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1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anya\Downloads\SMC\Документы\"/>
    </mc:Choice>
  </mc:AlternateContent>
  <xr:revisionPtr revIDLastSave="0" documentId="8_{B27D8082-3579-4159-9191-2D872BD074EA}" xr6:coauthVersionLast="40" xr6:coauthVersionMax="40" xr10:uidLastSave="{00000000-0000-0000-0000-000000000000}"/>
  <bookViews>
    <workbookView xWindow="32760" yWindow="32760" windowWidth="28800" windowHeight="12585" tabRatio="651"/>
  </bookViews>
  <sheets>
    <sheet name="К.М. 2" sheetId="1" r:id="rId1"/>
    <sheet name="К.М. 6 корп.2" sheetId="3" r:id="rId2"/>
    <sheet name="К.М. 5а" sheetId="2" r:id="rId3"/>
    <sheet name="К.М. 7" sheetId="4" r:id="rId4"/>
    <sheet name="К.М. 7а" sheetId="5" r:id="rId5"/>
    <sheet name="К.М. 9" sheetId="6" r:id="rId6"/>
    <sheet name="К.М. 11" sheetId="7" r:id="rId7"/>
    <sheet name="К.М. 13" sheetId="8" r:id="rId8"/>
    <sheet name="К.М. 15" sheetId="9" r:id="rId9"/>
    <sheet name="К.М. 17" sheetId="10" r:id="rId10"/>
    <sheet name="К.М. 21" sheetId="11" r:id="rId11"/>
    <sheet name="К.М. 8 корп.1" sheetId="12" r:id="rId12"/>
    <sheet name="К.М. 8 корп.2" sheetId="13" r:id="rId13"/>
    <sheet name="К.М. 8 корп.3" sheetId="14" r:id="rId14"/>
    <sheet name="К.М. 10 корп.1" sheetId="15" r:id="rId15"/>
    <sheet name="К.М. 10 корп.2" sheetId="16" r:id="rId16"/>
    <sheet name="К.М. 10 корп.3" sheetId="17" r:id="rId17"/>
    <sheet name="К.М. 12 корп.1" sheetId="18" r:id="rId18"/>
    <sheet name="К.М. 12 корп.2" sheetId="19" r:id="rId19"/>
    <sheet name="К.М. 12 корп.3" sheetId="20" r:id="rId20"/>
    <sheet name="К.М. 12 корп.4" sheetId="21" r:id="rId21"/>
    <sheet name="К.М. 16 корп.1" sheetId="22" r:id="rId22"/>
    <sheet name="К.М. 16 корп.2" sheetId="23" r:id="rId23"/>
    <sheet name="Л 4" sheetId="24" r:id="rId24"/>
    <sheet name="Л 5" sheetId="25" r:id="rId25"/>
    <sheet name="Л 6" sheetId="26" r:id="rId26"/>
    <sheet name="Л 6а" sheetId="27" r:id="rId27"/>
    <sheet name="Л 7" sheetId="31" r:id="rId28"/>
    <sheet name="Л 9" sheetId="32" r:id="rId29"/>
    <sheet name="Л 10" sheetId="35" r:id="rId30"/>
    <sheet name="Л 11" sheetId="36" r:id="rId31"/>
    <sheet name="Л 12" sheetId="37" r:id="rId32"/>
    <sheet name="Л 13" sheetId="38" r:id="rId33"/>
    <sheet name="Л 14" sheetId="28" r:id="rId34"/>
    <sheet name="Л 15" sheetId="39" r:id="rId35"/>
    <sheet name="Л 16" sheetId="40" r:id="rId36"/>
    <sheet name="Л 20" sheetId="46" r:id="rId37"/>
    <sheet name="Л 22" sheetId="103" r:id="rId38"/>
    <sheet name="Л 23" sheetId="43" r:id="rId39"/>
    <sheet name="Л 25" sheetId="44" r:id="rId40"/>
    <sheet name="Л 27" sheetId="45" r:id="rId41"/>
    <sheet name="Л 30" sheetId="92" r:id="rId42"/>
    <sheet name="Л 31" sheetId="94" r:id="rId43"/>
    <sheet name="Л 33" sheetId="47" r:id="rId44"/>
    <sheet name="Перв. 6" sheetId="53" r:id="rId45"/>
    <sheet name="Перв. 6 корп.2" sheetId="54" r:id="rId46"/>
    <sheet name="Перв. 6 корп.3" sheetId="51" r:id="rId47"/>
    <sheet name="Перв. 8" sheetId="56" r:id="rId48"/>
    <sheet name="Перв. 8 корп.2" sheetId="57" r:id="rId49"/>
    <sheet name="Перв. 8 корп.3" sheetId="58" r:id="rId50"/>
    <sheet name="Перв. 8 корп.4" sheetId="55" r:id="rId51"/>
    <sheet name="Перв. 8 корп.5" sheetId="60" r:id="rId52"/>
    <sheet name="Перв. 10" sheetId="61" r:id="rId53"/>
    <sheet name="Перв. 121а" sheetId="59" r:id="rId54"/>
    <sheet name="Пер.М. 1" sheetId="63" r:id="rId55"/>
    <sheet name="Пер.М. 3" sheetId="64" r:id="rId56"/>
    <sheet name="Пер.М. 9" sheetId="62" r:id="rId57"/>
    <sheet name="Пер.М. 11" sheetId="66" r:id="rId58"/>
    <sheet name="Прол.13 корп.1" sheetId="67" r:id="rId59"/>
    <sheet name="Прол. 13 корп.2" sheetId="65" r:id="rId60"/>
    <sheet name="Прол. 13 корп.3" sheetId="69" r:id="rId61"/>
    <sheet name="Прол. 15 корп.1" sheetId="68" r:id="rId62"/>
    <sheet name="Прол. 16" sheetId="70" r:id="rId63"/>
    <sheet name="Прол. 17" sheetId="71" r:id="rId64"/>
    <sheet name="Прол. 18" sheetId="72" r:id="rId65"/>
    <sheet name="Прол. 19" sheetId="73" r:id="rId66"/>
    <sheet name="Прол. 20" sheetId="74" r:id="rId67"/>
    <sheet name="Прол. 22" sheetId="75" r:id="rId68"/>
    <sheet name="Прол. 23" sheetId="76" r:id="rId69"/>
    <sheet name="Прол. 24" sheetId="77" r:id="rId70"/>
    <sheet name="Прол. 26" sheetId="78" r:id="rId71"/>
    <sheet name="Прол. 28" sheetId="79" r:id="rId72"/>
    <sheet name="Прол. 29" sheetId="80" r:id="rId73"/>
    <sheet name="Прол. 30 корп.1" sheetId="81" r:id="rId74"/>
    <sheet name="Прол. 30 корп.2" sheetId="82" r:id="rId75"/>
    <sheet name="Сорев. 2" sheetId="88" r:id="rId76"/>
    <sheet name="Сорев. 20" sheetId="83" r:id="rId77"/>
    <sheet name="Сорев. 22" sheetId="85" r:id="rId78"/>
    <sheet name="Сорев. 24" sheetId="86" r:id="rId79"/>
    <sheet name="Школ. 6" sheetId="87" r:id="rId80"/>
    <sheet name="Вокз. 7" sheetId="84" r:id="rId81"/>
    <sheet name="Кооп. 7" sheetId="89" r:id="rId82"/>
    <sheet name="Кооп. 9" sheetId="90" r:id="rId83"/>
    <sheet name="Запад. 8" sheetId="99" r:id="rId84"/>
    <sheet name="Запад. 15" sheetId="102" r:id="rId85"/>
    <sheet name="Калинина 24" sheetId="114" r:id="rId86"/>
  </sheets>
  <definedNames>
    <definedName name="_xlnm._FilterDatabase" localSheetId="80" hidden="1">'Вокз. 7'!$A$5:$I$81</definedName>
    <definedName name="_xlnm._FilterDatabase" localSheetId="84" hidden="1">'Запад. 15'!$A$5:$I$81</definedName>
    <definedName name="_xlnm._FilterDatabase" localSheetId="83" hidden="1">'Запад. 8'!$A$5:$I$81</definedName>
    <definedName name="_xlnm._FilterDatabase" localSheetId="14" hidden="1">'К.М. 10 корп.1'!$A$5:$I$163</definedName>
    <definedName name="_xlnm._FilterDatabase" localSheetId="15" hidden="1">'К.М. 10 корп.2'!$A$5:$J$151</definedName>
    <definedName name="_xlnm._FilterDatabase" localSheetId="16" hidden="1">'К.М. 10 корп.3'!$A$5:$J$251</definedName>
    <definedName name="_xlnm._FilterDatabase" localSheetId="6" hidden="1">'К.М. 11'!$A$5:$I$140</definedName>
    <definedName name="_xlnm._FilterDatabase" localSheetId="17" hidden="1">'К.М. 12 корп.1'!$A$5:$I$208</definedName>
    <definedName name="_xlnm._FilterDatabase" localSheetId="18" hidden="1">'К.М. 12 корп.2'!$A$5:$I$147</definedName>
    <definedName name="_xlnm._FilterDatabase" localSheetId="19" hidden="1">'К.М. 12 корп.3'!$A$5:$I$149</definedName>
    <definedName name="_xlnm._FilterDatabase" localSheetId="20" hidden="1">'К.М. 12 корп.4'!$A$5:$I$23</definedName>
    <definedName name="_xlnm._FilterDatabase" localSheetId="7" hidden="1">'К.М. 13'!$A$5:$I$232</definedName>
    <definedName name="_xlnm._FilterDatabase" localSheetId="8" hidden="1">'К.М. 15'!$A$5:$I$127</definedName>
    <definedName name="_xlnm._FilterDatabase" localSheetId="21" hidden="1">'К.М. 16 корп.1'!$A$5:$I$146</definedName>
    <definedName name="_xlnm._FilterDatabase" localSheetId="22" hidden="1">'К.М. 16 корп.2'!$A$5:$I$157</definedName>
    <definedName name="_xlnm._FilterDatabase" localSheetId="9" hidden="1">'К.М. 17'!$A$5:$I$151</definedName>
    <definedName name="_xlnm._FilterDatabase" localSheetId="0" hidden="1">'К.М. 2'!$A$5:$I$165</definedName>
    <definedName name="_xlnm._FilterDatabase" localSheetId="10" hidden="1">'К.М. 21'!$A$5:$I$115</definedName>
    <definedName name="_xlnm._FilterDatabase" localSheetId="2" hidden="1">'К.М. 5а'!$A$5:$I$143</definedName>
    <definedName name="_xlnm._FilterDatabase" localSheetId="1" hidden="1">'К.М. 6 корп.2'!$A$5:$I$126</definedName>
    <definedName name="_xlnm._FilterDatabase" localSheetId="3" hidden="1">'К.М. 7'!$A$5:$I$172</definedName>
    <definedName name="_xlnm._FilterDatabase" localSheetId="4" hidden="1">'К.М. 7а'!$A$5:$I$121</definedName>
    <definedName name="_xlnm._FilterDatabase" localSheetId="11" hidden="1">'К.М. 8 корп.1'!$A$5:$I$136</definedName>
    <definedName name="_xlnm._FilterDatabase" localSheetId="12" hidden="1">'К.М. 8 корп.2'!$A$5:$I$298</definedName>
    <definedName name="_xlnm._FilterDatabase" localSheetId="13" hidden="1">'К.М. 8 корп.3'!$A$5:$I$124</definedName>
    <definedName name="_xlnm._FilterDatabase" localSheetId="5" hidden="1">'К.М. 9'!$A$5:$I$144</definedName>
    <definedName name="_xlnm._FilterDatabase" localSheetId="81" hidden="1">'Кооп. 7'!$A$5:$I$82</definedName>
    <definedName name="_xlnm._FilterDatabase" localSheetId="82" hidden="1">'Кооп. 9'!$A$5:$I$95</definedName>
    <definedName name="_xlnm._FilterDatabase" localSheetId="29" hidden="1">'Л 10'!$A$5:$I$110</definedName>
    <definedName name="_xlnm._FilterDatabase" localSheetId="30" hidden="1">'Л 11'!$A$5:$I$166</definedName>
    <definedName name="_xlnm._FilterDatabase" localSheetId="31" hidden="1">'Л 12'!$A$5:$I$146</definedName>
    <definedName name="_xlnm._FilterDatabase" localSheetId="32" hidden="1">'Л 13'!$A$5:$I$180</definedName>
    <definedName name="_xlnm._FilterDatabase" localSheetId="33" hidden="1">'Л 14'!$A$5:$I$210</definedName>
    <definedName name="_xlnm._FilterDatabase" localSheetId="34" hidden="1">'Л 15'!$A$5:$I$128</definedName>
    <definedName name="_xlnm._FilterDatabase" localSheetId="35" hidden="1">'Л 16'!$A$5:$I$177</definedName>
    <definedName name="_xlnm._FilterDatabase" localSheetId="36" hidden="1">'Л 20'!$A$5:$I$140</definedName>
    <definedName name="_xlnm._FilterDatabase" localSheetId="37" hidden="1">'Л 22'!$A$5:$I$144</definedName>
    <definedName name="_xlnm._FilterDatabase" localSheetId="38" hidden="1">'Л 23'!$A$5:$I$146</definedName>
    <definedName name="_xlnm._FilterDatabase" localSheetId="39" hidden="1">'Л 25'!$A$5:$I$149</definedName>
    <definedName name="_xlnm._FilterDatabase" localSheetId="40" hidden="1">'Л 27'!$A$5:$I$130</definedName>
    <definedName name="_xlnm._FilterDatabase" localSheetId="41" hidden="1">'Л 30'!$A$5:$I$86</definedName>
    <definedName name="_xlnm._FilterDatabase" localSheetId="42" hidden="1">'Л 31'!$A$5:$I$82</definedName>
    <definedName name="_xlnm._FilterDatabase" localSheetId="43" hidden="1">'Л 33'!$A$5:$I$82</definedName>
    <definedName name="_xlnm._FilterDatabase" localSheetId="23" hidden="1">'Л 4'!$A$5:$I$137</definedName>
    <definedName name="_xlnm._FilterDatabase" localSheetId="24" hidden="1">'Л 5'!$A$5:$I$114</definedName>
    <definedName name="_xlnm._FilterDatabase" localSheetId="25" hidden="1">'Л 6'!$A$5:$I$134</definedName>
    <definedName name="_xlnm._FilterDatabase" localSheetId="26" hidden="1">'Л 6а'!$A$5:$I$127</definedName>
    <definedName name="_xlnm._FilterDatabase" localSheetId="27" hidden="1">'Л 7'!$A$5:$I$65</definedName>
    <definedName name="_xlnm._FilterDatabase" localSheetId="28" hidden="1">'Л 9'!$A$5:$I$108</definedName>
    <definedName name="_xlnm._FilterDatabase" localSheetId="54" hidden="1">'Пер.М. 1'!$A$5:$I$20</definedName>
    <definedName name="_xlnm._FilterDatabase" localSheetId="57" hidden="1">'Пер.М. 11'!$A$5:$I$167</definedName>
    <definedName name="_xlnm._FilterDatabase" localSheetId="55" hidden="1">'Пер.М. 3'!$A$5:$I$150</definedName>
    <definedName name="_xlnm._FilterDatabase" localSheetId="56" hidden="1">'Пер.М. 9'!$A$5:$I$159</definedName>
    <definedName name="_xlnm._FilterDatabase" localSheetId="52" hidden="1">'Перв. 10'!$A$5:$I$227</definedName>
    <definedName name="_xlnm._FilterDatabase" localSheetId="53" hidden="1">'Перв. 121а'!$A$5:$I$121</definedName>
    <definedName name="_xlnm._FilterDatabase" localSheetId="44" hidden="1">'Перв. 6'!$A$5:$I$277</definedName>
    <definedName name="_xlnm._FilterDatabase" localSheetId="45" hidden="1">'Перв. 6 корп.2'!$A$5:$I$119</definedName>
    <definedName name="_xlnm._FilterDatabase" localSheetId="46" hidden="1">'Перв. 6 корп.3'!$A$5:$I$118</definedName>
    <definedName name="_xlnm._FilterDatabase" localSheetId="47" hidden="1">'Перв. 8'!$A$5:$I$127</definedName>
    <definedName name="_xlnm._FilterDatabase" localSheetId="48" hidden="1">'Перв. 8 корп.2'!$A$5:$I$106</definedName>
    <definedName name="_xlnm._FilterDatabase" localSheetId="49" hidden="1">'Перв. 8 корп.3'!$A$5:$I$108</definedName>
    <definedName name="_xlnm._FilterDatabase" localSheetId="50" hidden="1">'Перв. 8 корп.4'!$A$5:$I$156</definedName>
    <definedName name="_xlnm._FilterDatabase" localSheetId="51" hidden="1">'Перв. 8 корп.5'!$A$5:$I$113</definedName>
    <definedName name="_xlnm._FilterDatabase" localSheetId="59" hidden="1">'Прол. 13 корп.2'!$A$5:$I$135</definedName>
    <definedName name="_xlnm._FilterDatabase" localSheetId="60" hidden="1">'Прол. 13 корп.3'!$A$5:$I$133</definedName>
    <definedName name="_xlnm._FilterDatabase" localSheetId="61" hidden="1">'Прол. 15 корп.1'!$A$5:$I$124</definedName>
    <definedName name="_xlnm._FilterDatabase" localSheetId="62" hidden="1">'Прол. 16'!$A$5:$I$100</definedName>
    <definedName name="_xlnm._FilterDatabase" localSheetId="63" hidden="1">'Прол. 17'!$A$5:$I$100</definedName>
    <definedName name="_xlnm._FilterDatabase" localSheetId="64" hidden="1">'Прол. 18'!$A$5:$I$106</definedName>
    <definedName name="_xlnm._FilterDatabase" localSheetId="65" hidden="1">'Прол. 19'!$A$5:$I$106</definedName>
    <definedName name="_xlnm._FilterDatabase" localSheetId="66" hidden="1">'Прол. 20'!$A$5:$I$123</definedName>
    <definedName name="_xlnm._FilterDatabase" localSheetId="67" hidden="1">'Прол. 22'!$A$5:$I$85</definedName>
    <definedName name="_xlnm._FilterDatabase" localSheetId="68" hidden="1">'Прол. 23'!$A$5:$I$100</definedName>
    <definedName name="_xlnm._FilterDatabase" localSheetId="69" hidden="1">'Прол. 24'!$A$5:$I$138</definedName>
    <definedName name="_xlnm._FilterDatabase" localSheetId="70" hidden="1">'Прол. 26'!$A$5:$I$141</definedName>
    <definedName name="_xlnm._FilterDatabase" localSheetId="71" hidden="1">'Прол. 28'!$A$5:$I$173</definedName>
    <definedName name="_xlnm._FilterDatabase" localSheetId="72" hidden="1">'Прол. 29'!$A$5:$I$236</definedName>
    <definedName name="_xlnm._FilterDatabase" localSheetId="73" hidden="1">'Прол. 30 корп.1'!$A$5:$I$137</definedName>
    <definedName name="_xlnm._FilterDatabase" localSheetId="74" hidden="1">'Прол. 30 корп.2'!$A$5:$I$71</definedName>
    <definedName name="_xlnm._FilterDatabase" localSheetId="58" hidden="1">'Прол.13 корп.1'!$A$5:$I$156</definedName>
    <definedName name="_xlnm._FilterDatabase" localSheetId="75" hidden="1">'Сорев. 2'!$A$5:$I$80</definedName>
    <definedName name="_xlnm._FilterDatabase" localSheetId="76" hidden="1">'Сорев. 20'!$A$5:$I$140</definedName>
    <definedName name="_xlnm._FilterDatabase" localSheetId="77" hidden="1">'Сорев. 22'!$A$5:$I$52</definedName>
    <definedName name="_xlnm._FilterDatabase" localSheetId="78" hidden="1">'Сорев. 24'!$A$5:$I$108</definedName>
    <definedName name="_xlnm._FilterDatabase" localSheetId="79" hidden="1">'Школ. 6'!$A$5:$I$95</definedName>
    <definedName name="_xlnm._FilterDatabase">'К.М. 2'!$C$1:$C$181</definedName>
  </definedNames>
  <calcPr calcId="191029"/>
</workbook>
</file>

<file path=xl/calcChain.xml><?xml version="1.0" encoding="utf-8"?>
<calcChain xmlns="http://schemas.openxmlformats.org/spreadsheetml/2006/main">
  <c r="I51" i="13" l="1"/>
  <c r="I71" i="1"/>
  <c r="I105" i="53"/>
  <c r="I72" i="44"/>
  <c r="I32" i="43"/>
  <c r="I29" i="103"/>
  <c r="I55" i="46"/>
  <c r="I82" i="40"/>
  <c r="I72" i="40"/>
  <c r="I84" i="28"/>
  <c r="I64" i="28"/>
  <c r="I68" i="28"/>
  <c r="I152" i="17"/>
  <c r="I47" i="13"/>
  <c r="I30" i="11"/>
  <c r="I21" i="5"/>
  <c r="I36" i="3"/>
  <c r="I41" i="65"/>
  <c r="I25" i="6"/>
  <c r="I62" i="18"/>
  <c r="I27" i="28"/>
  <c r="I19" i="1"/>
  <c r="I16" i="87"/>
  <c r="I11" i="57"/>
  <c r="I17" i="43"/>
  <c r="I67" i="77"/>
  <c r="I6" i="39"/>
  <c r="I54" i="114"/>
  <c r="E100" i="114"/>
  <c r="I58" i="60"/>
  <c r="I59" i="60"/>
  <c r="I60" i="60"/>
  <c r="I61" i="60"/>
  <c r="I62" i="60"/>
  <c r="I100" i="55"/>
  <c r="I101" i="55"/>
  <c r="I102" i="55"/>
  <c r="I103" i="55"/>
  <c r="I104" i="55"/>
  <c r="I105" i="55"/>
  <c r="I53" i="58"/>
  <c r="I54" i="58"/>
  <c r="I55" i="58"/>
  <c r="I56" i="58"/>
  <c r="I57" i="58"/>
  <c r="I62" i="51"/>
  <c r="I63" i="51"/>
  <c r="I64" i="51"/>
  <c r="I65" i="51"/>
  <c r="I66" i="51"/>
  <c r="I67" i="51"/>
  <c r="I175" i="67"/>
  <c r="F193" i="67" s="1"/>
  <c r="B71" i="83"/>
  <c r="D150" i="83" s="1"/>
  <c r="B158" i="61"/>
  <c r="I36" i="45"/>
  <c r="I35" i="45"/>
  <c r="I38" i="45" s="1"/>
  <c r="E139" i="45" s="1"/>
  <c r="E152" i="45" s="1"/>
  <c r="I76" i="44"/>
  <c r="I25" i="2"/>
  <c r="I26" i="2"/>
  <c r="I27" i="2"/>
  <c r="I35" i="2" s="1"/>
  <c r="E153" i="2" s="1"/>
  <c r="E166" i="2" s="1"/>
  <c r="I28" i="2"/>
  <c r="I29" i="2"/>
  <c r="I32" i="2"/>
  <c r="I33" i="2"/>
  <c r="I23" i="15"/>
  <c r="I18" i="15"/>
  <c r="I19" i="15"/>
  <c r="I24" i="16"/>
  <c r="I23" i="16"/>
  <c r="I28" i="44"/>
  <c r="I29" i="43"/>
  <c r="I28" i="43"/>
  <c r="I30" i="43" s="1"/>
  <c r="E155" i="43" s="1"/>
  <c r="I27" i="43"/>
  <c r="I26" i="43"/>
  <c r="I71" i="103"/>
  <c r="I72" i="103"/>
  <c r="I75" i="103" s="1"/>
  <c r="E154" i="103" s="1"/>
  <c r="F154" i="103" s="1"/>
  <c r="I73" i="103"/>
  <c r="I69" i="46"/>
  <c r="I68" i="46"/>
  <c r="I81" i="40"/>
  <c r="I119" i="40" s="1"/>
  <c r="E187" i="40" s="1"/>
  <c r="E199" i="40" s="1"/>
  <c r="I30" i="39"/>
  <c r="I151" i="28"/>
  <c r="I150" i="28"/>
  <c r="I149" i="28"/>
  <c r="I152" i="28" s="1"/>
  <c r="E220" i="28" s="1"/>
  <c r="F220" i="28" s="1"/>
  <c r="I101" i="38"/>
  <c r="I102" i="38"/>
  <c r="I103" i="38"/>
  <c r="I104" i="38"/>
  <c r="I111" i="38" s="1"/>
  <c r="E190" i="38" s="1"/>
  <c r="I105" i="38"/>
  <c r="I106" i="38"/>
  <c r="I107" i="38"/>
  <c r="I108" i="38"/>
  <c r="I109" i="38"/>
  <c r="I110" i="38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77" i="37" s="1"/>
  <c r="E156" i="37" s="1"/>
  <c r="F156" i="37" s="1"/>
  <c r="I56" i="37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65" i="36"/>
  <c r="I97" i="36" s="1"/>
  <c r="E176" i="36" s="1"/>
  <c r="I64" i="36"/>
  <c r="I101" i="23"/>
  <c r="I76" i="22"/>
  <c r="I75" i="22"/>
  <c r="I74" i="22"/>
  <c r="I73" i="22"/>
  <c r="I72" i="22"/>
  <c r="I71" i="22"/>
  <c r="I77" i="22" s="1"/>
  <c r="E156" i="22" s="1"/>
  <c r="B61" i="10"/>
  <c r="D160" i="10" s="1"/>
  <c r="I60" i="10"/>
  <c r="I59" i="10"/>
  <c r="I58" i="10"/>
  <c r="I57" i="10"/>
  <c r="I161" i="8"/>
  <c r="I160" i="8"/>
  <c r="I159" i="8"/>
  <c r="I78" i="20"/>
  <c r="I77" i="20"/>
  <c r="I76" i="20"/>
  <c r="I79" i="20"/>
  <c r="I75" i="20"/>
  <c r="I74" i="20"/>
  <c r="I73" i="20"/>
  <c r="I72" i="20"/>
  <c r="I76" i="19"/>
  <c r="I137" i="18"/>
  <c r="I136" i="18"/>
  <c r="I22" i="81"/>
  <c r="I21" i="81"/>
  <c r="I20" i="9"/>
  <c r="I19" i="9"/>
  <c r="I29" i="3"/>
  <c r="I28" i="3"/>
  <c r="I194" i="17"/>
  <c r="I193" i="17"/>
  <c r="I192" i="17"/>
  <c r="I191" i="17"/>
  <c r="I190" i="17"/>
  <c r="I189" i="17"/>
  <c r="I188" i="17"/>
  <c r="I227" i="13"/>
  <c r="I226" i="13"/>
  <c r="I225" i="13"/>
  <c r="I224" i="13"/>
  <c r="I26" i="27"/>
  <c r="I25" i="27"/>
  <c r="I29" i="22"/>
  <c r="I28" i="22"/>
  <c r="I33" i="12"/>
  <c r="I32" i="12"/>
  <c r="I50" i="5"/>
  <c r="I49" i="5"/>
  <c r="I48" i="5"/>
  <c r="I76" i="1"/>
  <c r="I75" i="1"/>
  <c r="I74" i="1"/>
  <c r="I73" i="1"/>
  <c r="I72" i="1"/>
  <c r="I68" i="82"/>
  <c r="I67" i="82"/>
  <c r="I66" i="82"/>
  <c r="I65" i="82"/>
  <c r="I64" i="82"/>
  <c r="I63" i="82"/>
  <c r="I62" i="82"/>
  <c r="I61" i="82"/>
  <c r="I60" i="82"/>
  <c r="I59" i="82"/>
  <c r="I58" i="82"/>
  <c r="I57" i="82"/>
  <c r="I56" i="82"/>
  <c r="I66" i="81"/>
  <c r="I65" i="81"/>
  <c r="I64" i="81"/>
  <c r="I164" i="80"/>
  <c r="I163" i="80"/>
  <c r="I162" i="80"/>
  <c r="I161" i="80"/>
  <c r="I160" i="80"/>
  <c r="I159" i="80"/>
  <c r="I158" i="80"/>
  <c r="I157" i="80"/>
  <c r="I156" i="80"/>
  <c r="I155" i="80"/>
  <c r="I154" i="80"/>
  <c r="I153" i="80"/>
  <c r="I152" i="80"/>
  <c r="I24" i="78"/>
  <c r="I23" i="78"/>
  <c r="I22" i="78"/>
  <c r="I85" i="78"/>
  <c r="I84" i="78"/>
  <c r="I83" i="78"/>
  <c r="I37" i="72"/>
  <c r="I36" i="72"/>
  <c r="I35" i="72"/>
  <c r="I34" i="72"/>
  <c r="I33" i="72"/>
  <c r="I32" i="72"/>
  <c r="I31" i="72"/>
  <c r="I30" i="72"/>
  <c r="I29" i="72"/>
  <c r="I28" i="72"/>
  <c r="I27" i="72"/>
  <c r="I26" i="72"/>
  <c r="I86" i="67"/>
  <c r="I84" i="67"/>
  <c r="I85" i="67"/>
  <c r="I83" i="67"/>
  <c r="I103" i="79"/>
  <c r="I102" i="79"/>
  <c r="I151" i="80"/>
  <c r="I81" i="10"/>
  <c r="I73" i="2"/>
  <c r="I100" i="23"/>
  <c r="I99" i="23"/>
  <c r="I98" i="23"/>
  <c r="I38" i="32"/>
  <c r="I62" i="36"/>
  <c r="I82" i="67"/>
  <c r="I81" i="67"/>
  <c r="I71" i="20"/>
  <c r="I70" i="22"/>
  <c r="I67" i="46"/>
  <c r="I75" i="44"/>
  <c r="I76" i="43"/>
  <c r="I158" i="8"/>
  <c r="I63" i="69"/>
  <c r="I40" i="13"/>
  <c r="I39" i="13"/>
  <c r="I97" i="23"/>
  <c r="I101" i="4"/>
  <c r="I102" i="4"/>
  <c r="I198" i="53"/>
  <c r="I207" i="53"/>
  <c r="I206" i="53"/>
  <c r="I205" i="53"/>
  <c r="I204" i="53"/>
  <c r="I203" i="53"/>
  <c r="I202" i="53"/>
  <c r="I201" i="53"/>
  <c r="I197" i="53"/>
  <c r="I196" i="53"/>
  <c r="I157" i="61"/>
  <c r="I200" i="53"/>
  <c r="I199" i="53"/>
  <c r="I62" i="65"/>
  <c r="I86" i="55"/>
  <c r="I96" i="66"/>
  <c r="I75" i="19"/>
  <c r="I95" i="16"/>
  <c r="I40" i="25"/>
  <c r="I45" i="11"/>
  <c r="I187" i="17"/>
  <c r="I150" i="80"/>
  <c r="I54" i="68"/>
  <c r="I49" i="37"/>
  <c r="I56" i="9"/>
  <c r="I193" i="82"/>
  <c r="I57" i="56"/>
  <c r="I47" i="5"/>
  <c r="I39" i="35"/>
  <c r="I82" i="78"/>
  <c r="I81" i="78"/>
  <c r="I68" i="77"/>
  <c r="I66" i="77"/>
  <c r="I80" i="78"/>
  <c r="I156" i="61"/>
  <c r="I87" i="62"/>
  <c r="I80" i="10"/>
  <c r="I61" i="36"/>
  <c r="I57" i="27"/>
  <c r="I194" i="53"/>
  <c r="I239" i="31"/>
  <c r="I70" i="20"/>
  <c r="I67" i="64"/>
  <c r="I68" i="64"/>
  <c r="I69" i="64"/>
  <c r="I70" i="64"/>
  <c r="I71" i="64"/>
  <c r="I72" i="64"/>
  <c r="I73" i="64"/>
  <c r="I74" i="64"/>
  <c r="I75" i="64"/>
  <c r="I76" i="64"/>
  <c r="I77" i="64"/>
  <c r="I78" i="64"/>
  <c r="I79" i="64"/>
  <c r="I80" i="64"/>
  <c r="I65" i="64"/>
  <c r="I66" i="64"/>
  <c r="I76" i="63"/>
  <c r="I75" i="63"/>
  <c r="I74" i="63"/>
  <c r="I72" i="63"/>
  <c r="I71" i="63"/>
  <c r="I70" i="63"/>
  <c r="I69" i="63"/>
  <c r="I68" i="63"/>
  <c r="I67" i="63"/>
  <c r="I66" i="63"/>
  <c r="I65" i="63"/>
  <c r="I64" i="63"/>
  <c r="I63" i="63"/>
  <c r="I62" i="63"/>
  <c r="I61" i="63"/>
  <c r="I60" i="63"/>
  <c r="I59" i="63"/>
  <c r="I58" i="63"/>
  <c r="I57" i="63"/>
  <c r="I56" i="63"/>
  <c r="I55" i="63"/>
  <c r="I155" i="61"/>
  <c r="I154" i="61"/>
  <c r="I153" i="61"/>
  <c r="I152" i="61"/>
  <c r="I151" i="61"/>
  <c r="I150" i="61"/>
  <c r="I149" i="61"/>
  <c r="I43" i="60"/>
  <c r="I42" i="60"/>
  <c r="I22" i="55"/>
  <c r="I23" i="55"/>
  <c r="I24" i="55"/>
  <c r="I25" i="55"/>
  <c r="I193" i="53"/>
  <c r="I192" i="53"/>
  <c r="I191" i="53"/>
  <c r="I190" i="53"/>
  <c r="I189" i="53"/>
  <c r="I188" i="53"/>
  <c r="I187" i="53"/>
  <c r="I186" i="53"/>
  <c r="I185" i="53"/>
  <c r="I184" i="53"/>
  <c r="I183" i="53"/>
  <c r="I182" i="53"/>
  <c r="I22" i="23"/>
  <c r="I21" i="23"/>
  <c r="I20" i="23"/>
  <c r="I19" i="23"/>
  <c r="I157" i="8"/>
  <c r="I156" i="8"/>
  <c r="I155" i="8"/>
  <c r="I154" i="8"/>
  <c r="I153" i="8"/>
  <c r="I152" i="8"/>
  <c r="I151" i="8"/>
  <c r="I150" i="8"/>
  <c r="I148" i="8"/>
  <c r="I147" i="8"/>
  <c r="I146" i="8"/>
  <c r="I145" i="8"/>
  <c r="I144" i="8"/>
  <c r="I143" i="8"/>
  <c r="I141" i="8"/>
  <c r="I140" i="8"/>
  <c r="I139" i="8"/>
  <c r="I128" i="8"/>
  <c r="I129" i="8"/>
  <c r="I130" i="8"/>
  <c r="I131" i="8"/>
  <c r="I132" i="8"/>
  <c r="I133" i="8"/>
  <c r="I134" i="8"/>
  <c r="I135" i="8"/>
  <c r="I136" i="8"/>
  <c r="I137" i="8"/>
  <c r="I138" i="8"/>
  <c r="I142" i="8"/>
  <c r="I149" i="8"/>
  <c r="I127" i="8"/>
  <c r="I126" i="8"/>
  <c r="I125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56" i="10"/>
  <c r="I55" i="10"/>
  <c r="I54" i="10"/>
  <c r="I53" i="10"/>
  <c r="I52" i="10"/>
  <c r="I51" i="10"/>
  <c r="I96" i="23"/>
  <c r="I95" i="23"/>
  <c r="I94" i="23"/>
  <c r="I93" i="23"/>
  <c r="I92" i="23"/>
  <c r="I57" i="8"/>
  <c r="I58" i="8"/>
  <c r="I59" i="8"/>
  <c r="I60" i="8"/>
  <c r="I69" i="20"/>
  <c r="I68" i="20"/>
  <c r="I67" i="20"/>
  <c r="I66" i="20"/>
  <c r="I65" i="20"/>
  <c r="I64" i="20"/>
  <c r="I63" i="20"/>
  <c r="I62" i="20"/>
  <c r="I72" i="19"/>
  <c r="I71" i="19"/>
  <c r="I70" i="19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34" i="45"/>
  <c r="I33" i="45"/>
  <c r="I69" i="7"/>
  <c r="I68" i="7"/>
  <c r="I67" i="7"/>
  <c r="I186" i="17"/>
  <c r="I185" i="17"/>
  <c r="I94" i="16"/>
  <c r="I93" i="16"/>
  <c r="I92" i="16"/>
  <c r="I91" i="16"/>
  <c r="I90" i="16"/>
  <c r="I92" i="15"/>
  <c r="I91" i="15"/>
  <c r="I90" i="15"/>
  <c r="I89" i="15"/>
  <c r="I88" i="15"/>
  <c r="I87" i="15"/>
  <c r="I86" i="15"/>
  <c r="I85" i="15"/>
  <c r="I84" i="15"/>
  <c r="I83" i="15"/>
  <c r="I73" i="6"/>
  <c r="I72" i="6"/>
  <c r="I71" i="6"/>
  <c r="I70" i="6"/>
  <c r="I69" i="6"/>
  <c r="I68" i="6"/>
  <c r="I67" i="6"/>
  <c r="I66" i="6"/>
  <c r="I65" i="6"/>
  <c r="I64" i="6"/>
  <c r="I38" i="13"/>
  <c r="I37" i="13"/>
  <c r="I36" i="13"/>
  <c r="I35" i="13"/>
  <c r="I34" i="13"/>
  <c r="I33" i="13"/>
  <c r="I32" i="13"/>
  <c r="I31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46" i="5"/>
  <c r="I45" i="5"/>
  <c r="I44" i="5"/>
  <c r="I43" i="5"/>
  <c r="I42" i="5"/>
  <c r="I70" i="1"/>
  <c r="I68" i="1"/>
  <c r="I69" i="1"/>
  <c r="I66" i="1"/>
  <c r="I65" i="1"/>
  <c r="I64" i="1"/>
  <c r="I63" i="1"/>
  <c r="I62" i="1"/>
  <c r="I61" i="1"/>
  <c r="I47" i="28"/>
  <c r="I46" i="28"/>
  <c r="I23" i="20"/>
  <c r="I22" i="20"/>
  <c r="I31" i="12"/>
  <c r="I30" i="12"/>
  <c r="I26" i="1"/>
  <c r="I25" i="1"/>
  <c r="I56" i="8"/>
  <c r="I55" i="8"/>
  <c r="I20" i="78"/>
  <c r="I21" i="78"/>
  <c r="I192" i="82"/>
  <c r="I191" i="82"/>
  <c r="I190" i="82"/>
  <c r="I189" i="82"/>
  <c r="I188" i="82"/>
  <c r="I55" i="82"/>
  <c r="I54" i="82"/>
  <c r="I53" i="82"/>
  <c r="I52" i="82"/>
  <c r="I51" i="82"/>
  <c r="I50" i="82"/>
  <c r="I49" i="82"/>
  <c r="I48" i="82"/>
  <c r="I47" i="82"/>
  <c r="I46" i="82"/>
  <c r="I21" i="79"/>
  <c r="I23" i="79"/>
  <c r="I24" i="79"/>
  <c r="I25" i="79"/>
  <c r="I26" i="79"/>
  <c r="I27" i="79"/>
  <c r="I79" i="78"/>
  <c r="I78" i="78"/>
  <c r="I77" i="78"/>
  <c r="I76" i="78"/>
  <c r="I75" i="78"/>
  <c r="I74" i="78"/>
  <c r="I73" i="78"/>
  <c r="I72" i="78"/>
  <c r="I71" i="78"/>
  <c r="I70" i="78"/>
  <c r="I69" i="78"/>
  <c r="I65" i="77"/>
  <c r="I64" i="77"/>
  <c r="I53" i="68"/>
  <c r="I52" i="68"/>
  <c r="I51" i="68"/>
  <c r="I18" i="67"/>
  <c r="I19" i="67"/>
  <c r="I20" i="92"/>
  <c r="I22" i="4"/>
  <c r="I23" i="4"/>
  <c r="I117" i="40"/>
  <c r="I116" i="40"/>
  <c r="I115" i="40"/>
  <c r="I114" i="40"/>
  <c r="I113" i="40"/>
  <c r="I112" i="40"/>
  <c r="I111" i="40"/>
  <c r="I110" i="40"/>
  <c r="I45" i="28"/>
  <c r="I44" i="28"/>
  <c r="I43" i="28"/>
  <c r="I42" i="28"/>
  <c r="I41" i="28"/>
  <c r="I109" i="40"/>
  <c r="I108" i="40"/>
  <c r="I107" i="40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55" i="36"/>
  <c r="I56" i="36"/>
  <c r="I57" i="36"/>
  <c r="I58" i="36"/>
  <c r="I59" i="36"/>
  <c r="I60" i="36"/>
  <c r="I63" i="36"/>
  <c r="I238" i="31"/>
  <c r="I237" i="31"/>
  <c r="I236" i="31"/>
  <c r="I235" i="31"/>
  <c r="I148" i="61"/>
  <c r="I147" i="61"/>
  <c r="I146" i="61"/>
  <c r="I145" i="61"/>
  <c r="I144" i="61"/>
  <c r="I143" i="61"/>
  <c r="I142" i="61"/>
  <c r="I141" i="61"/>
  <c r="I140" i="61"/>
  <c r="I139" i="61"/>
  <c r="I138" i="61"/>
  <c r="I137" i="61"/>
  <c r="I136" i="61"/>
  <c r="I135" i="61"/>
  <c r="I134" i="61"/>
  <c r="I133" i="61"/>
  <c r="I132" i="61"/>
  <c r="I131" i="61"/>
  <c r="I85" i="55"/>
  <c r="I84" i="55"/>
  <c r="I72" i="55"/>
  <c r="I73" i="55"/>
  <c r="I74" i="55"/>
  <c r="I75" i="55"/>
  <c r="I76" i="55"/>
  <c r="I77" i="55"/>
  <c r="I78" i="55"/>
  <c r="I79" i="55"/>
  <c r="I80" i="55"/>
  <c r="I81" i="55"/>
  <c r="I82" i="55"/>
  <c r="I175" i="53"/>
  <c r="I177" i="53"/>
  <c r="I176" i="53"/>
  <c r="I174" i="53"/>
  <c r="I173" i="53"/>
  <c r="I170" i="53"/>
  <c r="I171" i="53"/>
  <c r="I172" i="53"/>
  <c r="I178" i="53"/>
  <c r="I179" i="53"/>
  <c r="I180" i="53"/>
  <c r="I181" i="53"/>
  <c r="I195" i="53"/>
  <c r="I165" i="53"/>
  <c r="I166" i="53"/>
  <c r="I167" i="53"/>
  <c r="I168" i="53"/>
  <c r="I169" i="53"/>
  <c r="I163" i="53"/>
  <c r="I162" i="53"/>
  <c r="I41" i="59"/>
  <c r="I40" i="59"/>
  <c r="I39" i="59"/>
  <c r="I38" i="59"/>
  <c r="I37" i="59"/>
  <c r="I28" i="59"/>
  <c r="I29" i="59"/>
  <c r="I30" i="59"/>
  <c r="I31" i="59"/>
  <c r="I32" i="59"/>
  <c r="I33" i="59"/>
  <c r="I34" i="59"/>
  <c r="I35" i="59"/>
  <c r="I36" i="59"/>
  <c r="I42" i="59"/>
  <c r="I161" i="53"/>
  <c r="I160" i="53"/>
  <c r="I159" i="53"/>
  <c r="I155" i="53"/>
  <c r="I156" i="53"/>
  <c r="I157" i="53"/>
  <c r="I158" i="53"/>
  <c r="I164" i="53"/>
  <c r="I154" i="53"/>
  <c r="I153" i="53"/>
  <c r="I152" i="53"/>
  <c r="I151" i="53"/>
  <c r="I150" i="53"/>
  <c r="I149" i="53"/>
  <c r="I148" i="53"/>
  <c r="I147" i="53"/>
  <c r="I68" i="78"/>
  <c r="I66" i="24"/>
  <c r="I184" i="17"/>
  <c r="I57" i="77"/>
  <c r="I50" i="68"/>
  <c r="I36" i="21"/>
  <c r="G125" i="43"/>
  <c r="I62" i="6"/>
  <c r="I66" i="7"/>
  <c r="I40" i="5"/>
  <c r="I39" i="5"/>
  <c r="I63" i="6"/>
  <c r="I130" i="61"/>
  <c r="I41" i="60"/>
  <c r="I74" i="44"/>
  <c r="I73" i="44"/>
  <c r="I91" i="23"/>
  <c r="I69" i="22"/>
  <c r="I189" i="13"/>
  <c r="I61" i="6"/>
  <c r="I59" i="19"/>
  <c r="I106" i="40"/>
  <c r="I30" i="71"/>
  <c r="I50" i="3"/>
  <c r="I57" i="12"/>
  <c r="I44" i="11"/>
  <c r="I43" i="11"/>
  <c r="I97" i="8"/>
  <c r="I96" i="8"/>
  <c r="I83" i="79"/>
  <c r="I101" i="18"/>
  <c r="I86" i="62"/>
  <c r="I56" i="27"/>
  <c r="I80" i="67"/>
  <c r="I81" i="15"/>
  <c r="I79" i="10"/>
  <c r="I54" i="36"/>
  <c r="I55" i="9"/>
  <c r="I234" i="31"/>
  <c r="I62" i="69"/>
  <c r="I146" i="53"/>
  <c r="I187" i="82"/>
  <c r="I89" i="16"/>
  <c r="I127" i="28"/>
  <c r="I75" i="43"/>
  <c r="I25" i="87"/>
  <c r="I95" i="66"/>
  <c r="I94" i="66"/>
  <c r="I93" i="66"/>
  <c r="I92" i="66"/>
  <c r="I91" i="66"/>
  <c r="G124" i="43"/>
  <c r="I129" i="66"/>
  <c r="I134" i="23"/>
  <c r="I138" i="23"/>
  <c r="E169" i="23" s="1"/>
  <c r="I108" i="22"/>
  <c r="I112" i="22"/>
  <c r="E158" i="22"/>
  <c r="I228" i="17"/>
  <c r="I121" i="62"/>
  <c r="I111" i="44"/>
  <c r="I110" i="44"/>
  <c r="I151" i="40"/>
  <c r="I150" i="40"/>
  <c r="I184" i="28"/>
  <c r="I183" i="28"/>
  <c r="I90" i="23"/>
  <c r="I89" i="23"/>
  <c r="I88" i="23"/>
  <c r="I87" i="23"/>
  <c r="I86" i="23"/>
  <c r="I85" i="23"/>
  <c r="I68" i="22"/>
  <c r="I67" i="22"/>
  <c r="I66" i="22"/>
  <c r="I65" i="22"/>
  <c r="I64" i="22"/>
  <c r="I63" i="22"/>
  <c r="I62" i="22"/>
  <c r="I61" i="22"/>
  <c r="I60" i="22"/>
  <c r="I59" i="22"/>
  <c r="I95" i="8"/>
  <c r="I94" i="8"/>
  <c r="I27" i="7"/>
  <c r="I28" i="7"/>
  <c r="I63" i="7"/>
  <c r="I64" i="7"/>
  <c r="I65" i="7"/>
  <c r="I19" i="86"/>
  <c r="I18" i="86"/>
  <c r="I21" i="83"/>
  <c r="I20" i="83"/>
  <c r="I61" i="31"/>
  <c r="I60" i="31"/>
  <c r="I21" i="15"/>
  <c r="I22" i="15"/>
  <c r="I20" i="15"/>
  <c r="I88" i="16"/>
  <c r="I87" i="16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53" i="15"/>
  <c r="I54" i="15"/>
  <c r="I55" i="15"/>
  <c r="I56" i="15"/>
  <c r="I57" i="15"/>
  <c r="I58" i="15"/>
  <c r="I59" i="15"/>
  <c r="I60" i="15"/>
  <c r="I61" i="15"/>
  <c r="I62" i="15"/>
  <c r="I82" i="15"/>
  <c r="I59" i="6"/>
  <c r="I58" i="6"/>
  <c r="I60" i="6"/>
  <c r="I57" i="6"/>
  <c r="I56" i="6"/>
  <c r="I30" i="13"/>
  <c r="I188" i="13"/>
  <c r="I187" i="13"/>
  <c r="I186" i="13"/>
  <c r="I185" i="13"/>
  <c r="I184" i="13"/>
  <c r="I183" i="13"/>
  <c r="I182" i="13"/>
  <c r="I181" i="13"/>
  <c r="I180" i="13"/>
  <c r="I70" i="2"/>
  <c r="I71" i="2"/>
  <c r="I72" i="2"/>
  <c r="I26" i="44"/>
  <c r="I25" i="44"/>
  <c r="I32" i="45"/>
  <c r="I31" i="45"/>
  <c r="I20" i="43"/>
  <c r="I21" i="43"/>
  <c r="I22" i="43"/>
  <c r="I23" i="43"/>
  <c r="I24" i="43"/>
  <c r="I105" i="40"/>
  <c r="I104" i="40"/>
  <c r="I103" i="40"/>
  <c r="I102" i="40"/>
  <c r="I101" i="40"/>
  <c r="I100" i="40"/>
  <c r="I99" i="40"/>
  <c r="I98" i="40"/>
  <c r="I97" i="40"/>
  <c r="I96" i="40"/>
  <c r="I95" i="40"/>
  <c r="I29" i="39"/>
  <c r="I28" i="39"/>
  <c r="I25" i="39"/>
  <c r="I26" i="39"/>
  <c r="I126" i="28"/>
  <c r="I125" i="28"/>
  <c r="I124" i="28"/>
  <c r="I123" i="28"/>
  <c r="I122" i="28"/>
  <c r="I121" i="28"/>
  <c r="I120" i="28"/>
  <c r="I119" i="28"/>
  <c r="I233" i="31"/>
  <c r="I232" i="31"/>
  <c r="I231" i="31"/>
  <c r="I230" i="31"/>
  <c r="I50" i="10"/>
  <c r="I49" i="10"/>
  <c r="I40" i="82"/>
  <c r="I41" i="82"/>
  <c r="I42" i="82"/>
  <c r="I31" i="82"/>
  <c r="I32" i="82"/>
  <c r="I33" i="82"/>
  <c r="I34" i="82"/>
  <c r="I35" i="82"/>
  <c r="I36" i="82"/>
  <c r="I37" i="82"/>
  <c r="I38" i="82"/>
  <c r="I39" i="82"/>
  <c r="I43" i="82"/>
  <c r="I44" i="82"/>
  <c r="I186" i="82"/>
  <c r="I185" i="82"/>
  <c r="I184" i="82"/>
  <c r="I183" i="82"/>
  <c r="I182" i="82"/>
  <c r="I181" i="82"/>
  <c r="I180" i="82"/>
  <c r="I179" i="82"/>
  <c r="I178" i="82"/>
  <c r="I177" i="82"/>
  <c r="I176" i="82"/>
  <c r="I175" i="82"/>
  <c r="I174" i="82"/>
  <c r="I173" i="82"/>
  <c r="I40" i="60"/>
  <c r="I39" i="60"/>
  <c r="I148" i="80"/>
  <c r="I147" i="80"/>
  <c r="I146" i="80"/>
  <c r="I145" i="80"/>
  <c r="I144" i="80"/>
  <c r="I143" i="80"/>
  <c r="I142" i="80"/>
  <c r="I141" i="80"/>
  <c r="I140" i="80"/>
  <c r="I139" i="80"/>
  <c r="I67" i="78"/>
  <c r="I66" i="78"/>
  <c r="I65" i="78"/>
  <c r="I64" i="78"/>
  <c r="I63" i="78"/>
  <c r="I62" i="78"/>
  <c r="I61" i="78"/>
  <c r="I60" i="78"/>
  <c r="I59" i="78"/>
  <c r="I58" i="78"/>
  <c r="I30" i="75"/>
  <c r="I31" i="75"/>
  <c r="I32" i="75"/>
  <c r="I27" i="82"/>
  <c r="I28" i="82"/>
  <c r="I29" i="82"/>
  <c r="I30" i="82"/>
  <c r="I45" i="82"/>
  <c r="I90" i="66"/>
  <c r="I88" i="66"/>
  <c r="I87" i="66"/>
  <c r="I86" i="66"/>
  <c r="I85" i="66"/>
  <c r="I84" i="66"/>
  <c r="I83" i="66"/>
  <c r="I82" i="66"/>
  <c r="I81" i="66"/>
  <c r="I80" i="66"/>
  <c r="I79" i="66"/>
  <c r="I17" i="24"/>
  <c r="I16" i="24"/>
  <c r="I16" i="35"/>
  <c r="I23" i="66"/>
  <c r="I24" i="66"/>
  <c r="I25" i="66"/>
  <c r="I85" i="62"/>
  <c r="I84" i="62"/>
  <c r="I83" i="62"/>
  <c r="I82" i="62"/>
  <c r="I81" i="62"/>
  <c r="I80" i="62"/>
  <c r="I79" i="62"/>
  <c r="I78" i="62"/>
  <c r="I77" i="62"/>
  <c r="I76" i="62"/>
  <c r="I75" i="62"/>
  <c r="I74" i="62"/>
  <c r="I73" i="62"/>
  <c r="I72" i="62"/>
  <c r="I71" i="62"/>
  <c r="I64" i="64"/>
  <c r="I63" i="64"/>
  <c r="I62" i="64"/>
  <c r="I61" i="64"/>
  <c r="I60" i="64"/>
  <c r="I59" i="64"/>
  <c r="I58" i="64"/>
  <c r="I57" i="64"/>
  <c r="I56" i="64"/>
  <c r="I55" i="64"/>
  <c r="I54" i="64"/>
  <c r="I53" i="64"/>
  <c r="I52" i="64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28" i="64"/>
  <c r="I29" i="64"/>
  <c r="I30" i="64"/>
  <c r="I31" i="64"/>
  <c r="I32" i="64"/>
  <c r="I33" i="64"/>
  <c r="I34" i="64"/>
  <c r="I35" i="64"/>
  <c r="I36" i="64"/>
  <c r="I43" i="3"/>
  <c r="I52" i="12"/>
  <c r="I74" i="43"/>
  <c r="I116" i="28"/>
  <c r="I58" i="20"/>
  <c r="I52" i="15"/>
  <c r="I55" i="19"/>
  <c r="I47" i="37"/>
  <c r="I55" i="56"/>
  <c r="I183" i="17"/>
  <c r="I182" i="17"/>
  <c r="I54" i="9"/>
  <c r="I94" i="40"/>
  <c r="I93" i="40"/>
  <c r="I65" i="24"/>
  <c r="I49" i="68"/>
  <c r="I55" i="27"/>
  <c r="I145" i="53"/>
  <c r="I144" i="53"/>
  <c r="I143" i="53"/>
  <c r="I142" i="53"/>
  <c r="I141" i="53"/>
  <c r="I140" i="53"/>
  <c r="I129" i="61"/>
  <c r="I128" i="61"/>
  <c r="I127" i="61"/>
  <c r="I124" i="61"/>
  <c r="I123" i="61"/>
  <c r="I122" i="61"/>
  <c r="I125" i="61"/>
  <c r="I126" i="61"/>
  <c r="I121" i="61"/>
  <c r="I39" i="11"/>
  <c r="I34" i="57"/>
  <c r="I58" i="22"/>
  <c r="I57" i="22"/>
  <c r="I65" i="46"/>
  <c r="I91" i="8"/>
  <c r="I179" i="13"/>
  <c r="I85" i="16"/>
  <c r="I77" i="10"/>
  <c r="I73" i="43"/>
  <c r="I70" i="62"/>
  <c r="I46" i="73"/>
  <c r="I178" i="13"/>
  <c r="I29" i="71"/>
  <c r="I138" i="80"/>
  <c r="I53" i="65"/>
  <c r="I170" i="82"/>
  <c r="I53" i="69"/>
  <c r="B29" i="7"/>
  <c r="B119" i="40"/>
  <c r="D187" i="40" s="1"/>
  <c r="B48" i="53"/>
  <c r="D286" i="53"/>
  <c r="I48" i="10"/>
  <c r="I47" i="10"/>
  <c r="I46" i="10"/>
  <c r="I45" i="10"/>
  <c r="I44" i="10"/>
  <c r="I43" i="10"/>
  <c r="I42" i="10"/>
  <c r="I40" i="10"/>
  <c r="I39" i="10"/>
  <c r="I38" i="10"/>
  <c r="I26" i="82"/>
  <c r="I25" i="82"/>
  <c r="I18" i="78"/>
  <c r="I17" i="78"/>
  <c r="I19" i="11"/>
  <c r="I18" i="11"/>
  <c r="I84" i="23"/>
  <c r="I83" i="23"/>
  <c r="I82" i="23"/>
  <c r="I81" i="23"/>
  <c r="I80" i="23"/>
  <c r="I79" i="23"/>
  <c r="I77" i="23"/>
  <c r="I76" i="23"/>
  <c r="I75" i="23"/>
  <c r="I56" i="22"/>
  <c r="I55" i="22"/>
  <c r="I54" i="22"/>
  <c r="I53" i="22"/>
  <c r="I19" i="7"/>
  <c r="I20" i="7"/>
  <c r="I21" i="7"/>
  <c r="I22" i="7"/>
  <c r="I23" i="7"/>
  <c r="I24" i="7"/>
  <c r="I181" i="17"/>
  <c r="I180" i="17"/>
  <c r="I179" i="17"/>
  <c r="I178" i="17"/>
  <c r="I177" i="17"/>
  <c r="I176" i="17"/>
  <c r="I175" i="17"/>
  <c r="I174" i="17"/>
  <c r="I55" i="6"/>
  <c r="I54" i="6"/>
  <c r="I24" i="14"/>
  <c r="I25" i="14"/>
  <c r="I26" i="14"/>
  <c r="I27" i="14"/>
  <c r="I28" i="14"/>
  <c r="I29" i="14"/>
  <c r="I24" i="12"/>
  <c r="I25" i="12"/>
  <c r="I26" i="12"/>
  <c r="I27" i="12"/>
  <c r="I28" i="12"/>
  <c r="I37" i="5"/>
  <c r="I36" i="5"/>
  <c r="I35" i="5"/>
  <c r="I89" i="4"/>
  <c r="I90" i="4"/>
  <c r="I91" i="4"/>
  <c r="I92" i="4"/>
  <c r="I93" i="4"/>
  <c r="I94" i="4"/>
  <c r="I95" i="4"/>
  <c r="I96" i="4"/>
  <c r="I97" i="4"/>
  <c r="I98" i="4"/>
  <c r="I99" i="4"/>
  <c r="I100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12" i="92"/>
  <c r="I13" i="92"/>
  <c r="I14" i="92"/>
  <c r="I15" i="92"/>
  <c r="I16" i="92"/>
  <c r="I18" i="92"/>
  <c r="I19" i="92"/>
  <c r="I21" i="92"/>
  <c r="I22" i="44"/>
  <c r="I23" i="44"/>
  <c r="I24" i="44"/>
  <c r="I27" i="44"/>
  <c r="I65" i="44"/>
  <c r="I66" i="44"/>
  <c r="I67" i="44"/>
  <c r="I68" i="44"/>
  <c r="I69" i="44"/>
  <c r="I70" i="44"/>
  <c r="I71" i="44"/>
  <c r="I64" i="46"/>
  <c r="I63" i="46"/>
  <c r="I62" i="46"/>
  <c r="I92" i="40"/>
  <c r="I91" i="40"/>
  <c r="I90" i="40"/>
  <c r="I89" i="40"/>
  <c r="I88" i="40"/>
  <c r="I87" i="40"/>
  <c r="I16" i="21"/>
  <c r="I15" i="21"/>
  <c r="I31" i="2"/>
  <c r="I30" i="2"/>
  <c r="I18" i="25"/>
  <c r="I17" i="25"/>
  <c r="I36" i="28"/>
  <c r="I31" i="28"/>
  <c r="I32" i="28"/>
  <c r="I33" i="28"/>
  <c r="I34" i="28"/>
  <c r="I35" i="28"/>
  <c r="I37" i="28"/>
  <c r="I38" i="28"/>
  <c r="I39" i="28"/>
  <c r="I40" i="28"/>
  <c r="I109" i="28"/>
  <c r="I110" i="28"/>
  <c r="I111" i="28"/>
  <c r="I112" i="28"/>
  <c r="I113" i="28"/>
  <c r="I114" i="28"/>
  <c r="I115" i="28"/>
  <c r="I117" i="28"/>
  <c r="I118" i="28"/>
  <c r="I108" i="28"/>
  <c r="I229" i="31"/>
  <c r="I228" i="31"/>
  <c r="I227" i="31"/>
  <c r="I226" i="31"/>
  <c r="I225" i="31"/>
  <c r="I224" i="31"/>
  <c r="I223" i="31"/>
  <c r="I222" i="31"/>
  <c r="I221" i="31"/>
  <c r="I220" i="31"/>
  <c r="I219" i="31"/>
  <c r="I218" i="31"/>
  <c r="I217" i="31"/>
  <c r="I216" i="31"/>
  <c r="I215" i="31"/>
  <c r="I213" i="31"/>
  <c r="I212" i="31"/>
  <c r="I211" i="31"/>
  <c r="I210" i="31"/>
  <c r="I209" i="31"/>
  <c r="I208" i="31"/>
  <c r="I207" i="31"/>
  <c r="I206" i="31"/>
  <c r="I205" i="31"/>
  <c r="I204" i="31"/>
  <c r="I203" i="31"/>
  <c r="I202" i="31"/>
  <c r="I201" i="31"/>
  <c r="I200" i="31"/>
  <c r="I199" i="31"/>
  <c r="I198" i="31"/>
  <c r="I197" i="31"/>
  <c r="I196" i="31"/>
  <c r="I195" i="31"/>
  <c r="I194" i="31"/>
  <c r="I193" i="31"/>
  <c r="I192" i="31"/>
  <c r="I186" i="31"/>
  <c r="I187" i="31"/>
  <c r="I188" i="31"/>
  <c r="I189" i="31"/>
  <c r="I190" i="31"/>
  <c r="I185" i="31"/>
  <c r="I184" i="31"/>
  <c r="I183" i="31"/>
  <c r="I181" i="31"/>
  <c r="I180" i="31"/>
  <c r="I179" i="31"/>
  <c r="I177" i="31"/>
  <c r="I176" i="31"/>
  <c r="I175" i="31"/>
  <c r="I174" i="31"/>
  <c r="I166" i="31"/>
  <c r="I167" i="31"/>
  <c r="I168" i="31"/>
  <c r="I169" i="31"/>
  <c r="I170" i="31"/>
  <c r="I171" i="31"/>
  <c r="I172" i="31"/>
  <c r="I173" i="31"/>
  <c r="I162" i="31"/>
  <c r="I163" i="31"/>
  <c r="I164" i="31"/>
  <c r="I165" i="31"/>
  <c r="I178" i="31"/>
  <c r="I182" i="31"/>
  <c r="I191" i="31"/>
  <c r="I159" i="31"/>
  <c r="I158" i="31"/>
  <c r="I157" i="31"/>
  <c r="I156" i="31"/>
  <c r="I155" i="31"/>
  <c r="I154" i="31"/>
  <c r="I59" i="31"/>
  <c r="I58" i="31"/>
  <c r="I57" i="31"/>
  <c r="I56" i="31"/>
  <c r="I49" i="31"/>
  <c r="I50" i="31"/>
  <c r="I51" i="31"/>
  <c r="I52" i="31"/>
  <c r="I53" i="31"/>
  <c r="I54" i="31"/>
  <c r="I55" i="31"/>
  <c r="I34" i="10"/>
  <c r="I33" i="10"/>
  <c r="I96" i="65"/>
  <c r="I101" i="65"/>
  <c r="E162" i="65" s="1"/>
  <c r="I120" i="62"/>
  <c r="I128" i="66"/>
  <c r="I127" i="66"/>
  <c r="I119" i="62"/>
  <c r="I118" i="62"/>
  <c r="I15" i="58"/>
  <c r="I16" i="58"/>
  <c r="I17" i="58"/>
  <c r="I137" i="80"/>
  <c r="I136" i="80"/>
  <c r="I135" i="80"/>
  <c r="I134" i="80"/>
  <c r="I133" i="80"/>
  <c r="I132" i="80"/>
  <c r="I131" i="80"/>
  <c r="I130" i="80"/>
  <c r="I129" i="80"/>
  <c r="I128" i="80"/>
  <c r="I48" i="68"/>
  <c r="I47" i="68"/>
  <c r="I46" i="68"/>
  <c r="I45" i="68"/>
  <c r="I44" i="68"/>
  <c r="I20" i="4"/>
  <c r="I21" i="19"/>
  <c r="I20" i="19"/>
  <c r="I15" i="59"/>
  <c r="I16" i="59"/>
  <c r="I17" i="59"/>
  <c r="I18" i="59"/>
  <c r="I19" i="59"/>
  <c r="I20" i="59"/>
  <c r="I21" i="59"/>
  <c r="I22" i="59"/>
  <c r="I23" i="59"/>
  <c r="I24" i="59"/>
  <c r="I25" i="59"/>
  <c r="I18" i="60"/>
  <c r="I19" i="60"/>
  <c r="I14" i="60"/>
  <c r="I15" i="60"/>
  <c r="I16" i="60"/>
  <c r="I29" i="57"/>
  <c r="I30" i="57"/>
  <c r="I31" i="57"/>
  <c r="I32" i="57"/>
  <c r="I33" i="57"/>
  <c r="I50" i="57"/>
  <c r="I51" i="57"/>
  <c r="I52" i="57"/>
  <c r="I53" i="57"/>
  <c r="I54" i="57"/>
  <c r="I55" i="57"/>
  <c r="I19" i="13"/>
  <c r="I18" i="13"/>
  <c r="I19" i="16"/>
  <c r="I18" i="16"/>
  <c r="I139" i="53"/>
  <c r="I138" i="53"/>
  <c r="I137" i="53"/>
  <c r="I136" i="53"/>
  <c r="I135" i="53"/>
  <c r="I134" i="53"/>
  <c r="I133" i="53"/>
  <c r="I132" i="53"/>
  <c r="I131" i="53"/>
  <c r="I130" i="53"/>
  <c r="I129" i="53"/>
  <c r="I128" i="53"/>
  <c r="I125" i="53"/>
  <c r="I124" i="53"/>
  <c r="I123" i="53"/>
  <c r="I127" i="53"/>
  <c r="I126" i="53"/>
  <c r="I122" i="53"/>
  <c r="I121" i="53"/>
  <c r="I120" i="53"/>
  <c r="I119" i="53"/>
  <c r="I118" i="53"/>
  <c r="I117" i="53"/>
  <c r="I116" i="53"/>
  <c r="I115" i="53"/>
  <c r="I114" i="53"/>
  <c r="I113" i="53"/>
  <c r="I112" i="53"/>
  <c r="I111" i="53"/>
  <c r="I110" i="53"/>
  <c r="I109" i="53"/>
  <c r="I51" i="74"/>
  <c r="I50" i="74"/>
  <c r="I49" i="74"/>
  <c r="I64" i="24"/>
  <c r="I84" i="16"/>
  <c r="I36" i="58"/>
  <c r="I37" i="58"/>
  <c r="I30" i="32"/>
  <c r="I118" i="61"/>
  <c r="I119" i="61"/>
  <c r="I120" i="61"/>
  <c r="I31" i="58"/>
  <c r="I50" i="6"/>
  <c r="I54" i="20"/>
  <c r="I86" i="40"/>
  <c r="I75" i="66"/>
  <c r="I42" i="68"/>
  <c r="I69" i="62"/>
  <c r="I49" i="1"/>
  <c r="I51" i="22"/>
  <c r="I54" i="19"/>
  <c r="I51" i="15"/>
  <c r="I46" i="37"/>
  <c r="I38" i="11"/>
  <c r="I54" i="27"/>
  <c r="I52" i="39"/>
  <c r="I78" i="67"/>
  <c r="I77" i="67"/>
  <c r="I50" i="69"/>
  <c r="I49" i="65"/>
  <c r="I76" i="67"/>
  <c r="I126" i="80"/>
  <c r="I99" i="18"/>
  <c r="I177" i="13"/>
  <c r="I58" i="43"/>
  <c r="I173" i="17"/>
  <c r="I90" i="8"/>
  <c r="I76" i="10"/>
  <c r="I169" i="82"/>
  <c r="I72" i="79"/>
  <c r="I108" i="53"/>
  <c r="I107" i="53"/>
  <c r="I106" i="53"/>
  <c r="I38" i="60"/>
  <c r="I37" i="60"/>
  <c r="I50" i="63"/>
  <c r="I49" i="63"/>
  <c r="I48" i="63"/>
  <c r="I47" i="63"/>
  <c r="I46" i="63"/>
  <c r="I45" i="63"/>
  <c r="I44" i="63"/>
  <c r="I43" i="63"/>
  <c r="I42" i="63"/>
  <c r="I41" i="63"/>
  <c r="I40" i="63"/>
  <c r="I32" i="63"/>
  <c r="I33" i="63"/>
  <c r="I34" i="63"/>
  <c r="I35" i="63"/>
  <c r="I36" i="63"/>
  <c r="I37" i="63"/>
  <c r="I38" i="63"/>
  <c r="I39" i="63"/>
  <c r="I52" i="63"/>
  <c r="I53" i="63"/>
  <c r="I68" i="62"/>
  <c r="I67" i="62"/>
  <c r="I66" i="62"/>
  <c r="I65" i="62"/>
  <c r="I21" i="85"/>
  <c r="I20" i="85"/>
  <c r="I17" i="86"/>
  <c r="I16" i="86"/>
  <c r="I15" i="86"/>
  <c r="I71" i="23"/>
  <c r="I72" i="23"/>
  <c r="I73" i="23"/>
  <c r="I74" i="23"/>
  <c r="I68" i="23"/>
  <c r="I67" i="23"/>
  <c r="I66" i="23"/>
  <c r="I65" i="23"/>
  <c r="I63" i="23"/>
  <c r="I64" i="23"/>
  <c r="I69" i="23"/>
  <c r="I70" i="23"/>
  <c r="I24" i="10"/>
  <c r="I25" i="10"/>
  <c r="I26" i="10"/>
  <c r="I27" i="10"/>
  <c r="I28" i="10"/>
  <c r="I29" i="10"/>
  <c r="I30" i="10"/>
  <c r="I31" i="10"/>
  <c r="I32" i="10"/>
  <c r="I35" i="10"/>
  <c r="I36" i="10"/>
  <c r="I37" i="10"/>
  <c r="I41" i="10"/>
  <c r="I62" i="7"/>
  <c r="I61" i="7"/>
  <c r="I60" i="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83" i="16"/>
  <c r="I82" i="16"/>
  <c r="I81" i="16"/>
  <c r="I80" i="16"/>
  <c r="I79" i="16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51" i="6"/>
  <c r="I49" i="6"/>
  <c r="I48" i="6"/>
  <c r="I152" i="13"/>
  <c r="I151" i="13"/>
  <c r="I150" i="13"/>
  <c r="I149" i="13"/>
  <c r="I148" i="13"/>
  <c r="I22" i="3"/>
  <c r="I23" i="3"/>
  <c r="I49" i="69"/>
  <c r="I32" i="35"/>
  <c r="I29" i="32"/>
  <c r="I44" i="6"/>
  <c r="I44" i="4"/>
  <c r="I148" i="31"/>
  <c r="I75" i="67"/>
  <c r="I85" i="40"/>
  <c r="I84" i="40"/>
  <c r="I50" i="12"/>
  <c r="I62" i="23"/>
  <c r="I61" i="23"/>
  <c r="I90" i="18"/>
  <c r="I41" i="68"/>
  <c r="I83" i="40"/>
  <c r="I63" i="24"/>
  <c r="I45" i="16"/>
  <c r="I71" i="79"/>
  <c r="I53" i="19"/>
  <c r="I59" i="7"/>
  <c r="I33" i="60"/>
  <c r="I125" i="80"/>
  <c r="I83" i="8"/>
  <c r="I53" i="27"/>
  <c r="I70" i="103"/>
  <c r="I75" i="10"/>
  <c r="I30" i="58"/>
  <c r="I153" i="17"/>
  <c r="I47" i="72"/>
  <c r="I64" i="62"/>
  <c r="I31" i="5"/>
  <c r="I146" i="13"/>
  <c r="I57" i="43"/>
  <c r="I27" i="57"/>
  <c r="I104" i="28"/>
  <c r="I69" i="103"/>
  <c r="I48" i="20"/>
  <c r="I166" i="82"/>
  <c r="I167" i="82"/>
  <c r="I168" i="82"/>
  <c r="I171" i="82"/>
  <c r="I172" i="82"/>
  <c r="I124" i="80"/>
  <c r="I48" i="74"/>
  <c r="I47" i="74"/>
  <c r="I46" i="74"/>
  <c r="I45" i="74"/>
  <c r="I44" i="74"/>
  <c r="I43" i="74"/>
  <c r="I42" i="74"/>
  <c r="I41" i="74"/>
  <c r="I40" i="74"/>
  <c r="I39" i="74"/>
  <c r="I38" i="74"/>
  <c r="I37" i="74"/>
  <c r="I36" i="74"/>
  <c r="I35" i="74"/>
  <c r="I17" i="13"/>
  <c r="I65" i="67"/>
  <c r="I66" i="67"/>
  <c r="I67" i="67"/>
  <c r="I68" i="67"/>
  <c r="I69" i="67"/>
  <c r="I70" i="67"/>
  <c r="I71" i="67"/>
  <c r="I72" i="67"/>
  <c r="I73" i="67"/>
  <c r="I62" i="67"/>
  <c r="I63" i="67"/>
  <c r="I64" i="67"/>
  <c r="I55" i="67"/>
  <c r="I56" i="67"/>
  <c r="I57" i="67"/>
  <c r="I58" i="67"/>
  <c r="I59" i="67"/>
  <c r="I60" i="67"/>
  <c r="I61" i="67"/>
  <c r="I14" i="114"/>
  <c r="I15" i="114"/>
  <c r="I43" i="53"/>
  <c r="I42" i="53"/>
  <c r="I73" i="66"/>
  <c r="I74" i="66"/>
  <c r="I76" i="66"/>
  <c r="I77" i="66"/>
  <c r="I78" i="66"/>
  <c r="I70" i="66"/>
  <c r="I69" i="66"/>
  <c r="I68" i="66"/>
  <c r="I71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22" i="79"/>
  <c r="I20" i="66"/>
  <c r="I21" i="66"/>
  <c r="I22" i="66"/>
  <c r="I28" i="45"/>
  <c r="I29" i="45"/>
  <c r="I30" i="45"/>
  <c r="I21" i="39"/>
  <c r="I22" i="39"/>
  <c r="I23" i="39"/>
  <c r="I24" i="39"/>
  <c r="I27" i="39"/>
  <c r="I31" i="39"/>
  <c r="I149" i="31"/>
  <c r="I150" i="31"/>
  <c r="I151" i="31"/>
  <c r="I152" i="31"/>
  <c r="I153" i="31"/>
  <c r="I160" i="31"/>
  <c r="I161" i="31"/>
  <c r="I147" i="31"/>
  <c r="I146" i="31"/>
  <c r="I145" i="31"/>
  <c r="I144" i="31"/>
  <c r="I143" i="31"/>
  <c r="I142" i="31"/>
  <c r="I141" i="31"/>
  <c r="I140" i="31"/>
  <c r="I139" i="31"/>
  <c r="I138" i="31"/>
  <c r="I137" i="31"/>
  <c r="I136" i="31"/>
  <c r="I135" i="31"/>
  <c r="I134" i="31"/>
  <c r="I133" i="31"/>
  <c r="I132" i="31"/>
  <c r="I131" i="31"/>
  <c r="I130" i="31"/>
  <c r="I129" i="31"/>
  <c r="I128" i="31"/>
  <c r="I127" i="31"/>
  <c r="I126" i="31"/>
  <c r="I125" i="31"/>
  <c r="I124" i="31"/>
  <c r="I114" i="31"/>
  <c r="I115" i="31"/>
  <c r="I116" i="31"/>
  <c r="I117" i="31"/>
  <c r="I118" i="31"/>
  <c r="I119" i="31"/>
  <c r="I120" i="31"/>
  <c r="I121" i="31"/>
  <c r="I122" i="31"/>
  <c r="I123" i="31"/>
  <c r="I214" i="31"/>
  <c r="I52" i="27"/>
  <c r="I17" i="67"/>
  <c r="I20" i="67"/>
  <c r="I60" i="23"/>
  <c r="I59" i="23"/>
  <c r="I58" i="23"/>
  <c r="I57" i="23"/>
  <c r="I52" i="23"/>
  <c r="I53" i="23"/>
  <c r="I54" i="23"/>
  <c r="I55" i="23"/>
  <c r="I56" i="23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16" i="81"/>
  <c r="I15" i="81"/>
  <c r="I14" i="81"/>
  <c r="I151" i="17"/>
  <c r="I150" i="17"/>
  <c r="I149" i="17"/>
  <c r="I148" i="17"/>
  <c r="I147" i="17"/>
  <c r="I23" i="14"/>
  <c r="I22" i="14"/>
  <c r="I143" i="13"/>
  <c r="I144" i="13"/>
  <c r="I145" i="13"/>
  <c r="I147" i="13"/>
  <c r="I18" i="4"/>
  <c r="I17" i="4"/>
  <c r="I21" i="12"/>
  <c r="I22" i="12"/>
  <c r="I23" i="12"/>
  <c r="I28" i="61"/>
  <c r="I27" i="61"/>
  <c r="I107" i="44"/>
  <c r="I106" i="44"/>
  <c r="I225" i="17"/>
  <c r="I224" i="17"/>
  <c r="I117" i="61"/>
  <c r="I116" i="61"/>
  <c r="I115" i="61"/>
  <c r="I114" i="61"/>
  <c r="I113" i="61"/>
  <c r="I112" i="61"/>
  <c r="I111" i="61"/>
  <c r="I110" i="61"/>
  <c r="I109" i="61"/>
  <c r="I108" i="61"/>
  <c r="I107" i="61"/>
  <c r="I106" i="61"/>
  <c r="I105" i="61"/>
  <c r="I104" i="61"/>
  <c r="I103" i="61"/>
  <c r="I102" i="61"/>
  <c r="I101" i="61"/>
  <c r="I100" i="61"/>
  <c r="I99" i="61"/>
  <c r="I98" i="61"/>
  <c r="I97" i="61"/>
  <c r="I96" i="61"/>
  <c r="I95" i="61"/>
  <c r="I94" i="61"/>
  <c r="I93" i="61"/>
  <c r="I92" i="61"/>
  <c r="I91" i="61"/>
  <c r="I90" i="61"/>
  <c r="I89" i="61"/>
  <c r="I88" i="61"/>
  <c r="I87" i="61"/>
  <c r="I86" i="61"/>
  <c r="I85" i="61"/>
  <c r="I84" i="61"/>
  <c r="I83" i="61"/>
  <c r="I82" i="61"/>
  <c r="I81" i="61"/>
  <c r="I80" i="61"/>
  <c r="I79" i="61"/>
  <c r="I78" i="61"/>
  <c r="I77" i="61"/>
  <c r="I76" i="61"/>
  <c r="I75" i="61"/>
  <c r="I74" i="61"/>
  <c r="I72" i="61"/>
  <c r="I71" i="61"/>
  <c r="I73" i="61"/>
  <c r="I70" i="61"/>
  <c r="I69" i="61"/>
  <c r="I98" i="53"/>
  <c r="I99" i="53"/>
  <c r="I100" i="53"/>
  <c r="I101" i="53"/>
  <c r="I102" i="53"/>
  <c r="I103" i="53"/>
  <c r="I104" i="53"/>
  <c r="I95" i="53"/>
  <c r="I96" i="53"/>
  <c r="I97" i="53"/>
  <c r="I41" i="53"/>
  <c r="I22" i="82"/>
  <c r="I21" i="82"/>
  <c r="I165" i="82"/>
  <c r="I18" i="19"/>
  <c r="I20" i="77"/>
  <c r="I33" i="9"/>
  <c r="I68" i="103"/>
  <c r="I142" i="13"/>
  <c r="I81" i="8"/>
  <c r="I52" i="19"/>
  <c r="I56" i="2"/>
  <c r="I48" i="69"/>
  <c r="I47" i="23"/>
  <c r="I146" i="17"/>
  <c r="I49" i="15"/>
  <c r="I44" i="56"/>
  <c r="I52" i="67"/>
  <c r="I36" i="11"/>
  <c r="I48" i="43"/>
  <c r="I63" i="62"/>
  <c r="I141" i="13"/>
  <c r="I68" i="61"/>
  <c r="I67" i="61"/>
  <c r="I47" i="65"/>
  <c r="I51" i="27"/>
  <c r="I90" i="80"/>
  <c r="I32" i="74"/>
  <c r="I44" i="16"/>
  <c r="I46" i="83"/>
  <c r="I45" i="83"/>
  <c r="I44" i="83"/>
  <c r="B83" i="69"/>
  <c r="B78" i="69"/>
  <c r="B85" i="65"/>
  <c r="B86" i="65"/>
  <c r="D161" i="65" s="1"/>
  <c r="B80" i="65"/>
  <c r="B106" i="67"/>
  <c r="B101" i="67"/>
  <c r="B48" i="114"/>
  <c r="B53" i="114"/>
  <c r="B213" i="82"/>
  <c r="B208" i="82"/>
  <c r="B87" i="81"/>
  <c r="B82" i="81"/>
  <c r="B185" i="80"/>
  <c r="B180" i="80"/>
  <c r="B123" i="79"/>
  <c r="B118" i="79"/>
  <c r="B74" i="68"/>
  <c r="B69" i="68"/>
  <c r="B75" i="45"/>
  <c r="B81" i="45"/>
  <c r="D141" i="45" s="1"/>
  <c r="D152" i="45" s="1"/>
  <c r="B80" i="45"/>
  <c r="B97" i="44"/>
  <c r="B92" i="44"/>
  <c r="B96" i="43"/>
  <c r="B91" i="43"/>
  <c r="B97" i="43" s="1"/>
  <c r="D157" i="43" s="1"/>
  <c r="B94" i="103"/>
  <c r="B89" i="103"/>
  <c r="B90" i="46"/>
  <c r="B85" i="46"/>
  <c r="B77" i="27"/>
  <c r="B72" i="27"/>
  <c r="B177" i="61"/>
  <c r="B178" i="61"/>
  <c r="D238" i="61" s="1"/>
  <c r="B172" i="61"/>
  <c r="B72" i="56"/>
  <c r="B77" i="56"/>
  <c r="B78" i="56" s="1"/>
  <c r="D138" i="56" s="1"/>
  <c r="B222" i="53"/>
  <c r="B227" i="53"/>
  <c r="B208" i="53"/>
  <c r="D287" i="53" s="1"/>
  <c r="B107" i="62"/>
  <c r="B102" i="62"/>
  <c r="B65" i="11"/>
  <c r="B60" i="11"/>
  <c r="B101" i="10"/>
  <c r="B96" i="10"/>
  <c r="B96" i="22"/>
  <c r="B91" i="22"/>
  <c r="B77" i="9"/>
  <c r="B72" i="9"/>
  <c r="B182" i="8"/>
  <c r="B177" i="8"/>
  <c r="B57" i="21"/>
  <c r="B52" i="21"/>
  <c r="B99" i="20"/>
  <c r="B94" i="20"/>
  <c r="B97" i="19"/>
  <c r="B92" i="19"/>
  <c r="B158" i="18"/>
  <c r="B153" i="18"/>
  <c r="B85" i="7"/>
  <c r="B90" i="7"/>
  <c r="B209" i="17"/>
  <c r="B214" i="17"/>
  <c r="B110" i="16"/>
  <c r="B115" i="16"/>
  <c r="B113" i="15"/>
  <c r="B108" i="15"/>
  <c r="B89" i="6"/>
  <c r="B94" i="6"/>
  <c r="B69" i="14"/>
  <c r="B74" i="14"/>
  <c r="B243" i="13"/>
  <c r="B248" i="13"/>
  <c r="B75" i="12"/>
  <c r="B80" i="12"/>
  <c r="B70" i="5"/>
  <c r="B65" i="5"/>
  <c r="B122" i="4"/>
  <c r="B117" i="4"/>
  <c r="I73" i="3"/>
  <c r="I74" i="3"/>
  <c r="I75" i="3"/>
  <c r="I70" i="3"/>
  <c r="I71" i="3"/>
  <c r="B76" i="3"/>
  <c r="B71" i="3"/>
  <c r="B93" i="2"/>
  <c r="B88" i="2"/>
  <c r="B92" i="1"/>
  <c r="B106" i="78"/>
  <c r="B101" i="78"/>
  <c r="B122" i="23"/>
  <c r="B117" i="23"/>
  <c r="B138" i="40"/>
  <c r="B133" i="40"/>
  <c r="B171" i="28"/>
  <c r="B166" i="28"/>
  <c r="B78" i="39"/>
  <c r="B73" i="39"/>
  <c r="B130" i="38"/>
  <c r="B125" i="38"/>
  <c r="B96" i="37"/>
  <c r="B91" i="37"/>
  <c r="B58" i="86"/>
  <c r="B53" i="86"/>
  <c r="B72" i="85"/>
  <c r="B67" i="85"/>
  <c r="B90" i="83"/>
  <c r="B85" i="83"/>
  <c r="B116" i="66"/>
  <c r="B111" i="66"/>
  <c r="B116" i="36"/>
  <c r="B111" i="36"/>
  <c r="B60" i="35"/>
  <c r="B55" i="35"/>
  <c r="B58" i="32"/>
  <c r="B53" i="32"/>
  <c r="B259" i="31"/>
  <c r="B254" i="31"/>
  <c r="B79" i="26"/>
  <c r="B84" i="26"/>
  <c r="B64" i="25"/>
  <c r="B59" i="25"/>
  <c r="B87" i="24"/>
  <c r="B82" i="24"/>
  <c r="B63" i="60"/>
  <c r="B58" i="60"/>
  <c r="B106" i="55"/>
  <c r="B101" i="55"/>
  <c r="B53" i="58"/>
  <c r="B51" i="57"/>
  <c r="B56" i="57"/>
  <c r="I64" i="54"/>
  <c r="I65" i="54"/>
  <c r="I66" i="54"/>
  <c r="I67" i="54"/>
  <c r="I68" i="54"/>
  <c r="B69" i="54"/>
  <c r="B64" i="54"/>
  <c r="B70" i="54" s="1"/>
  <c r="D130" i="54"/>
  <c r="B51" i="76"/>
  <c r="B46" i="76"/>
  <c r="B74" i="74"/>
  <c r="B69" i="74"/>
  <c r="B75" i="74" s="1"/>
  <c r="D134" i="74" s="1"/>
  <c r="F134" i="74" s="1"/>
  <c r="F144" i="74" s="1"/>
  <c r="I3" i="74" s="1"/>
  <c r="B71" i="73"/>
  <c r="B66" i="73"/>
  <c r="B100" i="64"/>
  <c r="B95" i="64"/>
  <c r="B101" i="64" s="1"/>
  <c r="D173" i="64" s="1"/>
  <c r="B96" i="63"/>
  <c r="B91" i="63"/>
  <c r="B97" i="1"/>
  <c r="B88" i="77"/>
  <c r="B89" i="77" s="1"/>
  <c r="D149" i="77" s="1"/>
  <c r="F149" i="77" s="1"/>
  <c r="B83" i="77"/>
  <c r="B51" i="70"/>
  <c r="B46" i="70"/>
  <c r="B52" i="70" s="1"/>
  <c r="D111" i="70" s="1"/>
  <c r="B46" i="71"/>
  <c r="B51" i="71"/>
  <c r="B71" i="72"/>
  <c r="B72" i="72"/>
  <c r="D129" i="72" s="1"/>
  <c r="B66" i="72"/>
  <c r="B68" i="51"/>
  <c r="B63" i="51"/>
  <c r="I25" i="45"/>
  <c r="I27" i="45"/>
  <c r="I67" i="103"/>
  <c r="I66" i="103"/>
  <c r="I65" i="103"/>
  <c r="I64" i="103"/>
  <c r="I63" i="103"/>
  <c r="I62" i="103"/>
  <c r="I95" i="38"/>
  <c r="I96" i="38"/>
  <c r="I97" i="38"/>
  <c r="I98" i="38"/>
  <c r="I99" i="38"/>
  <c r="I100" i="38"/>
  <c r="I94" i="38"/>
  <c r="I90" i="38"/>
  <c r="I91" i="38"/>
  <c r="I92" i="38"/>
  <c r="I93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11" i="26"/>
  <c r="I62" i="24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57" i="7"/>
  <c r="I56" i="7"/>
  <c r="I51" i="7"/>
  <c r="I52" i="7"/>
  <c r="I54" i="7"/>
  <c r="I55" i="7"/>
  <c r="I142" i="17"/>
  <c r="I141" i="17"/>
  <c r="I140" i="17"/>
  <c r="I139" i="17"/>
  <c r="I138" i="17"/>
  <c r="I137" i="17"/>
  <c r="I19" i="44"/>
  <c r="I140" i="13"/>
  <c r="I139" i="13"/>
  <c r="I138" i="13"/>
  <c r="I137" i="13"/>
  <c r="I136" i="13"/>
  <c r="I135" i="13"/>
  <c r="I134" i="13"/>
  <c r="I133" i="13"/>
  <c r="I13" i="46"/>
  <c r="I12" i="46"/>
  <c r="I11" i="46"/>
  <c r="I21" i="3"/>
  <c r="I20" i="3"/>
  <c r="I65" i="61"/>
  <c r="I26" i="54"/>
  <c r="I25" i="54"/>
  <c r="I24" i="54"/>
  <c r="I17" i="54"/>
  <c r="I18" i="54"/>
  <c r="I19" i="54"/>
  <c r="I20" i="54"/>
  <c r="I21" i="54"/>
  <c r="I22" i="54"/>
  <c r="I61" i="103"/>
  <c r="I60" i="103"/>
  <c r="I39" i="83"/>
  <c r="I62" i="61"/>
  <c r="I34" i="11"/>
  <c r="I88" i="28"/>
  <c r="I48" i="12"/>
  <c r="I25" i="32"/>
  <c r="I43" i="16"/>
  <c r="I73" i="10"/>
  <c r="I43" i="37"/>
  <c r="I39" i="69"/>
  <c r="I42" i="20"/>
  <c r="I39" i="3"/>
  <c r="I62" i="62"/>
  <c r="I50" i="27"/>
  <c r="I130" i="17"/>
  <c r="I80" i="8"/>
  <c r="I73" i="40"/>
  <c r="I53" i="7"/>
  <c r="I84" i="80"/>
  <c r="I42" i="85"/>
  <c r="I47" i="22"/>
  <c r="I48" i="22"/>
  <c r="I49" i="22"/>
  <c r="I50" i="22"/>
  <c r="I52" i="22"/>
  <c r="I113" i="31"/>
  <c r="I112" i="31"/>
  <c r="I47" i="43"/>
  <c r="I111" i="31"/>
  <c r="I39" i="22"/>
  <c r="I164" i="82"/>
  <c r="G119" i="43"/>
  <c r="G118" i="43"/>
  <c r="I118" i="43" s="1"/>
  <c r="B111" i="38"/>
  <c r="D190" i="38"/>
  <c r="B229" i="13"/>
  <c r="D308" i="13" s="1"/>
  <c r="I42" i="62"/>
  <c r="I193" i="80"/>
  <c r="I192" i="80"/>
  <c r="I78" i="5"/>
  <c r="I77" i="5"/>
  <c r="I123" i="16"/>
  <c r="I122" i="16"/>
  <c r="I222" i="17"/>
  <c r="I221" i="17"/>
  <c r="I20" i="8"/>
  <c r="I19" i="8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4" i="43"/>
  <c r="I13" i="43"/>
  <c r="I11" i="5"/>
  <c r="I54" i="2"/>
  <c r="I53" i="2"/>
  <c r="I52" i="2"/>
  <c r="I51" i="2"/>
  <c r="I50" i="2"/>
  <c r="I24" i="45"/>
  <c r="I23" i="45"/>
  <c r="I22" i="45"/>
  <c r="I21" i="45"/>
  <c r="I20" i="45"/>
  <c r="I19" i="45"/>
  <c r="I18" i="45"/>
  <c r="I77" i="38"/>
  <c r="I19" i="79"/>
  <c r="I18" i="82"/>
  <c r="I12" i="81"/>
  <c r="I23" i="80"/>
  <c r="I18" i="77"/>
  <c r="I18" i="3"/>
  <c r="I11" i="21"/>
  <c r="I16" i="20"/>
  <c r="I13" i="19"/>
  <c r="I19" i="39"/>
  <c r="I10" i="38"/>
  <c r="I10" i="37"/>
  <c r="I16" i="61"/>
  <c r="I48" i="31"/>
  <c r="I47" i="31"/>
  <c r="I46" i="31"/>
  <c r="I45" i="31"/>
  <c r="I49" i="27"/>
  <c r="I48" i="27"/>
  <c r="I47" i="27"/>
  <c r="I46" i="27"/>
  <c r="I163" i="82"/>
  <c r="I162" i="82"/>
  <c r="I161" i="82"/>
  <c r="I160" i="82"/>
  <c r="I159" i="82"/>
  <c r="I158" i="82"/>
  <c r="I59" i="103"/>
  <c r="I46" i="43"/>
  <c r="I47" i="12"/>
  <c r="I33" i="11"/>
  <c r="I41" i="46"/>
  <c r="I79" i="80"/>
  <c r="I42" i="56"/>
  <c r="I39" i="24"/>
  <c r="I41" i="20"/>
  <c r="I63" i="79"/>
  <c r="I120" i="13"/>
  <c r="I71" i="40"/>
  <c r="I37" i="27"/>
  <c r="I79" i="8"/>
  <c r="I42" i="16"/>
  <c r="I47" i="19"/>
  <c r="I46" i="19"/>
  <c r="I20" i="12"/>
  <c r="I64" i="61"/>
  <c r="I66" i="61"/>
  <c r="I64" i="55"/>
  <c r="I65" i="55"/>
  <c r="I66" i="55"/>
  <c r="I67" i="55"/>
  <c r="I68" i="55"/>
  <c r="I69" i="55"/>
  <c r="I70" i="55"/>
  <c r="I71" i="55"/>
  <c r="I83" i="55"/>
  <c r="I20" i="10"/>
  <c r="I19" i="10"/>
  <c r="I41" i="87"/>
  <c r="I42" i="87"/>
  <c r="I43" i="87"/>
  <c r="I44" i="87"/>
  <c r="I45" i="87"/>
  <c r="I39" i="87"/>
  <c r="I40" i="87"/>
  <c r="I19" i="87"/>
  <c r="I20" i="87"/>
  <c r="I21" i="87"/>
  <c r="I22" i="87"/>
  <c r="I23" i="87"/>
  <c r="I24" i="87"/>
  <c r="I26" i="87"/>
  <c r="I27" i="87"/>
  <c r="I28" i="87"/>
  <c r="I29" i="87"/>
  <c r="I30" i="87"/>
  <c r="I13" i="87"/>
  <c r="I14" i="87"/>
  <c r="I15" i="87"/>
  <c r="I18" i="10"/>
  <c r="I9" i="11"/>
  <c r="I18" i="103"/>
  <c r="I9" i="46"/>
  <c r="I11" i="45"/>
  <c r="I12" i="43"/>
  <c r="I17" i="44"/>
  <c r="I11" i="56"/>
  <c r="I10" i="56"/>
  <c r="I9" i="56"/>
  <c r="I29" i="53"/>
  <c r="I9" i="26"/>
  <c r="I9" i="24"/>
  <c r="I17" i="66"/>
  <c r="I9" i="6"/>
  <c r="I9" i="9"/>
  <c r="I14" i="8"/>
  <c r="I13" i="8"/>
  <c r="I11" i="7"/>
  <c r="I41" i="62"/>
  <c r="I40" i="62"/>
  <c r="I39" i="62"/>
  <c r="I24" i="2"/>
  <c r="I23" i="2"/>
  <c r="I12" i="7"/>
  <c r="I10" i="7"/>
  <c r="I9" i="7"/>
  <c r="I34" i="2"/>
  <c r="I15" i="27"/>
  <c r="I12" i="22"/>
  <c r="I9" i="23"/>
  <c r="I9" i="36"/>
  <c r="I9" i="35"/>
  <c r="I9" i="25"/>
  <c r="I43" i="31"/>
  <c r="I58" i="103"/>
  <c r="I57" i="103"/>
  <c r="I56" i="103"/>
  <c r="I55" i="103"/>
  <c r="I54" i="103"/>
  <c r="I53" i="103"/>
  <c r="I52" i="103"/>
  <c r="I51" i="103"/>
  <c r="I50" i="103"/>
  <c r="I49" i="103"/>
  <c r="I30" i="28"/>
  <c r="I29" i="28"/>
  <c r="I28" i="2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42" i="31"/>
  <c r="I40" i="31"/>
  <c r="I39" i="31"/>
  <c r="I38" i="31"/>
  <c r="I37" i="31"/>
  <c r="I32" i="31"/>
  <c r="I33" i="31"/>
  <c r="I34" i="31"/>
  <c r="I35" i="31"/>
  <c r="I36" i="31"/>
  <c r="I41" i="31"/>
  <c r="I44" i="31"/>
  <c r="I31" i="31"/>
  <c r="I24" i="31"/>
  <c r="I25" i="31"/>
  <c r="I26" i="31"/>
  <c r="I27" i="31"/>
  <c r="I28" i="31"/>
  <c r="I29" i="31"/>
  <c r="I30" i="31"/>
  <c r="I157" i="82"/>
  <c r="I156" i="82"/>
  <c r="I155" i="82"/>
  <c r="I154" i="82"/>
  <c r="I153" i="82"/>
  <c r="I152" i="82"/>
  <c r="I151" i="82"/>
  <c r="I150" i="82"/>
  <c r="I149" i="82"/>
  <c r="I147" i="82"/>
  <c r="I146" i="82"/>
  <c r="I145" i="82"/>
  <c r="I144" i="82"/>
  <c r="I135" i="82"/>
  <c r="I136" i="82"/>
  <c r="I137" i="82"/>
  <c r="I138" i="82"/>
  <c r="I139" i="82"/>
  <c r="I140" i="82"/>
  <c r="I141" i="82"/>
  <c r="I142" i="82"/>
  <c r="I143" i="82"/>
  <c r="I148" i="82"/>
  <c r="I132" i="82"/>
  <c r="I133" i="82"/>
  <c r="I134" i="82"/>
  <c r="I20" i="82"/>
  <c r="I129" i="82"/>
  <c r="I130" i="82"/>
  <c r="I131" i="82"/>
  <c r="I54" i="77"/>
  <c r="I55" i="77"/>
  <c r="I56" i="77"/>
  <c r="I58" i="77"/>
  <c r="I59" i="77"/>
  <c r="I45" i="77"/>
  <c r="I46" i="77"/>
  <c r="I47" i="77"/>
  <c r="I48" i="77"/>
  <c r="I49" i="77"/>
  <c r="I8" i="74"/>
  <c r="I9" i="74"/>
  <c r="I10" i="74"/>
  <c r="I11" i="74"/>
  <c r="I12" i="74"/>
  <c r="I28" i="74"/>
  <c r="I29" i="74"/>
  <c r="I30" i="74"/>
  <c r="I31" i="74"/>
  <c r="I33" i="74"/>
  <c r="I34" i="74"/>
  <c r="I23" i="74"/>
  <c r="I24" i="74"/>
  <c r="I25" i="74"/>
  <c r="I26" i="74"/>
  <c r="I17" i="73"/>
  <c r="I18" i="73"/>
  <c r="I19" i="73"/>
  <c r="I20" i="73"/>
  <c r="I21" i="73"/>
  <c r="I22" i="73"/>
  <c r="I16" i="66"/>
  <c r="I15" i="66"/>
  <c r="I10" i="81"/>
  <c r="I9" i="81"/>
  <c r="I12" i="19"/>
  <c r="I11" i="19"/>
  <c r="I17" i="10"/>
  <c r="I16" i="10"/>
  <c r="I11" i="17"/>
  <c r="I10" i="17"/>
  <c r="I119" i="13"/>
  <c r="I118" i="13"/>
  <c r="I114" i="13"/>
  <c r="I115" i="13"/>
  <c r="I116" i="13"/>
  <c r="I117" i="13"/>
  <c r="I102" i="13"/>
  <c r="I101" i="13"/>
  <c r="I100" i="13"/>
  <c r="I31" i="85"/>
  <c r="I29" i="83"/>
  <c r="I59" i="62"/>
  <c r="I47" i="103"/>
  <c r="I70" i="10"/>
  <c r="I69" i="10"/>
  <c r="I37" i="56"/>
  <c r="I30" i="65"/>
  <c r="I28" i="21"/>
  <c r="I29" i="21"/>
  <c r="I30" i="21"/>
  <c r="I31" i="21"/>
  <c r="I32" i="21"/>
  <c r="I33" i="21"/>
  <c r="I34" i="21"/>
  <c r="I35" i="21"/>
  <c r="I37" i="21"/>
  <c r="I9" i="21"/>
  <c r="I27" i="21"/>
  <c r="I44" i="23"/>
  <c r="I41" i="16"/>
  <c r="I69" i="28"/>
  <c r="I32" i="11"/>
  <c r="I33" i="15"/>
  <c r="I32" i="15"/>
  <c r="I34" i="15"/>
  <c r="I35" i="15"/>
  <c r="I31" i="15"/>
  <c r="I25" i="5"/>
  <c r="I24" i="5"/>
  <c r="I36" i="73"/>
  <c r="I25" i="68"/>
  <c r="I62" i="79"/>
  <c r="I45" i="43"/>
  <c r="I70" i="40"/>
  <c r="I40" i="46"/>
  <c r="I68" i="10"/>
  <c r="I78" i="8"/>
  <c r="I43" i="12"/>
  <c r="G117" i="43"/>
  <c r="B71" i="7"/>
  <c r="D150" i="7"/>
  <c r="I13" i="85"/>
  <c r="I14" i="85"/>
  <c r="I15" i="85"/>
  <c r="I16" i="85"/>
  <c r="I17" i="85"/>
  <c r="I18" i="85"/>
  <c r="I19" i="85"/>
  <c r="I22" i="85"/>
  <c r="I23" i="85"/>
  <c r="I24" i="85"/>
  <c r="I25" i="85"/>
  <c r="G116" i="43"/>
  <c r="I116" i="43" s="1"/>
  <c r="I23" i="28"/>
  <c r="I22" i="28"/>
  <c r="I21" i="28"/>
  <c r="I20" i="28"/>
  <c r="I57" i="38"/>
  <c r="I128" i="82"/>
  <c r="I39" i="81"/>
  <c r="I34" i="69"/>
  <c r="I39" i="46"/>
  <c r="I51" i="38"/>
  <c r="I44" i="19"/>
  <c r="I29" i="20"/>
  <c r="I77" i="8"/>
  <c r="I29" i="65"/>
  <c r="I43" i="23"/>
  <c r="I44" i="2"/>
  <c r="I34" i="103"/>
  <c r="I67" i="10"/>
  <c r="I39" i="1"/>
  <c r="I94" i="13"/>
  <c r="I91" i="13"/>
  <c r="I29" i="9"/>
  <c r="I32" i="27"/>
  <c r="I23" i="68"/>
  <c r="I40" i="16"/>
  <c r="I33" i="62"/>
  <c r="I9" i="14"/>
  <c r="I10" i="14"/>
  <c r="I61" i="79"/>
  <c r="I77" i="13"/>
  <c r="I76" i="13"/>
  <c r="I75" i="13"/>
  <c r="I73" i="13"/>
  <c r="I72" i="13"/>
  <c r="I74" i="13"/>
  <c r="I71" i="13"/>
  <c r="I70" i="13"/>
  <c r="I69" i="13"/>
  <c r="I68" i="13"/>
  <c r="I8" i="22"/>
  <c r="I15" i="28"/>
  <c r="I8" i="45"/>
  <c r="I8" i="3"/>
  <c r="I14" i="18"/>
  <c r="I63" i="17"/>
  <c r="I64" i="17"/>
  <c r="I65" i="17"/>
  <c r="I66" i="17"/>
  <c r="I67" i="17"/>
  <c r="I68" i="17"/>
  <c r="I69" i="17"/>
  <c r="I59" i="17"/>
  <c r="I58" i="17"/>
  <c r="I126" i="82"/>
  <c r="I125" i="82"/>
  <c r="I124" i="82"/>
  <c r="I123" i="82"/>
  <c r="I122" i="82"/>
  <c r="I121" i="82"/>
  <c r="I120" i="82"/>
  <c r="I119" i="82"/>
  <c r="I14" i="66"/>
  <c r="I8" i="64"/>
  <c r="I9" i="62"/>
  <c r="I14" i="39"/>
  <c r="I8" i="36"/>
  <c r="I22" i="31"/>
  <c r="I8" i="25"/>
  <c r="I26" i="60"/>
  <c r="I27" i="60"/>
  <c r="I28" i="60"/>
  <c r="I29" i="60"/>
  <c r="I30" i="60"/>
  <c r="I31" i="60"/>
  <c r="I32" i="60"/>
  <c r="I34" i="60"/>
  <c r="I35" i="60"/>
  <c r="I36" i="60"/>
  <c r="I63" i="55"/>
  <c r="I62" i="55"/>
  <c r="I92" i="53"/>
  <c r="I93" i="53"/>
  <c r="I94" i="53"/>
  <c r="I91" i="53"/>
  <c r="I90" i="53"/>
  <c r="I85" i="53"/>
  <c r="I86" i="53"/>
  <c r="I87" i="53"/>
  <c r="I80" i="53"/>
  <c r="I81" i="53"/>
  <c r="I82" i="53"/>
  <c r="I83" i="53"/>
  <c r="I84" i="53"/>
  <c r="I88" i="53"/>
  <c r="B136" i="69"/>
  <c r="D168" i="69" s="1"/>
  <c r="B133" i="69"/>
  <c r="D161" i="69"/>
  <c r="I99" i="69"/>
  <c r="E160" i="69" s="1"/>
  <c r="B99" i="69"/>
  <c r="D160" i="69"/>
  <c r="B101" i="65"/>
  <c r="D162" i="65" s="1"/>
  <c r="B138" i="65"/>
  <c r="B159" i="67"/>
  <c r="D192" i="67"/>
  <c r="I122" i="67"/>
  <c r="E184" i="67"/>
  <c r="B122" i="67"/>
  <c r="D184" i="67" s="1"/>
  <c r="F184" i="67" s="1"/>
  <c r="B309" i="31"/>
  <c r="B127" i="27"/>
  <c r="D140" i="27"/>
  <c r="B114" i="25"/>
  <c r="D127" i="25"/>
  <c r="B89" i="114"/>
  <c r="D102" i="114"/>
  <c r="I69" i="114"/>
  <c r="B69" i="114"/>
  <c r="D101" i="114"/>
  <c r="I229" i="82"/>
  <c r="E287" i="82" s="1"/>
  <c r="B229" i="82"/>
  <c r="D287" i="82"/>
  <c r="I103" i="81"/>
  <c r="E149" i="81" s="1"/>
  <c r="B103" i="81"/>
  <c r="D149" i="81"/>
  <c r="B202" i="80"/>
  <c r="D248" i="80" s="1"/>
  <c r="I139" i="79"/>
  <c r="E185" i="79"/>
  <c r="B139" i="79"/>
  <c r="D185" i="79" s="1"/>
  <c r="I90" i="68"/>
  <c r="E136" i="68"/>
  <c r="B90" i="68"/>
  <c r="D136" i="68" s="1"/>
  <c r="I96" i="45"/>
  <c r="E142" i="45"/>
  <c r="B96" i="45"/>
  <c r="D142" i="45" s="1"/>
  <c r="B149" i="44"/>
  <c r="D162" i="44"/>
  <c r="B115" i="44"/>
  <c r="D161" i="44" s="1"/>
  <c r="I112" i="43"/>
  <c r="E158" i="43"/>
  <c r="B112" i="43"/>
  <c r="D158" i="43" s="1"/>
  <c r="B144" i="103"/>
  <c r="D157" i="103"/>
  <c r="I110" i="103"/>
  <c r="B110" i="103"/>
  <c r="I106" i="46"/>
  <c r="B106" i="46"/>
  <c r="D152" i="46"/>
  <c r="I93" i="27"/>
  <c r="E139" i="27"/>
  <c r="B93" i="27"/>
  <c r="D139" i="27"/>
  <c r="B193" i="61"/>
  <c r="D239" i="61"/>
  <c r="I93" i="56"/>
  <c r="E139" i="56"/>
  <c r="B93" i="56"/>
  <c r="D139" i="56"/>
  <c r="I243" i="53"/>
  <c r="E289" i="53"/>
  <c r="B243" i="53"/>
  <c r="B125" i="62"/>
  <c r="D171" i="62"/>
  <c r="B115" i="11"/>
  <c r="D128" i="11" s="1"/>
  <c r="I81" i="11"/>
  <c r="E127" i="11"/>
  <c r="B81" i="11"/>
  <c r="D127" i="11" s="1"/>
  <c r="I117" i="10"/>
  <c r="E163" i="10"/>
  <c r="B117" i="10"/>
  <c r="D163" i="10" s="1"/>
  <c r="B112" i="22"/>
  <c r="D158" i="22"/>
  <c r="I93" i="9"/>
  <c r="E139" i="9" s="1"/>
  <c r="B93" i="9"/>
  <c r="D139" i="9"/>
  <c r="I198" i="8"/>
  <c r="E244" i="8" s="1"/>
  <c r="B198" i="8"/>
  <c r="I73" i="21"/>
  <c r="E119" i="21"/>
  <c r="B73" i="21"/>
  <c r="D119" i="21"/>
  <c r="I115" i="20"/>
  <c r="E161" i="20"/>
  <c r="B115" i="20"/>
  <c r="D161" i="20" s="1"/>
  <c r="B147" i="19"/>
  <c r="D160" i="19" s="1"/>
  <c r="I113" i="19"/>
  <c r="E159" i="19" s="1"/>
  <c r="B113" i="19"/>
  <c r="D159" i="19"/>
  <c r="I174" i="18"/>
  <c r="E220" i="18" s="1"/>
  <c r="B174" i="18"/>
  <c r="D220" i="18"/>
  <c r="I106" i="7"/>
  <c r="E152" i="7" s="1"/>
  <c r="B106" i="7"/>
  <c r="D152" i="7"/>
  <c r="B232" i="17"/>
  <c r="D278" i="17" s="1"/>
  <c r="B132" i="16"/>
  <c r="D178" i="16" s="1"/>
  <c r="I129" i="15"/>
  <c r="E175" i="15" s="1"/>
  <c r="B129" i="15"/>
  <c r="D175" i="15"/>
  <c r="F175" i="15" s="1"/>
  <c r="B144" i="6"/>
  <c r="I110" i="6"/>
  <c r="E156" i="6"/>
  <c r="B110" i="6"/>
  <c r="D156" i="6" s="1"/>
  <c r="F156" i="6" s="1"/>
  <c r="B124" i="14"/>
  <c r="D137" i="14"/>
  <c r="I90" i="14"/>
  <c r="E136" i="14" s="1"/>
  <c r="B90" i="14"/>
  <c r="D136" i="14"/>
  <c r="B298" i="13"/>
  <c r="D311" i="13" s="1"/>
  <c r="B264" i="13"/>
  <c r="D310" i="13"/>
  <c r="B130" i="12"/>
  <c r="I96" i="12"/>
  <c r="E142" i="12"/>
  <c r="B96" i="12"/>
  <c r="D142" i="12" s="1"/>
  <c r="F142" i="12" s="1"/>
  <c r="B121" i="5"/>
  <c r="D134" i="5"/>
  <c r="B87" i="5"/>
  <c r="D133" i="5" s="1"/>
  <c r="B172" i="4"/>
  <c r="I138" i="4"/>
  <c r="E184" i="4"/>
  <c r="B138" i="4"/>
  <c r="D184" i="4" s="1"/>
  <c r="B126" i="3"/>
  <c r="D139" i="3"/>
  <c r="I92" i="3"/>
  <c r="E138" i="3" s="1"/>
  <c r="B92" i="3"/>
  <c r="D138" i="3"/>
  <c r="B143" i="2"/>
  <c r="D157" i="2" s="1"/>
  <c r="I109" i="2"/>
  <c r="E156" i="2"/>
  <c r="B109" i="2"/>
  <c r="D156" i="2" s="1"/>
  <c r="I113" i="1"/>
  <c r="E171" i="1"/>
  <c r="B113" i="1"/>
  <c r="D171" i="1" s="1"/>
  <c r="I122" i="78"/>
  <c r="E153" i="78"/>
  <c r="B122" i="78"/>
  <c r="D153" i="78" s="1"/>
  <c r="B138" i="23"/>
  <c r="D169" i="23"/>
  <c r="B155" i="40"/>
  <c r="D189" i="40" s="1"/>
  <c r="B188" i="28"/>
  <c r="D222" i="28"/>
  <c r="I94" i="39"/>
  <c r="E140" i="39" s="1"/>
  <c r="B94" i="39"/>
  <c r="D140" i="39"/>
  <c r="I146" i="38"/>
  <c r="E192" i="38" s="1"/>
  <c r="B146" i="38"/>
  <c r="D192" i="38"/>
  <c r="I112" i="37"/>
  <c r="E158" i="37" s="1"/>
  <c r="B112" i="37"/>
  <c r="D158" i="37"/>
  <c r="I132" i="36"/>
  <c r="E178" i="36" s="1"/>
  <c r="B132" i="36"/>
  <c r="D178" i="36"/>
  <c r="I162" i="66"/>
  <c r="I163" i="66"/>
  <c r="I164" i="66"/>
  <c r="I165" i="66"/>
  <c r="B133" i="66"/>
  <c r="D179" i="66" s="1"/>
  <c r="I74" i="86"/>
  <c r="E120" i="86"/>
  <c r="B74" i="86"/>
  <c r="D120" i="86" s="1"/>
  <c r="I27" i="86"/>
  <c r="I28" i="86"/>
  <c r="I29" i="86"/>
  <c r="I30" i="86"/>
  <c r="I31" i="86"/>
  <c r="I32" i="86"/>
  <c r="I33" i="86"/>
  <c r="I34" i="86"/>
  <c r="I35" i="86"/>
  <c r="I36" i="86"/>
  <c r="I37" i="86"/>
  <c r="I38" i="86"/>
  <c r="I12" i="86"/>
  <c r="I13" i="86"/>
  <c r="I14" i="86"/>
  <c r="I20" i="86"/>
  <c r="I21" i="86"/>
  <c r="I88" i="85"/>
  <c r="E135" i="85"/>
  <c r="B88" i="85"/>
  <c r="D135" i="85" s="1"/>
  <c r="I32" i="85"/>
  <c r="I33" i="85"/>
  <c r="I34" i="85"/>
  <c r="I35" i="85"/>
  <c r="I36" i="85"/>
  <c r="I37" i="85"/>
  <c r="I38" i="85"/>
  <c r="I39" i="85"/>
  <c r="I40" i="85"/>
  <c r="I41" i="85"/>
  <c r="I43" i="85"/>
  <c r="I44" i="85"/>
  <c r="I45" i="85"/>
  <c r="I46" i="85"/>
  <c r="I47" i="85"/>
  <c r="I48" i="85"/>
  <c r="I49" i="85"/>
  <c r="I50" i="85"/>
  <c r="I51" i="85"/>
  <c r="I52" i="85"/>
  <c r="I106" i="83"/>
  <c r="E152" i="83"/>
  <c r="B106" i="83"/>
  <c r="D152" i="83"/>
  <c r="I76" i="35"/>
  <c r="E122" i="35" s="1"/>
  <c r="B76" i="35"/>
  <c r="D122" i="35"/>
  <c r="B108" i="32"/>
  <c r="D121" i="32" s="1"/>
  <c r="I74" i="32"/>
  <c r="E120" i="32"/>
  <c r="B74" i="32"/>
  <c r="I23" i="32"/>
  <c r="I24" i="32"/>
  <c r="I26" i="32"/>
  <c r="I27" i="32"/>
  <c r="I28" i="32"/>
  <c r="I31" i="32"/>
  <c r="I32" i="32"/>
  <c r="I33" i="32"/>
  <c r="I34" i="32"/>
  <c r="I35" i="32"/>
  <c r="I36" i="32"/>
  <c r="I37" i="32"/>
  <c r="I9" i="32"/>
  <c r="I10" i="32"/>
  <c r="I11" i="32"/>
  <c r="I12" i="32"/>
  <c r="I13" i="32"/>
  <c r="I14" i="32"/>
  <c r="I15" i="32"/>
  <c r="I16" i="32"/>
  <c r="I17" i="32"/>
  <c r="I275" i="31"/>
  <c r="E321" i="31"/>
  <c r="B275" i="31"/>
  <c r="D321" i="31" s="1"/>
  <c r="I100" i="26"/>
  <c r="E146" i="26"/>
  <c r="B100" i="26"/>
  <c r="D146" i="26" s="1"/>
  <c r="I80" i="25"/>
  <c r="B80" i="25"/>
  <c r="D126" i="25"/>
  <c r="F126" i="25" s="1"/>
  <c r="I103" i="24"/>
  <c r="E149" i="24"/>
  <c r="B103" i="24"/>
  <c r="D149" i="24"/>
  <c r="I79" i="60"/>
  <c r="E125" i="60"/>
  <c r="B79" i="60"/>
  <c r="D125" i="60" s="1"/>
  <c r="F125" i="60" s="1"/>
  <c r="I122" i="55"/>
  <c r="E168" i="55"/>
  <c r="B122" i="55"/>
  <c r="D168" i="55" s="1"/>
  <c r="I74" i="58"/>
  <c r="E132" i="58"/>
  <c r="B74" i="58"/>
  <c r="D132" i="58" s="1"/>
  <c r="I72" i="57"/>
  <c r="E118" i="57"/>
  <c r="B72" i="57"/>
  <c r="D118" i="57" s="1"/>
  <c r="I85" i="54"/>
  <c r="E131" i="54"/>
  <c r="B85" i="54"/>
  <c r="D131" i="54" s="1"/>
  <c r="I67" i="76"/>
  <c r="E112" i="76"/>
  <c r="B67" i="76"/>
  <c r="D112" i="76" s="1"/>
  <c r="I90" i="74"/>
  <c r="E135" i="74"/>
  <c r="B90" i="74"/>
  <c r="D135" i="74" s="1"/>
  <c r="I87" i="73"/>
  <c r="E118" i="73"/>
  <c r="B87" i="73"/>
  <c r="D118" i="73" s="1"/>
  <c r="I112" i="63"/>
  <c r="E158" i="63"/>
  <c r="I116" i="64"/>
  <c r="E174" i="64" s="1"/>
  <c r="B116" i="64"/>
  <c r="D174" i="64"/>
  <c r="B112" i="63"/>
  <c r="D158" i="63" s="1"/>
  <c r="I104" i="77"/>
  <c r="E150" i="77"/>
  <c r="I84" i="51"/>
  <c r="E130" i="51" s="1"/>
  <c r="B84" i="51"/>
  <c r="D130" i="51"/>
  <c r="B104" i="77"/>
  <c r="D150" i="77" s="1"/>
  <c r="I9" i="45"/>
  <c r="I10" i="45"/>
  <c r="I12" i="45"/>
  <c r="I13" i="45"/>
  <c r="I14" i="45"/>
  <c r="I15" i="45"/>
  <c r="I16" i="45"/>
  <c r="I17" i="45"/>
  <c r="I26" i="45"/>
  <c r="I37" i="45"/>
  <c r="I7" i="45"/>
  <c r="I36" i="79"/>
  <c r="I48" i="7"/>
  <c r="I49" i="7"/>
  <c r="I50" i="7"/>
  <c r="I59" i="55"/>
  <c r="I58" i="55"/>
  <c r="I57" i="55"/>
  <c r="I56" i="55"/>
  <c r="I55" i="55"/>
  <c r="I54" i="55"/>
  <c r="I52" i="55"/>
  <c r="I51" i="55"/>
  <c r="I50" i="55"/>
  <c r="I49" i="55"/>
  <c r="I48" i="55"/>
  <c r="I47" i="55"/>
  <c r="I45" i="55"/>
  <c r="I46" i="55"/>
  <c r="I53" i="55"/>
  <c r="I60" i="55"/>
  <c r="I61" i="55"/>
  <c r="I32" i="55"/>
  <c r="I33" i="55"/>
  <c r="I34" i="55"/>
  <c r="I35" i="55"/>
  <c r="I36" i="55"/>
  <c r="I65" i="53"/>
  <c r="I58" i="45"/>
  <c r="I59" i="45"/>
  <c r="I60" i="45"/>
  <c r="I48" i="45"/>
  <c r="I49" i="45"/>
  <c r="I50" i="45"/>
  <c r="I51" i="45"/>
  <c r="I52" i="45"/>
  <c r="I46" i="45"/>
  <c r="I45" i="45"/>
  <c r="I44" i="45"/>
  <c r="I43" i="45"/>
  <c r="I42" i="45"/>
  <c r="I41" i="45"/>
  <c r="I38" i="44"/>
  <c r="I37" i="44"/>
  <c r="I36" i="44"/>
  <c r="I35" i="44"/>
  <c r="I34" i="44"/>
  <c r="I33" i="44"/>
  <c r="I36" i="40"/>
  <c r="I35" i="40"/>
  <c r="I252" i="13"/>
  <c r="I264" i="13"/>
  <c r="E310" i="13"/>
  <c r="I181" i="61"/>
  <c r="I193" i="61" s="1"/>
  <c r="E239" i="61"/>
  <c r="I67" i="28"/>
  <c r="I66" i="28"/>
  <c r="I46" i="18"/>
  <c r="I32" i="23"/>
  <c r="I32" i="79"/>
  <c r="I55" i="62"/>
  <c r="I33" i="56"/>
  <c r="I50" i="13"/>
  <c r="I73" i="8"/>
  <c r="I51" i="26"/>
  <c r="I45" i="17"/>
  <c r="I48" i="17"/>
  <c r="I47" i="17"/>
  <c r="I46" i="17"/>
  <c r="I51" i="17"/>
  <c r="I50" i="17"/>
  <c r="I52" i="17"/>
  <c r="I49" i="17"/>
  <c r="I44" i="17"/>
  <c r="I43" i="17"/>
  <c r="I65" i="10"/>
  <c r="I28" i="20"/>
  <c r="I31" i="4"/>
  <c r="I30" i="103"/>
  <c r="I53" i="17"/>
  <c r="I42" i="17"/>
  <c r="I26" i="40"/>
  <c r="I25" i="40"/>
  <c r="I52" i="80"/>
  <c r="I37" i="77"/>
  <c r="I25" i="77"/>
  <c r="I60" i="77"/>
  <c r="I61" i="77"/>
  <c r="I66" i="10"/>
  <c r="I64" i="10"/>
  <c r="I56" i="53"/>
  <c r="I31" i="78"/>
  <c r="E101" i="114"/>
  <c r="I62" i="102"/>
  <c r="E105" i="102"/>
  <c r="F105" i="102" s="1"/>
  <c r="B62" i="102"/>
  <c r="D105" i="102"/>
  <c r="I62" i="99"/>
  <c r="E105" i="99" s="1"/>
  <c r="E113" i="99" s="1"/>
  <c r="B62" i="99"/>
  <c r="D105" i="99"/>
  <c r="I62" i="90"/>
  <c r="E119" i="90" s="1"/>
  <c r="B62" i="90"/>
  <c r="D119" i="90"/>
  <c r="I62" i="89"/>
  <c r="E106" i="89" s="1"/>
  <c r="B62" i="89"/>
  <c r="D106" i="89"/>
  <c r="I62" i="84"/>
  <c r="E93" i="84" s="1"/>
  <c r="B62" i="84"/>
  <c r="D93" i="84"/>
  <c r="I76" i="87"/>
  <c r="E119" i="87" s="1"/>
  <c r="B76" i="87"/>
  <c r="D119" i="87"/>
  <c r="I62" i="88"/>
  <c r="E92" i="88" s="1"/>
  <c r="B62" i="88"/>
  <c r="D92" i="88"/>
  <c r="I65" i="75"/>
  <c r="E97" i="75"/>
  <c r="B65" i="75"/>
  <c r="D97" i="75"/>
  <c r="I87" i="72"/>
  <c r="E130" i="72"/>
  <c r="B87" i="72"/>
  <c r="D130" i="72" s="1"/>
  <c r="F130" i="72" s="1"/>
  <c r="I67" i="71"/>
  <c r="E112" i="71"/>
  <c r="B67" i="71"/>
  <c r="D112" i="71" s="1"/>
  <c r="I67" i="70"/>
  <c r="E112" i="70"/>
  <c r="B67" i="70"/>
  <c r="D112" i="70" s="1"/>
  <c r="I88" i="59"/>
  <c r="E145" i="59"/>
  <c r="B88" i="59"/>
  <c r="D145" i="59" s="1"/>
  <c r="D289" i="53"/>
  <c r="I62" i="47"/>
  <c r="E106" i="47" s="1"/>
  <c r="F106" i="47" s="1"/>
  <c r="B62" i="47"/>
  <c r="D106" i="47"/>
  <c r="I62" i="94"/>
  <c r="E106" i="94" s="1"/>
  <c r="B62" i="94"/>
  <c r="D106" i="94"/>
  <c r="I66" i="92"/>
  <c r="E98" i="92" s="1"/>
  <c r="B66" i="92"/>
  <c r="D98" i="92"/>
  <c r="E156" i="103"/>
  <c r="D156" i="103"/>
  <c r="E152" i="46"/>
  <c r="D120" i="32"/>
  <c r="F120" i="32" s="1"/>
  <c r="E126" i="25"/>
  <c r="D244" i="8"/>
  <c r="I34" i="16"/>
  <c r="I49" i="13"/>
  <c r="I39" i="12"/>
  <c r="I31" i="79"/>
  <c r="I35" i="67"/>
  <c r="I26" i="65"/>
  <c r="I8" i="63"/>
  <c r="I23" i="9"/>
  <c r="I65" i="28"/>
  <c r="I12" i="25"/>
  <c r="I13" i="25"/>
  <c r="I14" i="25"/>
  <c r="I15" i="25"/>
  <c r="I16" i="25"/>
  <c r="I19" i="25"/>
  <c r="I20" i="25"/>
  <c r="I21" i="25"/>
  <c r="I6" i="25"/>
  <c r="I7" i="25"/>
  <c r="I10" i="25"/>
  <c r="I11" i="25"/>
  <c r="I29" i="25"/>
  <c r="I30" i="25"/>
  <c r="I31" i="25"/>
  <c r="I32" i="25"/>
  <c r="I33" i="25"/>
  <c r="I34" i="25"/>
  <c r="I35" i="25"/>
  <c r="I36" i="25"/>
  <c r="I37" i="25"/>
  <c r="I38" i="25"/>
  <c r="I39" i="25"/>
  <c r="I41" i="25"/>
  <c r="I42" i="25"/>
  <c r="I43" i="25"/>
  <c r="I44" i="25"/>
  <c r="I24" i="25"/>
  <c r="I25" i="25"/>
  <c r="I26" i="25"/>
  <c r="I27" i="25"/>
  <c r="I28" i="25"/>
  <c r="I29" i="78"/>
  <c r="I25" i="11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9" i="103"/>
  <c r="I21" i="103"/>
  <c r="I22" i="103"/>
  <c r="I23" i="103"/>
  <c r="I24" i="103"/>
  <c r="I25" i="103"/>
  <c r="I26" i="103"/>
  <c r="I32" i="103"/>
  <c r="I33" i="103"/>
  <c r="I35" i="103"/>
  <c r="I36" i="103"/>
  <c r="I37" i="103"/>
  <c r="I38" i="103"/>
  <c r="I39" i="103"/>
  <c r="I40" i="103"/>
  <c r="I41" i="103"/>
  <c r="I42" i="103"/>
  <c r="I43" i="103"/>
  <c r="I44" i="103"/>
  <c r="I45" i="103"/>
  <c r="I46" i="103"/>
  <c r="I48" i="103"/>
  <c r="I74" i="103"/>
  <c r="I34" i="46"/>
  <c r="I35" i="46"/>
  <c r="I36" i="46"/>
  <c r="I37" i="46"/>
  <c r="I38" i="46"/>
  <c r="I42" i="46"/>
  <c r="I43" i="46"/>
  <c r="I44" i="46"/>
  <c r="I45" i="46"/>
  <c r="I46" i="46"/>
  <c r="I47" i="46"/>
  <c r="I48" i="46"/>
  <c r="I49" i="46"/>
  <c r="I50" i="46"/>
  <c r="I51" i="46"/>
  <c r="I52" i="46"/>
  <c r="I53" i="46"/>
  <c r="I54" i="46"/>
  <c r="I56" i="46"/>
  <c r="I57" i="46"/>
  <c r="I58" i="46"/>
  <c r="I59" i="46"/>
  <c r="I60" i="46"/>
  <c r="I61" i="46"/>
  <c r="I70" i="46"/>
  <c r="I28" i="46"/>
  <c r="I29" i="46"/>
  <c r="I30" i="46"/>
  <c r="I31" i="46"/>
  <c r="I32" i="46"/>
  <c r="I33" i="46"/>
  <c r="I17" i="46"/>
  <c r="I18" i="46"/>
  <c r="I19" i="46"/>
  <c r="I20" i="46"/>
  <c r="I21" i="46"/>
  <c r="I22" i="46"/>
  <c r="I23" i="46"/>
  <c r="I24" i="46"/>
  <c r="I25" i="46"/>
  <c r="I6" i="46"/>
  <c r="I7" i="46"/>
  <c r="I8" i="46"/>
  <c r="I10" i="46"/>
  <c r="I14" i="46"/>
  <c r="I15" i="46"/>
  <c r="I16" i="46"/>
  <c r="I63" i="10"/>
  <c r="I32" i="22"/>
  <c r="I24" i="40"/>
  <c r="I30" i="79"/>
  <c r="I55" i="53"/>
  <c r="I54" i="62"/>
  <c r="I25" i="65"/>
  <c r="I34" i="67"/>
  <c r="I23" i="69"/>
  <c r="I95" i="82"/>
  <c r="I15" i="43"/>
  <c r="I16" i="43"/>
  <c r="I18" i="43"/>
  <c r="I19" i="43"/>
  <c r="I25" i="43"/>
  <c r="I6" i="43"/>
  <c r="I7" i="43"/>
  <c r="I8" i="43"/>
  <c r="I9" i="43"/>
  <c r="I10" i="43"/>
  <c r="I11" i="43"/>
  <c r="I38" i="43"/>
  <c r="I39" i="43"/>
  <c r="I40" i="43"/>
  <c r="I41" i="43"/>
  <c r="I42" i="43"/>
  <c r="I43" i="43"/>
  <c r="I44" i="43"/>
  <c r="I49" i="43"/>
  <c r="I50" i="43"/>
  <c r="I51" i="43"/>
  <c r="I52" i="43"/>
  <c r="I53" i="43"/>
  <c r="I54" i="43"/>
  <c r="I55" i="43"/>
  <c r="I56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34" i="43"/>
  <c r="I35" i="43"/>
  <c r="I36" i="43"/>
  <c r="I37" i="43"/>
  <c r="I24" i="37"/>
  <c r="I43" i="2"/>
  <c r="I33" i="17"/>
  <c r="I29" i="4"/>
  <c r="I6" i="38"/>
  <c r="I7" i="38"/>
  <c r="I8" i="38"/>
  <c r="I9" i="38"/>
  <c r="I11" i="38"/>
  <c r="I12" i="38"/>
  <c r="I13" i="38"/>
  <c r="I14" i="38"/>
  <c r="I15" i="38"/>
  <c r="I16" i="38"/>
  <c r="I17" i="38"/>
  <c r="I18" i="38"/>
  <c r="I19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2" i="38"/>
  <c r="I53" i="38"/>
  <c r="I54" i="38"/>
  <c r="I55" i="38"/>
  <c r="I56" i="38"/>
  <c r="I23" i="38"/>
  <c r="I24" i="38"/>
  <c r="I25" i="38"/>
  <c r="I22" i="38"/>
  <c r="I28" i="35"/>
  <c r="I29" i="35"/>
  <c r="I30" i="35"/>
  <c r="I31" i="35"/>
  <c r="I33" i="35"/>
  <c r="I34" i="35"/>
  <c r="I35" i="35"/>
  <c r="I36" i="35"/>
  <c r="I37" i="35"/>
  <c r="I38" i="35"/>
  <c r="I40" i="35"/>
  <c r="I22" i="35"/>
  <c r="I23" i="35"/>
  <c r="I24" i="35"/>
  <c r="I25" i="35"/>
  <c r="I26" i="35"/>
  <c r="I21" i="35"/>
  <c r="I29" i="27"/>
  <c r="I66" i="31"/>
  <c r="I36" i="77"/>
  <c r="I21" i="68"/>
  <c r="I6" i="78"/>
  <c r="I7" i="78"/>
  <c r="I8" i="78"/>
  <c r="I9" i="78"/>
  <c r="I10" i="78"/>
  <c r="I11" i="78"/>
  <c r="I12" i="78"/>
  <c r="I13" i="78"/>
  <c r="I14" i="78"/>
  <c r="I15" i="78"/>
  <c r="I32" i="78"/>
  <c r="I33" i="78"/>
  <c r="I34" i="78"/>
  <c r="I35" i="78"/>
  <c r="I36" i="78"/>
  <c r="I37" i="78"/>
  <c r="I38" i="78"/>
  <c r="I39" i="78"/>
  <c r="I40" i="78"/>
  <c r="I41" i="78"/>
  <c r="I42" i="78"/>
  <c r="I43" i="78"/>
  <c r="I44" i="78"/>
  <c r="I45" i="78"/>
  <c r="I46" i="78"/>
  <c r="I47" i="78"/>
  <c r="I48" i="78"/>
  <c r="I49" i="78"/>
  <c r="I50" i="78"/>
  <c r="I51" i="78"/>
  <c r="I52" i="78"/>
  <c r="I53" i="78"/>
  <c r="I54" i="78"/>
  <c r="I55" i="78"/>
  <c r="I56" i="78"/>
  <c r="I57" i="78"/>
  <c r="I86" i="78"/>
  <c r="I28" i="78"/>
  <c r="I27" i="20"/>
  <c r="I27" i="15"/>
  <c r="I30" i="19"/>
  <c r="I29" i="19"/>
  <c r="I21" i="74"/>
  <c r="I20" i="74"/>
  <c r="I51" i="80"/>
  <c r="I50" i="80"/>
  <c r="I48" i="13"/>
  <c r="I13" i="23"/>
  <c r="I14" i="23"/>
  <c r="I15" i="23"/>
  <c r="I16" i="23"/>
  <c r="I17" i="23"/>
  <c r="I18" i="23"/>
  <c r="I23" i="23"/>
  <c r="I26" i="23"/>
  <c r="I27" i="23"/>
  <c r="I28" i="23"/>
  <c r="I29" i="23"/>
  <c r="I30" i="23"/>
  <c r="I31" i="23"/>
  <c r="I33" i="23"/>
  <c r="I34" i="23"/>
  <c r="I35" i="23"/>
  <c r="I36" i="23"/>
  <c r="I37" i="23"/>
  <c r="I38" i="23"/>
  <c r="I39" i="23"/>
  <c r="I40" i="23"/>
  <c r="I41" i="23"/>
  <c r="I42" i="23"/>
  <c r="I45" i="23"/>
  <c r="I46" i="23"/>
  <c r="I48" i="23"/>
  <c r="I49" i="23"/>
  <c r="I50" i="23"/>
  <c r="I51" i="23"/>
  <c r="I78" i="23"/>
  <c r="I102" i="23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5" i="19"/>
  <c r="I48" i="19"/>
  <c r="I49" i="19"/>
  <c r="I50" i="19"/>
  <c r="I51" i="19"/>
  <c r="I56" i="19"/>
  <c r="I57" i="19"/>
  <c r="I58" i="19"/>
  <c r="I60" i="19"/>
  <c r="I61" i="19"/>
  <c r="I62" i="19"/>
  <c r="I63" i="19"/>
  <c r="I64" i="19"/>
  <c r="I65" i="19"/>
  <c r="I66" i="19"/>
  <c r="I67" i="19"/>
  <c r="I68" i="19"/>
  <c r="I69" i="19"/>
  <c r="I73" i="19"/>
  <c r="I74" i="19"/>
  <c r="I77" i="19"/>
  <c r="I28" i="19"/>
  <c r="I14" i="19"/>
  <c r="I15" i="19"/>
  <c r="I16" i="19"/>
  <c r="I17" i="19"/>
  <c r="I19" i="19"/>
  <c r="I22" i="19"/>
  <c r="I23" i="19"/>
  <c r="I24" i="19"/>
  <c r="I7" i="19"/>
  <c r="I8" i="19"/>
  <c r="I9" i="19"/>
  <c r="I10" i="19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1" i="18"/>
  <c r="I92" i="18"/>
  <c r="I93" i="18"/>
  <c r="I94" i="18"/>
  <c r="I95" i="18"/>
  <c r="I96" i="18"/>
  <c r="I97" i="18"/>
  <c r="I98" i="18"/>
  <c r="I100" i="18"/>
  <c r="I138" i="18"/>
  <c r="I40" i="18"/>
  <c r="I41" i="18"/>
  <c r="I42" i="18"/>
  <c r="I43" i="18"/>
  <c r="I44" i="18"/>
  <c r="I45" i="18"/>
  <c r="I12" i="18"/>
  <c r="I13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6" i="18"/>
  <c r="I7" i="18"/>
  <c r="I8" i="18"/>
  <c r="I9" i="18"/>
  <c r="I10" i="18"/>
  <c r="I11" i="18"/>
  <c r="I39" i="17"/>
  <c r="I40" i="17"/>
  <c r="I41" i="17"/>
  <c r="I54" i="17"/>
  <c r="I55" i="17"/>
  <c r="I56" i="17"/>
  <c r="I57" i="17"/>
  <c r="I60" i="17"/>
  <c r="I61" i="17"/>
  <c r="I62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1" i="17"/>
  <c r="I132" i="17"/>
  <c r="I133" i="17"/>
  <c r="I134" i="17"/>
  <c r="I135" i="17"/>
  <c r="I136" i="17"/>
  <c r="I143" i="17"/>
  <c r="I144" i="17"/>
  <c r="I145" i="17"/>
  <c r="I30" i="17"/>
  <c r="I31" i="17"/>
  <c r="I32" i="17"/>
  <c r="I34" i="17"/>
  <c r="I35" i="17"/>
  <c r="I36" i="17"/>
  <c r="I37" i="17"/>
  <c r="I38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6" i="17"/>
  <c r="I7" i="17"/>
  <c r="J7" i="17" s="1"/>
  <c r="I8" i="17"/>
  <c r="I9" i="17"/>
  <c r="I12" i="17"/>
  <c r="I11" i="12"/>
  <c r="I10" i="12"/>
  <c r="I11" i="2"/>
  <c r="I10" i="2"/>
  <c r="I7" i="61"/>
  <c r="I6" i="61"/>
  <c r="I73" i="16"/>
  <c r="I74" i="16"/>
  <c r="I75" i="16"/>
  <c r="I76" i="16"/>
  <c r="I77" i="16"/>
  <c r="I78" i="16"/>
  <c r="I86" i="16"/>
  <c r="I11" i="15"/>
  <c r="I12" i="15"/>
  <c r="I13" i="15"/>
  <c r="I14" i="15"/>
  <c r="I15" i="15"/>
  <c r="I16" i="15"/>
  <c r="I17" i="15"/>
  <c r="I24" i="15"/>
  <c r="I10" i="79"/>
  <c r="I9" i="79"/>
  <c r="I9" i="2"/>
  <c r="I8" i="2"/>
  <c r="I8" i="12"/>
  <c r="I7" i="12"/>
  <c r="I6" i="12"/>
  <c r="I11" i="44"/>
  <c r="I10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20" i="44"/>
  <c r="I60" i="44"/>
  <c r="I61" i="44"/>
  <c r="I62" i="44"/>
  <c r="I63" i="44"/>
  <c r="I64" i="44"/>
  <c r="I77" i="44"/>
  <c r="I32" i="44"/>
  <c r="I9" i="44"/>
  <c r="I12" i="44"/>
  <c r="I13" i="44"/>
  <c r="I14" i="44"/>
  <c r="I15" i="44"/>
  <c r="I16" i="44"/>
  <c r="I18" i="44"/>
  <c r="I21" i="44"/>
  <c r="I29" i="44"/>
  <c r="I6" i="44"/>
  <c r="I7" i="44"/>
  <c r="I8" i="44"/>
  <c r="I30" i="40"/>
  <c r="I31" i="40"/>
  <c r="I32" i="40"/>
  <c r="I33" i="40"/>
  <c r="I34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4" i="40"/>
  <c r="I75" i="40"/>
  <c r="I76" i="40"/>
  <c r="I77" i="40"/>
  <c r="I78" i="40"/>
  <c r="I79" i="40"/>
  <c r="I80" i="40"/>
  <c r="I23" i="40"/>
  <c r="I27" i="40"/>
  <c r="I9" i="40"/>
  <c r="I10" i="40"/>
  <c r="I11" i="40"/>
  <c r="I12" i="40"/>
  <c r="I13" i="40"/>
  <c r="I14" i="40"/>
  <c r="I15" i="40"/>
  <c r="I16" i="40"/>
  <c r="I17" i="40"/>
  <c r="I18" i="40"/>
  <c r="I19" i="40"/>
  <c r="I20" i="40"/>
  <c r="I11" i="39"/>
  <c r="I12" i="39"/>
  <c r="I13" i="39"/>
  <c r="I15" i="39"/>
  <c r="I16" i="39"/>
  <c r="I17" i="39"/>
  <c r="I18" i="39"/>
  <c r="I20" i="39"/>
  <c r="I7" i="39"/>
  <c r="I8" i="39"/>
  <c r="I9" i="39"/>
  <c r="I10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7" i="39"/>
  <c r="I48" i="39"/>
  <c r="I49" i="39"/>
  <c r="I50" i="39"/>
  <c r="I51" i="39"/>
  <c r="I53" i="39"/>
  <c r="I54" i="39"/>
  <c r="I55" i="39"/>
  <c r="I56" i="39"/>
  <c r="I57" i="39"/>
  <c r="I58" i="39"/>
  <c r="I54" i="28"/>
  <c r="I55" i="28"/>
  <c r="I56" i="28"/>
  <c r="I57" i="28"/>
  <c r="I58" i="28"/>
  <c r="I59" i="28"/>
  <c r="I60" i="28"/>
  <c r="I61" i="28"/>
  <c r="I62" i="28"/>
  <c r="I63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5" i="28"/>
  <c r="I86" i="28"/>
  <c r="I87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5" i="28"/>
  <c r="I106" i="28"/>
  <c r="I107" i="28"/>
  <c r="I51" i="28"/>
  <c r="I52" i="28"/>
  <c r="I53" i="28"/>
  <c r="I13" i="28"/>
  <c r="I14" i="28"/>
  <c r="I16" i="28"/>
  <c r="I17" i="28"/>
  <c r="I18" i="28"/>
  <c r="I19" i="28"/>
  <c r="I24" i="28"/>
  <c r="I25" i="28"/>
  <c r="I26" i="28"/>
  <c r="I148" i="28"/>
  <c r="I48" i="28"/>
  <c r="I6" i="28"/>
  <c r="I7" i="28"/>
  <c r="I8" i="28"/>
  <c r="I9" i="28"/>
  <c r="I10" i="28"/>
  <c r="I11" i="28"/>
  <c r="I12" i="28"/>
  <c r="I31" i="37"/>
  <c r="I32" i="37"/>
  <c r="I33" i="37"/>
  <c r="I34" i="37"/>
  <c r="I35" i="37"/>
  <c r="I36" i="37"/>
  <c r="I37" i="37"/>
  <c r="I38" i="37"/>
  <c r="I39" i="37"/>
  <c r="I40" i="37"/>
  <c r="I41" i="37"/>
  <c r="I42" i="37"/>
  <c r="I44" i="37"/>
  <c r="I45" i="37"/>
  <c r="I48" i="37"/>
  <c r="I50" i="37"/>
  <c r="I51" i="37"/>
  <c r="I52" i="37"/>
  <c r="I53" i="37"/>
  <c r="I54" i="37"/>
  <c r="I55" i="37"/>
  <c r="I75" i="37"/>
  <c r="I76" i="37"/>
  <c r="I22" i="37"/>
  <c r="I23" i="37"/>
  <c r="I25" i="37"/>
  <c r="I26" i="37"/>
  <c r="I27" i="37"/>
  <c r="I28" i="37"/>
  <c r="I11" i="37"/>
  <c r="I12" i="37"/>
  <c r="I13" i="37"/>
  <c r="I14" i="37"/>
  <c r="I15" i="37"/>
  <c r="I16" i="37"/>
  <c r="I17" i="37"/>
  <c r="I18" i="37"/>
  <c r="I19" i="37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96" i="36"/>
  <c r="I24" i="36"/>
  <c r="I25" i="36"/>
  <c r="I26" i="36"/>
  <c r="I27" i="36"/>
  <c r="I10" i="36"/>
  <c r="I11" i="36"/>
  <c r="I12" i="36"/>
  <c r="I13" i="36"/>
  <c r="I14" i="36"/>
  <c r="I15" i="36"/>
  <c r="I16" i="36"/>
  <c r="I17" i="36"/>
  <c r="I18" i="36"/>
  <c r="I19" i="36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3" i="31"/>
  <c r="I67" i="31"/>
  <c r="I68" i="31"/>
  <c r="I69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" i="81"/>
  <c r="I13" i="81"/>
  <c r="I17" i="81"/>
  <c r="I18" i="81"/>
  <c r="I19" i="81"/>
  <c r="I7" i="81"/>
  <c r="I8" i="81"/>
  <c r="I29" i="81"/>
  <c r="I30" i="81"/>
  <c r="I31" i="81"/>
  <c r="I32" i="81"/>
  <c r="I33" i="81"/>
  <c r="I34" i="81"/>
  <c r="I35" i="81"/>
  <c r="I36" i="81"/>
  <c r="I37" i="81"/>
  <c r="I38" i="81"/>
  <c r="I40" i="81"/>
  <c r="I41" i="81"/>
  <c r="I42" i="81"/>
  <c r="I43" i="81"/>
  <c r="I44" i="81"/>
  <c r="I45" i="81"/>
  <c r="I46" i="81"/>
  <c r="I47" i="81"/>
  <c r="I48" i="81"/>
  <c r="I49" i="81"/>
  <c r="I50" i="81"/>
  <c r="I51" i="81"/>
  <c r="I52" i="81"/>
  <c r="I53" i="81"/>
  <c r="I54" i="81"/>
  <c r="I55" i="81"/>
  <c r="I56" i="81"/>
  <c r="I57" i="81"/>
  <c r="I58" i="81"/>
  <c r="I59" i="81"/>
  <c r="I60" i="81"/>
  <c r="I61" i="81"/>
  <c r="I62" i="81"/>
  <c r="I63" i="81"/>
  <c r="I67" i="81"/>
  <c r="I25" i="81"/>
  <c r="I26" i="81"/>
  <c r="I27" i="81"/>
  <c r="I28" i="81"/>
  <c r="I34" i="73"/>
  <c r="I35" i="73"/>
  <c r="I37" i="73"/>
  <c r="I38" i="73"/>
  <c r="I39" i="73"/>
  <c r="I40" i="73"/>
  <c r="I41" i="73"/>
  <c r="I42" i="73"/>
  <c r="I43" i="73"/>
  <c r="I44" i="73"/>
  <c r="I45" i="73"/>
  <c r="I47" i="73"/>
  <c r="I48" i="73"/>
  <c r="I49" i="73"/>
  <c r="I50" i="73"/>
  <c r="I51" i="73"/>
  <c r="I9" i="73"/>
  <c r="I10" i="73"/>
  <c r="I11" i="73"/>
  <c r="I12" i="73"/>
  <c r="I13" i="73"/>
  <c r="I14" i="73"/>
  <c r="I15" i="73"/>
  <c r="I16" i="73"/>
  <c r="I24" i="73"/>
  <c r="I27" i="73"/>
  <c r="I28" i="73"/>
  <c r="I42" i="72"/>
  <c r="I43" i="72"/>
  <c r="I44" i="72"/>
  <c r="I45" i="72"/>
  <c r="I46" i="72"/>
  <c r="I48" i="72"/>
  <c r="I49" i="72"/>
  <c r="I50" i="72"/>
  <c r="I51" i="72"/>
  <c r="I40" i="72"/>
  <c r="I41" i="72"/>
  <c r="I41" i="54"/>
  <c r="I42" i="54"/>
  <c r="I43" i="54"/>
  <c r="I44" i="54"/>
  <c r="I45" i="54"/>
  <c r="I46" i="54"/>
  <c r="I47" i="54"/>
  <c r="I48" i="54"/>
  <c r="I49" i="54"/>
  <c r="I9" i="54"/>
  <c r="I10" i="54"/>
  <c r="I11" i="54"/>
  <c r="I12" i="54"/>
  <c r="I13" i="54"/>
  <c r="I14" i="54"/>
  <c r="I15" i="54"/>
  <c r="I16" i="54"/>
  <c r="I23" i="54"/>
  <c r="I27" i="54"/>
  <c r="I29" i="54"/>
  <c r="I30" i="54"/>
  <c r="I31" i="54"/>
  <c r="I34" i="54"/>
  <c r="I35" i="54"/>
  <c r="I23" i="58"/>
  <c r="I24" i="58"/>
  <c r="I25" i="58"/>
  <c r="I26" i="58"/>
  <c r="I27" i="58"/>
  <c r="I28" i="58"/>
  <c r="I29" i="58"/>
  <c r="I32" i="58"/>
  <c r="I11" i="55"/>
  <c r="I12" i="55"/>
  <c r="I13" i="55"/>
  <c r="I14" i="55"/>
  <c r="I15" i="55"/>
  <c r="I16" i="55"/>
  <c r="I17" i="55"/>
  <c r="I18" i="55"/>
  <c r="I19" i="55"/>
  <c r="I20" i="55"/>
  <c r="I21" i="55"/>
  <c r="I26" i="55"/>
  <c r="I7" i="55"/>
  <c r="I8" i="55"/>
  <c r="I9" i="55"/>
  <c r="I10" i="55"/>
  <c r="I50" i="65"/>
  <c r="I51" i="65"/>
  <c r="I52" i="65"/>
  <c r="I54" i="65"/>
  <c r="I55" i="65"/>
  <c r="I56" i="65"/>
  <c r="I57" i="65"/>
  <c r="I58" i="65"/>
  <c r="I59" i="65"/>
  <c r="I60" i="65"/>
  <c r="I61" i="65"/>
  <c r="I63" i="65"/>
  <c r="I64" i="65"/>
  <c r="I65" i="65"/>
  <c r="I31" i="65"/>
  <c r="I32" i="65"/>
  <c r="I33" i="65"/>
  <c r="I34" i="65"/>
  <c r="I35" i="65"/>
  <c r="I7" i="62"/>
  <c r="I6" i="62"/>
  <c r="I34" i="27"/>
  <c r="I35" i="27"/>
  <c r="I36" i="27"/>
  <c r="I38" i="27"/>
  <c r="I39" i="27"/>
  <c r="I40" i="27"/>
  <c r="I41" i="27"/>
  <c r="I42" i="27"/>
  <c r="I43" i="27"/>
  <c r="I44" i="27"/>
  <c r="I45" i="27"/>
  <c r="I30" i="27"/>
  <c r="I31" i="27"/>
  <c r="I33" i="27"/>
  <c r="I8" i="27"/>
  <c r="I9" i="27"/>
  <c r="I10" i="27"/>
  <c r="I11" i="27"/>
  <c r="I12" i="27"/>
  <c r="I13" i="27"/>
  <c r="I14" i="27"/>
  <c r="I16" i="27"/>
  <c r="I17" i="27"/>
  <c r="I18" i="27"/>
  <c r="I19" i="27"/>
  <c r="I20" i="27"/>
  <c r="I21" i="27"/>
  <c r="I22" i="27"/>
  <c r="I23" i="27"/>
  <c r="I24" i="27"/>
  <c r="I6" i="27"/>
  <c r="I7" i="27"/>
  <c r="I47" i="26"/>
  <c r="I37" i="26"/>
  <c r="I38" i="26"/>
  <c r="I39" i="26"/>
  <c r="I40" i="26"/>
  <c r="I41" i="26"/>
  <c r="I42" i="26"/>
  <c r="I43" i="26"/>
  <c r="I44" i="26"/>
  <c r="I45" i="26"/>
  <c r="I46" i="26"/>
  <c r="I48" i="26"/>
  <c r="I49" i="26"/>
  <c r="I50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12" i="26"/>
  <c r="I13" i="26"/>
  <c r="I14" i="26"/>
  <c r="I15" i="26"/>
  <c r="I16" i="26"/>
  <c r="I17" i="26"/>
  <c r="I18" i="26"/>
  <c r="I19" i="26"/>
  <c r="I8" i="26"/>
  <c r="I10" i="26"/>
  <c r="I12" i="24"/>
  <c r="I13" i="24"/>
  <c r="I14" i="24"/>
  <c r="I15" i="24"/>
  <c r="I18" i="24"/>
  <c r="I7" i="24"/>
  <c r="I8" i="24"/>
  <c r="I10" i="24"/>
  <c r="I11" i="24"/>
  <c r="I29" i="24"/>
  <c r="I30" i="24"/>
  <c r="I31" i="24"/>
  <c r="I32" i="24"/>
  <c r="I33" i="24"/>
  <c r="I34" i="24"/>
  <c r="I35" i="24"/>
  <c r="I36" i="24"/>
  <c r="I37" i="24"/>
  <c r="I38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24" i="24"/>
  <c r="I25" i="24"/>
  <c r="I26" i="24"/>
  <c r="I27" i="24"/>
  <c r="I28" i="24"/>
  <c r="I79" i="82"/>
  <c r="I80" i="82"/>
  <c r="I81" i="82"/>
  <c r="I82" i="82"/>
  <c r="I83" i="82"/>
  <c r="I84" i="82"/>
  <c r="I85" i="82"/>
  <c r="I86" i="82"/>
  <c r="I87" i="82"/>
  <c r="I88" i="82"/>
  <c r="I89" i="82"/>
  <c r="I90" i="82"/>
  <c r="I91" i="82"/>
  <c r="I92" i="82"/>
  <c r="I93" i="82"/>
  <c r="I94" i="82"/>
  <c r="I96" i="82"/>
  <c r="I97" i="82"/>
  <c r="I98" i="82"/>
  <c r="I99" i="82"/>
  <c r="I100" i="82"/>
  <c r="I101" i="82"/>
  <c r="I102" i="82"/>
  <c r="I103" i="82"/>
  <c r="I104" i="82"/>
  <c r="I105" i="82"/>
  <c r="I106" i="82"/>
  <c r="I107" i="82"/>
  <c r="I108" i="82"/>
  <c r="I109" i="82"/>
  <c r="I110" i="82"/>
  <c r="I111" i="82"/>
  <c r="I112" i="82"/>
  <c r="I113" i="82"/>
  <c r="I114" i="82"/>
  <c r="I115" i="82"/>
  <c r="I116" i="82"/>
  <c r="I117" i="82"/>
  <c r="I118" i="82"/>
  <c r="I127" i="82"/>
  <c r="I10" i="82"/>
  <c r="I11" i="82"/>
  <c r="I12" i="82"/>
  <c r="I13" i="82"/>
  <c r="I14" i="82"/>
  <c r="I15" i="82"/>
  <c r="I16" i="82"/>
  <c r="I17" i="82"/>
  <c r="I19" i="82"/>
  <c r="I23" i="82"/>
  <c r="I24" i="82"/>
  <c r="I69" i="82"/>
  <c r="I7" i="82"/>
  <c r="I8" i="82"/>
  <c r="I9" i="82"/>
  <c r="I40" i="80"/>
  <c r="I41" i="80"/>
  <c r="I42" i="80"/>
  <c r="I43" i="80"/>
  <c r="I44" i="80"/>
  <c r="I45" i="80"/>
  <c r="I46" i="80"/>
  <c r="I47" i="80"/>
  <c r="I48" i="80"/>
  <c r="I49" i="80"/>
  <c r="I53" i="80"/>
  <c r="I54" i="80"/>
  <c r="I55" i="80"/>
  <c r="I56" i="80"/>
  <c r="I57" i="80"/>
  <c r="I58" i="80"/>
  <c r="I59" i="80"/>
  <c r="I60" i="80"/>
  <c r="I61" i="80"/>
  <c r="I62" i="80"/>
  <c r="I63" i="80"/>
  <c r="I64" i="80"/>
  <c r="I65" i="80"/>
  <c r="I66" i="80"/>
  <c r="I67" i="80"/>
  <c r="I68" i="80"/>
  <c r="I69" i="80"/>
  <c r="I70" i="80"/>
  <c r="I71" i="80"/>
  <c r="I72" i="80"/>
  <c r="I73" i="80"/>
  <c r="I74" i="80"/>
  <c r="I75" i="80"/>
  <c r="I76" i="80"/>
  <c r="I77" i="80"/>
  <c r="I78" i="80"/>
  <c r="I80" i="80"/>
  <c r="I81" i="80"/>
  <c r="I82" i="80"/>
  <c r="I83" i="80"/>
  <c r="I85" i="80"/>
  <c r="I86" i="80"/>
  <c r="I87" i="80"/>
  <c r="I88" i="80"/>
  <c r="I89" i="80"/>
  <c r="I91" i="80"/>
  <c r="I92" i="80"/>
  <c r="I93" i="80"/>
  <c r="I94" i="80"/>
  <c r="I95" i="80"/>
  <c r="I96" i="80"/>
  <c r="I97" i="80"/>
  <c r="I98" i="80"/>
  <c r="I99" i="80"/>
  <c r="I100" i="80"/>
  <c r="I101" i="80"/>
  <c r="I102" i="80"/>
  <c r="I103" i="80"/>
  <c r="I104" i="80"/>
  <c r="I105" i="80"/>
  <c r="I106" i="80"/>
  <c r="I107" i="80"/>
  <c r="I108" i="80"/>
  <c r="I109" i="80"/>
  <c r="I110" i="80"/>
  <c r="I111" i="80"/>
  <c r="I112" i="80"/>
  <c r="I113" i="80"/>
  <c r="I114" i="80"/>
  <c r="I115" i="80"/>
  <c r="I116" i="80"/>
  <c r="I117" i="80"/>
  <c r="I118" i="80"/>
  <c r="I119" i="80"/>
  <c r="I120" i="80"/>
  <c r="I121" i="80"/>
  <c r="I122" i="80"/>
  <c r="I123" i="80"/>
  <c r="I127" i="80"/>
  <c r="I165" i="80"/>
  <c r="I11" i="80"/>
  <c r="I12" i="80"/>
  <c r="I13" i="80"/>
  <c r="I14" i="80"/>
  <c r="I15" i="80"/>
  <c r="I16" i="80"/>
  <c r="I17" i="80"/>
  <c r="I18" i="80"/>
  <c r="I19" i="80"/>
  <c r="I20" i="80"/>
  <c r="I21" i="80"/>
  <c r="I22" i="80"/>
  <c r="I24" i="80"/>
  <c r="I25" i="80"/>
  <c r="I26" i="80"/>
  <c r="I27" i="80"/>
  <c r="I28" i="80"/>
  <c r="I29" i="80"/>
  <c r="I30" i="80"/>
  <c r="I31" i="80"/>
  <c r="I32" i="80"/>
  <c r="I33" i="80"/>
  <c r="I34" i="80"/>
  <c r="I35" i="80"/>
  <c r="I6" i="80"/>
  <c r="I7" i="80"/>
  <c r="I8" i="80"/>
  <c r="I9" i="80"/>
  <c r="I10" i="80"/>
  <c r="I11" i="79"/>
  <c r="I12" i="79"/>
  <c r="I13" i="79"/>
  <c r="I14" i="79"/>
  <c r="I15" i="79"/>
  <c r="I16" i="79"/>
  <c r="I17" i="79"/>
  <c r="I18" i="79"/>
  <c r="I20" i="79"/>
  <c r="I8" i="79"/>
  <c r="I40" i="79"/>
  <c r="I41" i="79"/>
  <c r="I42" i="79"/>
  <c r="I43" i="79"/>
  <c r="I44" i="79"/>
  <c r="I45" i="79"/>
  <c r="I46" i="79"/>
  <c r="I47" i="79"/>
  <c r="I33" i="79"/>
  <c r="I34" i="79"/>
  <c r="I35" i="79"/>
  <c r="I37" i="79"/>
  <c r="I38" i="79"/>
  <c r="I39" i="79"/>
  <c r="I48" i="79"/>
  <c r="I49" i="79"/>
  <c r="I50" i="79"/>
  <c r="I51" i="79"/>
  <c r="I52" i="79"/>
  <c r="I53" i="79"/>
  <c r="I54" i="79"/>
  <c r="I55" i="79"/>
  <c r="I56" i="79"/>
  <c r="I57" i="79"/>
  <c r="I58" i="79"/>
  <c r="I59" i="79"/>
  <c r="I60" i="79"/>
  <c r="I64" i="79"/>
  <c r="I65" i="79"/>
  <c r="I66" i="79"/>
  <c r="I67" i="79"/>
  <c r="I68" i="79"/>
  <c r="I69" i="79"/>
  <c r="I70" i="79"/>
  <c r="I84" i="79"/>
  <c r="I85" i="79"/>
  <c r="I86" i="79"/>
  <c r="I87" i="79"/>
  <c r="I88" i="79"/>
  <c r="I89" i="79"/>
  <c r="I90" i="79"/>
  <c r="I91" i="79"/>
  <c r="I92" i="79"/>
  <c r="I93" i="79"/>
  <c r="I94" i="79"/>
  <c r="I95" i="79"/>
  <c r="I96" i="79"/>
  <c r="I97" i="79"/>
  <c r="I98" i="79"/>
  <c r="I99" i="79"/>
  <c r="I100" i="79"/>
  <c r="I101" i="79"/>
  <c r="I78" i="79"/>
  <c r="I79" i="79"/>
  <c r="I80" i="79"/>
  <c r="I81" i="79"/>
  <c r="I82" i="79"/>
  <c r="I32" i="77"/>
  <c r="I33" i="77"/>
  <c r="I34" i="77"/>
  <c r="I35" i="77"/>
  <c r="I10" i="65"/>
  <c r="I11" i="65"/>
  <c r="I12" i="65"/>
  <c r="I13" i="65"/>
  <c r="I14" i="65"/>
  <c r="I15" i="65"/>
  <c r="I16" i="65"/>
  <c r="I17" i="65"/>
  <c r="I18" i="65"/>
  <c r="I19" i="65"/>
  <c r="I20" i="65"/>
  <c r="I21" i="65"/>
  <c r="I22" i="65"/>
  <c r="I7" i="65"/>
  <c r="I8" i="65"/>
  <c r="I9" i="65"/>
  <c r="I12" i="67"/>
  <c r="I13" i="67"/>
  <c r="I14" i="67"/>
  <c r="I15" i="67"/>
  <c r="I16" i="67"/>
  <c r="I21" i="67"/>
  <c r="I6" i="67"/>
  <c r="I7" i="67"/>
  <c r="I8" i="67"/>
  <c r="I9" i="67"/>
  <c r="I10" i="67"/>
  <c r="I11" i="67"/>
  <c r="I30" i="67"/>
  <c r="I31" i="67"/>
  <c r="I32" i="67"/>
  <c r="I33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3" i="67"/>
  <c r="I54" i="67"/>
  <c r="I74" i="67"/>
  <c r="I24" i="67"/>
  <c r="I25" i="67"/>
  <c r="I26" i="67"/>
  <c r="I27" i="67"/>
  <c r="I28" i="67"/>
  <c r="I29" i="67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31" i="56"/>
  <c r="I32" i="56"/>
  <c r="I34" i="56"/>
  <c r="I35" i="56"/>
  <c r="I36" i="56"/>
  <c r="I38" i="56"/>
  <c r="I39" i="56"/>
  <c r="I40" i="56"/>
  <c r="I41" i="56"/>
  <c r="I43" i="56"/>
  <c r="I45" i="56"/>
  <c r="I46" i="56"/>
  <c r="I47" i="56"/>
  <c r="I48" i="56"/>
  <c r="I49" i="56"/>
  <c r="I50" i="56"/>
  <c r="I51" i="56"/>
  <c r="I52" i="56"/>
  <c r="I53" i="56"/>
  <c r="I54" i="56"/>
  <c r="I56" i="56"/>
  <c r="I24" i="56"/>
  <c r="I25" i="56"/>
  <c r="I26" i="56"/>
  <c r="I27" i="56"/>
  <c r="I14" i="56"/>
  <c r="I15" i="56"/>
  <c r="I16" i="56"/>
  <c r="I17" i="56"/>
  <c r="I18" i="56"/>
  <c r="I19" i="56"/>
  <c r="I20" i="56"/>
  <c r="I21" i="56"/>
  <c r="I8" i="56"/>
  <c r="I79" i="53"/>
  <c r="I89" i="53"/>
  <c r="I53" i="53"/>
  <c r="I54" i="53"/>
  <c r="I57" i="53"/>
  <c r="I58" i="53"/>
  <c r="I59" i="53"/>
  <c r="I60" i="53"/>
  <c r="I61" i="53"/>
  <c r="I62" i="53"/>
  <c r="I63" i="53"/>
  <c r="I64" i="53"/>
  <c r="I66" i="53"/>
  <c r="I67" i="53"/>
  <c r="I68" i="53"/>
  <c r="I69" i="53"/>
  <c r="I70" i="53"/>
  <c r="I71" i="53"/>
  <c r="I32" i="53"/>
  <c r="I33" i="53"/>
  <c r="I34" i="53"/>
  <c r="I35" i="53"/>
  <c r="I36" i="53"/>
  <c r="I37" i="53"/>
  <c r="I38" i="53"/>
  <c r="I39" i="53"/>
  <c r="I4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7" i="53"/>
  <c r="I8" i="53"/>
  <c r="I9" i="53"/>
  <c r="I10" i="53"/>
  <c r="I13" i="66"/>
  <c r="I18" i="66"/>
  <c r="I19" i="66"/>
  <c r="I7" i="66"/>
  <c r="I8" i="66"/>
  <c r="I9" i="66"/>
  <c r="I10" i="66"/>
  <c r="I11" i="66"/>
  <c r="I12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67" i="66"/>
  <c r="I72" i="66"/>
  <c r="I89" i="66"/>
  <c r="I30" i="66"/>
  <c r="I31" i="66"/>
  <c r="I32" i="66"/>
  <c r="I33" i="66"/>
  <c r="I34" i="66"/>
  <c r="I35" i="66"/>
  <c r="I22" i="63"/>
  <c r="I23" i="63"/>
  <c r="I28" i="63"/>
  <c r="I29" i="63"/>
  <c r="I30" i="63"/>
  <c r="I31" i="63"/>
  <c r="I54" i="63"/>
  <c r="I52" i="62"/>
  <c r="I53" i="62"/>
  <c r="I56" i="62"/>
  <c r="I57" i="62"/>
  <c r="I58" i="62"/>
  <c r="I8" i="62"/>
  <c r="I10" i="62"/>
  <c r="I11" i="62"/>
  <c r="I12" i="62"/>
  <c r="I13" i="62"/>
  <c r="I14" i="62"/>
  <c r="I15" i="62"/>
  <c r="I16" i="62"/>
  <c r="I17" i="62"/>
  <c r="I18" i="62"/>
  <c r="I19" i="62"/>
  <c r="I20" i="62"/>
  <c r="I21" i="62"/>
  <c r="I22" i="62"/>
  <c r="I23" i="62"/>
  <c r="I24" i="62"/>
  <c r="I25" i="62"/>
  <c r="I26" i="62"/>
  <c r="I27" i="62"/>
  <c r="I28" i="62"/>
  <c r="I29" i="62"/>
  <c r="I30" i="62"/>
  <c r="I31" i="62"/>
  <c r="I32" i="62"/>
  <c r="I34" i="62"/>
  <c r="I35" i="62"/>
  <c r="I36" i="62"/>
  <c r="I37" i="62"/>
  <c r="I38" i="62"/>
  <c r="I60" i="62"/>
  <c r="I7" i="4"/>
  <c r="I6" i="4"/>
  <c r="I7" i="86"/>
  <c r="I6" i="86"/>
  <c r="I7" i="85"/>
  <c r="I6" i="85"/>
  <c r="I53" i="83"/>
  <c r="I54" i="83"/>
  <c r="I55" i="83"/>
  <c r="I56" i="83"/>
  <c r="I57" i="83"/>
  <c r="I58" i="83"/>
  <c r="I59" i="83"/>
  <c r="I60" i="83"/>
  <c r="I61" i="83"/>
  <c r="I62" i="83"/>
  <c r="I63" i="83"/>
  <c r="I64" i="83"/>
  <c r="I65" i="83"/>
  <c r="I66" i="83"/>
  <c r="I67" i="83"/>
  <c r="I68" i="83"/>
  <c r="I69" i="83"/>
  <c r="I26" i="83"/>
  <c r="I27" i="83"/>
  <c r="I28" i="83"/>
  <c r="I30" i="83"/>
  <c r="I31" i="83"/>
  <c r="I32" i="83"/>
  <c r="I33" i="83"/>
  <c r="I34" i="83"/>
  <c r="I35" i="83"/>
  <c r="I36" i="83"/>
  <c r="I14" i="83"/>
  <c r="I15" i="83"/>
  <c r="I16" i="83"/>
  <c r="I17" i="83"/>
  <c r="I18" i="83"/>
  <c r="I19" i="83"/>
  <c r="I22" i="83"/>
  <c r="I23" i="83"/>
  <c r="I6" i="83"/>
  <c r="I7" i="83"/>
  <c r="I8" i="83"/>
  <c r="I9" i="83"/>
  <c r="I10" i="83"/>
  <c r="I11" i="83"/>
  <c r="I28" i="77"/>
  <c r="I29" i="77"/>
  <c r="I30" i="77"/>
  <c r="I31" i="77"/>
  <c r="I38" i="77"/>
  <c r="I39" i="77"/>
  <c r="I40" i="77"/>
  <c r="I41" i="77"/>
  <c r="I42" i="77"/>
  <c r="I43" i="77"/>
  <c r="I44" i="77"/>
  <c r="I6" i="77"/>
  <c r="I7" i="77"/>
  <c r="I8" i="77"/>
  <c r="I9" i="77"/>
  <c r="I10" i="77"/>
  <c r="I11" i="77"/>
  <c r="I12" i="77"/>
  <c r="I13" i="77"/>
  <c r="I14" i="77"/>
  <c r="I15" i="77"/>
  <c r="I16" i="77"/>
  <c r="I17" i="77"/>
  <c r="I19" i="77"/>
  <c r="I21" i="77"/>
  <c r="I22" i="77"/>
  <c r="I23" i="77"/>
  <c r="I24" i="77"/>
  <c r="I31" i="73"/>
  <c r="I32" i="73"/>
  <c r="I33" i="73"/>
  <c r="I11" i="72"/>
  <c r="I12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7" i="72"/>
  <c r="I8" i="72"/>
  <c r="I9" i="72"/>
  <c r="I10" i="72"/>
  <c r="I27" i="68"/>
  <c r="I28" i="68"/>
  <c r="I29" i="68"/>
  <c r="I30" i="68"/>
  <c r="I31" i="68"/>
  <c r="I32" i="68"/>
  <c r="I33" i="68"/>
  <c r="I34" i="68"/>
  <c r="I35" i="68"/>
  <c r="I36" i="68"/>
  <c r="I37" i="68"/>
  <c r="I38" i="68"/>
  <c r="I39" i="68"/>
  <c r="I40" i="68"/>
  <c r="I43" i="68"/>
  <c r="I22" i="68"/>
  <c r="I24" i="68"/>
  <c r="I26" i="68"/>
  <c r="I13" i="68"/>
  <c r="I14" i="68"/>
  <c r="I15" i="68"/>
  <c r="I16" i="68"/>
  <c r="I17" i="68"/>
  <c r="I18" i="68"/>
  <c r="I6" i="68"/>
  <c r="I7" i="68"/>
  <c r="I8" i="68"/>
  <c r="I9" i="68"/>
  <c r="I10" i="68"/>
  <c r="I11" i="68"/>
  <c r="I12" i="68"/>
  <c r="I6" i="69"/>
  <c r="I7" i="69"/>
  <c r="I8" i="69"/>
  <c r="I9" i="69"/>
  <c r="I10" i="69"/>
  <c r="I11" i="69"/>
  <c r="I12" i="69"/>
  <c r="I13" i="69"/>
  <c r="I14" i="69"/>
  <c r="I15" i="69"/>
  <c r="I16" i="69"/>
  <c r="I17" i="69"/>
  <c r="I18" i="69"/>
  <c r="I19" i="69"/>
  <c r="I20" i="69"/>
  <c r="I35" i="69"/>
  <c r="I36" i="69"/>
  <c r="I37" i="69"/>
  <c r="I38" i="69"/>
  <c r="I40" i="69"/>
  <c r="I41" i="69"/>
  <c r="I42" i="69"/>
  <c r="I43" i="69"/>
  <c r="I44" i="69"/>
  <c r="I45" i="69"/>
  <c r="I46" i="69"/>
  <c r="I47" i="69"/>
  <c r="I51" i="69"/>
  <c r="I52" i="69"/>
  <c r="I54" i="69"/>
  <c r="I55" i="69"/>
  <c r="I56" i="69"/>
  <c r="I57" i="69"/>
  <c r="I58" i="69"/>
  <c r="I59" i="69"/>
  <c r="I60" i="69"/>
  <c r="I61" i="69"/>
  <c r="I24" i="69"/>
  <c r="I25" i="69"/>
  <c r="I26" i="69"/>
  <c r="I27" i="69"/>
  <c r="I28" i="69"/>
  <c r="I30" i="69"/>
  <c r="I31" i="69"/>
  <c r="I32" i="69"/>
  <c r="I6" i="59"/>
  <c r="I7" i="59"/>
  <c r="I8" i="59"/>
  <c r="I9" i="59"/>
  <c r="I8" i="61"/>
  <c r="I9" i="61"/>
  <c r="I10" i="61"/>
  <c r="I11" i="61"/>
  <c r="I12" i="61"/>
  <c r="I13" i="61"/>
  <c r="I14" i="61"/>
  <c r="I15" i="61"/>
  <c r="I17" i="61"/>
  <c r="I18" i="61"/>
  <c r="I19" i="61"/>
  <c r="I20" i="61"/>
  <c r="I21" i="61"/>
  <c r="I22" i="61"/>
  <c r="I23" i="61"/>
  <c r="I30" i="61"/>
  <c r="I31" i="61"/>
  <c r="I32" i="61"/>
  <c r="I33" i="61"/>
  <c r="I34" i="61"/>
  <c r="I35" i="61"/>
  <c r="I44" i="61"/>
  <c r="I45" i="61"/>
  <c r="I46" i="61"/>
  <c r="I47" i="61"/>
  <c r="I48" i="61"/>
  <c r="I49" i="61"/>
  <c r="I50" i="61"/>
  <c r="I51" i="61"/>
  <c r="I52" i="61"/>
  <c r="I53" i="61"/>
  <c r="I54" i="61"/>
  <c r="I55" i="61"/>
  <c r="I56" i="61"/>
  <c r="I57" i="61"/>
  <c r="I58" i="61"/>
  <c r="I59" i="61"/>
  <c r="I60" i="61"/>
  <c r="I61" i="61"/>
  <c r="I63" i="61"/>
  <c r="I40" i="61"/>
  <c r="I41" i="61"/>
  <c r="I42" i="61"/>
  <c r="I43" i="6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7" i="51"/>
  <c r="I8" i="51"/>
  <c r="I9" i="51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6" i="22"/>
  <c r="I7" i="22"/>
  <c r="I9" i="22"/>
  <c r="I10" i="22"/>
  <c r="I11" i="22"/>
  <c r="I33" i="22"/>
  <c r="I34" i="22"/>
  <c r="I35" i="22"/>
  <c r="I36" i="22"/>
  <c r="I37" i="22"/>
  <c r="I53" i="20"/>
  <c r="I55" i="20"/>
  <c r="I56" i="20"/>
  <c r="I57" i="20"/>
  <c r="I59" i="20"/>
  <c r="I60" i="20"/>
  <c r="I61" i="20"/>
  <c r="I30" i="20"/>
  <c r="I31" i="20"/>
  <c r="I32" i="20"/>
  <c r="I33" i="20"/>
  <c r="I34" i="20"/>
  <c r="I35" i="20"/>
  <c r="I36" i="20"/>
  <c r="I37" i="20"/>
  <c r="I38" i="20"/>
  <c r="I39" i="20"/>
  <c r="I40" i="20"/>
  <c r="I6" i="20"/>
  <c r="I7" i="20"/>
  <c r="I8" i="20"/>
  <c r="I9" i="20"/>
  <c r="I10" i="20"/>
  <c r="I11" i="20"/>
  <c r="I12" i="20"/>
  <c r="I13" i="20"/>
  <c r="I14" i="20"/>
  <c r="I15" i="20"/>
  <c r="I17" i="20"/>
  <c r="I18" i="20"/>
  <c r="I19" i="20"/>
  <c r="I20" i="20"/>
  <c r="I21" i="20"/>
  <c r="I27" i="19"/>
  <c r="I6" i="16"/>
  <c r="J6" i="16"/>
  <c r="I7" i="16"/>
  <c r="I8" i="16"/>
  <c r="I9" i="16"/>
  <c r="I10" i="16"/>
  <c r="I11" i="16"/>
  <c r="I12" i="16"/>
  <c r="I13" i="16"/>
  <c r="I14" i="16"/>
  <c r="I15" i="16"/>
  <c r="I16" i="16"/>
  <c r="I17" i="16"/>
  <c r="I20" i="16"/>
  <c r="I21" i="16"/>
  <c r="I22" i="16"/>
  <c r="I27" i="16"/>
  <c r="I28" i="16"/>
  <c r="I29" i="16"/>
  <c r="I30" i="16"/>
  <c r="I31" i="16"/>
  <c r="I32" i="16"/>
  <c r="I33" i="16"/>
  <c r="I35" i="16"/>
  <c r="I36" i="16"/>
  <c r="I37" i="16"/>
  <c r="I38" i="16"/>
  <c r="I39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15" i="14"/>
  <c r="I16" i="14"/>
  <c r="I17" i="14"/>
  <c r="I18" i="14"/>
  <c r="I19" i="14"/>
  <c r="I20" i="14"/>
  <c r="I21" i="14"/>
  <c r="I30" i="14"/>
  <c r="I37" i="15"/>
  <c r="I38" i="15"/>
  <c r="I39" i="15"/>
  <c r="I40" i="15"/>
  <c r="I41" i="15"/>
  <c r="I42" i="15"/>
  <c r="I43" i="15"/>
  <c r="I44" i="15"/>
  <c r="I45" i="15"/>
  <c r="I46" i="15"/>
  <c r="I47" i="15"/>
  <c r="I93" i="15"/>
  <c r="I28" i="15"/>
  <c r="I29" i="15"/>
  <c r="I30" i="15"/>
  <c r="I36" i="15"/>
  <c r="I40" i="14"/>
  <c r="I41" i="14"/>
  <c r="I42" i="14"/>
  <c r="I43" i="14"/>
  <c r="I44" i="14"/>
  <c r="I45" i="14"/>
  <c r="I46" i="14"/>
  <c r="I47" i="14"/>
  <c r="I49" i="14"/>
  <c r="I50" i="14"/>
  <c r="I51" i="14"/>
  <c r="I52" i="14"/>
  <c r="I53" i="14"/>
  <c r="I54" i="14"/>
  <c r="I33" i="14"/>
  <c r="I34" i="14"/>
  <c r="I35" i="14"/>
  <c r="I36" i="14"/>
  <c r="I37" i="14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2" i="13"/>
  <c r="I93" i="13"/>
  <c r="I95" i="13"/>
  <c r="I96" i="13"/>
  <c r="I97" i="13"/>
  <c r="I98" i="13"/>
  <c r="I99" i="13"/>
  <c r="I103" i="13"/>
  <c r="I104" i="13"/>
  <c r="I105" i="13"/>
  <c r="I106" i="13"/>
  <c r="I107" i="13"/>
  <c r="I108" i="13"/>
  <c r="I109" i="13"/>
  <c r="I110" i="13"/>
  <c r="I111" i="13"/>
  <c r="I112" i="13"/>
  <c r="I113" i="13"/>
  <c r="I228" i="13"/>
  <c r="I43" i="13"/>
  <c r="I44" i="13"/>
  <c r="I45" i="13"/>
  <c r="I46" i="13"/>
  <c r="I14" i="13"/>
  <c r="I15" i="13"/>
  <c r="I16" i="13"/>
  <c r="I20" i="13"/>
  <c r="I21" i="13"/>
  <c r="I22" i="13"/>
  <c r="I23" i="13"/>
  <c r="I24" i="13"/>
  <c r="I25" i="13"/>
  <c r="I26" i="13"/>
  <c r="I27" i="13"/>
  <c r="I28" i="13"/>
  <c r="I29" i="13"/>
  <c r="I7" i="13"/>
  <c r="I8" i="13"/>
  <c r="I9" i="13"/>
  <c r="I10" i="13"/>
  <c r="I11" i="13"/>
  <c r="I12" i="13"/>
  <c r="I13" i="13"/>
  <c r="I8" i="11"/>
  <c r="I10" i="11"/>
  <c r="I11" i="11"/>
  <c r="I12" i="11"/>
  <c r="I13" i="11"/>
  <c r="I14" i="11"/>
  <c r="I15" i="11"/>
  <c r="I16" i="11"/>
  <c r="I17" i="11"/>
  <c r="I20" i="11"/>
  <c r="I21" i="11"/>
  <c r="I22" i="11"/>
  <c r="I26" i="11"/>
  <c r="I27" i="11"/>
  <c r="I28" i="11"/>
  <c r="I29" i="11"/>
  <c r="I31" i="11"/>
  <c r="I35" i="11"/>
  <c r="I37" i="11"/>
  <c r="I11" i="10"/>
  <c r="I12" i="10"/>
  <c r="I13" i="10"/>
  <c r="I14" i="10"/>
  <c r="I15" i="10"/>
  <c r="I21" i="10"/>
  <c r="I22" i="10"/>
  <c r="I23" i="10"/>
  <c r="I6" i="10"/>
  <c r="I7" i="10"/>
  <c r="I8" i="10"/>
  <c r="I9" i="10"/>
  <c r="I10" i="10"/>
  <c r="I6" i="9"/>
  <c r="I7" i="9"/>
  <c r="I8" i="9"/>
  <c r="I10" i="9"/>
  <c r="I11" i="9"/>
  <c r="I12" i="9"/>
  <c r="I13" i="9"/>
  <c r="I14" i="9"/>
  <c r="I16" i="9"/>
  <c r="I17" i="9"/>
  <c r="I18" i="9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31" i="7"/>
  <c r="I32" i="7"/>
  <c r="I33" i="7"/>
  <c r="I30" i="4"/>
  <c r="I32" i="4"/>
  <c r="I33" i="4"/>
  <c r="I34" i="4"/>
  <c r="I35" i="4"/>
  <c r="I36" i="4"/>
  <c r="I37" i="4"/>
  <c r="I38" i="4"/>
  <c r="I39" i="4"/>
  <c r="I40" i="4"/>
  <c r="I41" i="4"/>
  <c r="I42" i="4"/>
  <c r="I43" i="4"/>
  <c r="I45" i="4"/>
  <c r="I46" i="4"/>
  <c r="I47" i="4"/>
  <c r="I48" i="4"/>
  <c r="I49" i="4"/>
  <c r="I26" i="4"/>
  <c r="I27" i="4"/>
  <c r="I12" i="2"/>
  <c r="I13" i="2"/>
  <c r="I14" i="2"/>
  <c r="I15" i="2"/>
  <c r="I16" i="2"/>
  <c r="I17" i="2"/>
  <c r="I18" i="2"/>
  <c r="I19" i="2"/>
  <c r="I20" i="2"/>
  <c r="I21" i="2"/>
  <c r="I22" i="2"/>
  <c r="I39" i="2"/>
  <c r="I40" i="2"/>
  <c r="I41" i="2"/>
  <c r="I42" i="2"/>
  <c r="I45" i="2"/>
  <c r="I46" i="2"/>
  <c r="I47" i="2"/>
  <c r="I48" i="2"/>
  <c r="I49" i="2"/>
  <c r="I55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34" i="1"/>
  <c r="I35" i="1"/>
  <c r="I36" i="1"/>
  <c r="I37" i="1"/>
  <c r="I38" i="1"/>
  <c r="I40" i="1"/>
  <c r="I41" i="1"/>
  <c r="I42" i="1"/>
  <c r="I43" i="1"/>
  <c r="I44" i="1"/>
  <c r="I45" i="1"/>
  <c r="I46" i="1"/>
  <c r="I47" i="1"/>
  <c r="I48" i="1"/>
  <c r="I50" i="1"/>
  <c r="I51" i="1"/>
  <c r="I52" i="1"/>
  <c r="I53" i="1"/>
  <c r="I54" i="1"/>
  <c r="I55" i="1"/>
  <c r="I56" i="1"/>
  <c r="I57" i="1"/>
  <c r="I58" i="1"/>
  <c r="I59" i="1"/>
  <c r="I60" i="1"/>
  <c r="I67" i="1"/>
  <c r="I77" i="1"/>
  <c r="I30" i="1"/>
  <c r="I31" i="1"/>
  <c r="I32" i="1"/>
  <c r="I13" i="1"/>
  <c r="I14" i="1"/>
  <c r="I15" i="1"/>
  <c r="I16" i="1"/>
  <c r="I17" i="1"/>
  <c r="I18" i="1"/>
  <c r="I20" i="1"/>
  <c r="I21" i="1"/>
  <c r="I22" i="1"/>
  <c r="I23" i="1"/>
  <c r="I24" i="1"/>
  <c r="I27" i="1"/>
  <c r="I21" i="4"/>
  <c r="I6" i="7"/>
  <c r="I125" i="9"/>
  <c r="F134" i="72"/>
  <c r="F123" i="87"/>
  <c r="I95" i="87"/>
  <c r="E120" i="87" s="1"/>
  <c r="I89" i="90"/>
  <c r="I90" i="90"/>
  <c r="I91" i="90"/>
  <c r="I92" i="90"/>
  <c r="I93" i="90"/>
  <c r="I94" i="90"/>
  <c r="I47" i="90"/>
  <c r="E118" i="90" s="1"/>
  <c r="I82" i="89"/>
  <c r="E107" i="89" s="1"/>
  <c r="I47" i="89"/>
  <c r="E105" i="89" s="1"/>
  <c r="I81" i="84"/>
  <c r="E94" i="84"/>
  <c r="F94" i="84" s="1"/>
  <c r="I42" i="84"/>
  <c r="I43" i="84"/>
  <c r="I44" i="84"/>
  <c r="I45" i="84"/>
  <c r="I61" i="87"/>
  <c r="E118" i="87" s="1"/>
  <c r="I108" i="86"/>
  <c r="E121" i="86"/>
  <c r="I73" i="85"/>
  <c r="E134" i="85" s="1"/>
  <c r="I122" i="85"/>
  <c r="I91" i="83"/>
  <c r="E151" i="83" s="1"/>
  <c r="I140" i="83"/>
  <c r="E153" i="83"/>
  <c r="I47" i="88"/>
  <c r="E91" i="88" s="1"/>
  <c r="I80" i="88"/>
  <c r="I214" i="82"/>
  <c r="E286" i="82" s="1"/>
  <c r="I263" i="82"/>
  <c r="E288" i="82"/>
  <c r="I88" i="81"/>
  <c r="E148" i="81" s="1"/>
  <c r="I137" i="81"/>
  <c r="E150" i="81"/>
  <c r="I173" i="79"/>
  <c r="I107" i="78"/>
  <c r="E152" i="78"/>
  <c r="I141" i="78"/>
  <c r="E154" i="78" s="1"/>
  <c r="I138" i="77"/>
  <c r="E151" i="77" s="1"/>
  <c r="I76" i="69"/>
  <c r="I77" i="69"/>
  <c r="I84" i="69" s="1"/>
  <c r="E159" i="69" s="1"/>
  <c r="I79" i="69"/>
  <c r="I51" i="60"/>
  <c r="I52" i="60"/>
  <c r="I53" i="60"/>
  <c r="I64" i="60" s="1"/>
  <c r="E124" i="60" s="1"/>
  <c r="F124" i="60" s="1"/>
  <c r="F135" i="60" s="1"/>
  <c r="I3" i="60" s="1"/>
  <c r="I54" i="60"/>
  <c r="I55" i="60"/>
  <c r="I56" i="60"/>
  <c r="I57" i="60"/>
  <c r="I110" i="60"/>
  <c r="I111" i="60"/>
  <c r="I98" i="55"/>
  <c r="I99" i="55"/>
  <c r="I107" i="55" s="1"/>
  <c r="E167" i="55" s="1"/>
  <c r="I153" i="55"/>
  <c r="I154" i="55"/>
  <c r="I48" i="58"/>
  <c r="I49" i="58"/>
  <c r="I50" i="58"/>
  <c r="I51" i="58"/>
  <c r="I52" i="58"/>
  <c r="I103" i="58"/>
  <c r="I108" i="58" s="1"/>
  <c r="E133" i="58" s="1"/>
  <c r="F133" i="58" s="1"/>
  <c r="I104" i="58"/>
  <c r="I105" i="58"/>
  <c r="I106" i="58"/>
  <c r="I47" i="57"/>
  <c r="I57" i="57" s="1"/>
  <c r="I48" i="57"/>
  <c r="I49" i="57"/>
  <c r="I99" i="57"/>
  <c r="I100" i="57"/>
  <c r="I106" i="57" s="1"/>
  <c r="E119" i="57" s="1"/>
  <c r="I101" i="57"/>
  <c r="I102" i="57"/>
  <c r="I103" i="57"/>
  <c r="I104" i="57"/>
  <c r="I57" i="51"/>
  <c r="I58" i="51"/>
  <c r="I59" i="51"/>
  <c r="I60" i="51"/>
  <c r="I69" i="51" s="1"/>
  <c r="E129" i="51" s="1"/>
  <c r="I61" i="51"/>
  <c r="I112" i="51"/>
  <c r="I113" i="51"/>
  <c r="I114" i="51"/>
  <c r="I118" i="51" s="1"/>
  <c r="E131" i="51" s="1"/>
  <c r="F131" i="51" s="1"/>
  <c r="I115" i="51"/>
  <c r="I116" i="51"/>
  <c r="I59" i="54"/>
  <c r="I60" i="54"/>
  <c r="I61" i="54"/>
  <c r="I62" i="54"/>
  <c r="I63" i="54"/>
  <c r="I113" i="54"/>
  <c r="I114" i="54"/>
  <c r="I115" i="54"/>
  <c r="I116" i="54"/>
  <c r="I117" i="54"/>
  <c r="I44" i="47"/>
  <c r="I45" i="47"/>
  <c r="I78" i="47"/>
  <c r="I79" i="47"/>
  <c r="I82" i="47" s="1"/>
  <c r="E107" i="47" s="1"/>
  <c r="F107" i="47" s="1"/>
  <c r="I80" i="47"/>
  <c r="I81" i="47"/>
  <c r="I76" i="94"/>
  <c r="I77" i="94"/>
  <c r="I82" i="94" s="1"/>
  <c r="I78" i="94"/>
  <c r="I79" i="94"/>
  <c r="I80" i="94"/>
  <c r="I81" i="94"/>
  <c r="I45" i="94"/>
  <c r="I44" i="92"/>
  <c r="I45" i="92"/>
  <c r="I46" i="92"/>
  <c r="I51" i="92" s="1"/>
  <c r="E97" i="92" s="1"/>
  <c r="F97" i="92" s="1"/>
  <c r="I47" i="92"/>
  <c r="I48" i="92"/>
  <c r="I49" i="92"/>
  <c r="I81" i="92"/>
  <c r="I82" i="92"/>
  <c r="I83" i="92"/>
  <c r="I84" i="92"/>
  <c r="I85" i="92"/>
  <c r="I161" i="36"/>
  <c r="I162" i="36"/>
  <c r="I163" i="36"/>
  <c r="I164" i="36"/>
  <c r="I166" i="36" s="1"/>
  <c r="E179" i="36" s="1"/>
  <c r="F179" i="36" s="1"/>
  <c r="I121" i="5"/>
  <c r="E134" i="5" s="1"/>
  <c r="F102" i="75"/>
  <c r="F117" i="71"/>
  <c r="F117" i="70"/>
  <c r="F196" i="40"/>
  <c r="F229" i="28"/>
  <c r="J108" i="16"/>
  <c r="I74" i="114"/>
  <c r="I67" i="102"/>
  <c r="I67" i="99"/>
  <c r="I67" i="89"/>
  <c r="I66" i="84"/>
  <c r="I80" i="87"/>
  <c r="I65" i="88"/>
  <c r="I126" i="78"/>
  <c r="I70" i="75"/>
  <c r="I91" i="73"/>
  <c r="I91" i="72"/>
  <c r="I67" i="47"/>
  <c r="I67" i="94"/>
  <c r="I71" i="92"/>
  <c r="I162" i="40"/>
  <c r="I195" i="28"/>
  <c r="I142" i="23"/>
  <c r="I62" i="77"/>
  <c r="I63" i="77"/>
  <c r="I24" i="64"/>
  <c r="I25" i="64"/>
  <c r="I26" i="64"/>
  <c r="I27" i="64"/>
  <c r="I22" i="64"/>
  <c r="I23" i="64"/>
  <c r="I11" i="64"/>
  <c r="I12" i="64"/>
  <c r="I13" i="64"/>
  <c r="I14" i="64"/>
  <c r="I15" i="64"/>
  <c r="I16" i="64"/>
  <c r="I17" i="64"/>
  <c r="I26" i="63"/>
  <c r="I27" i="63"/>
  <c r="I21" i="63"/>
  <c r="I24" i="63"/>
  <c r="I11" i="59"/>
  <c r="I12" i="59"/>
  <c r="I13" i="59"/>
  <c r="I14" i="59"/>
  <c r="I26" i="59"/>
  <c r="I27" i="59"/>
  <c r="I43" i="59"/>
  <c r="I10" i="59"/>
  <c r="I13" i="7"/>
  <c r="I14" i="7"/>
  <c r="I15" i="7"/>
  <c r="I16" i="7"/>
  <c r="I17" i="7"/>
  <c r="I18" i="7"/>
  <c r="I25" i="7"/>
  <c r="I26" i="7"/>
  <c r="I17" i="6"/>
  <c r="I72" i="3"/>
  <c r="B65" i="26"/>
  <c r="I49" i="62"/>
  <c r="I61" i="62"/>
  <c r="B126" i="74"/>
  <c r="D142" i="74"/>
  <c r="B109" i="73"/>
  <c r="B121" i="72"/>
  <c r="D135" i="72"/>
  <c r="B103" i="71"/>
  <c r="D119" i="71"/>
  <c r="B103" i="70"/>
  <c r="D119" i="70" s="1"/>
  <c r="B118" i="11"/>
  <c r="B154" i="10"/>
  <c r="D171" i="10" s="1"/>
  <c r="B130" i="9"/>
  <c r="D147" i="9"/>
  <c r="B235" i="8"/>
  <c r="B143" i="7"/>
  <c r="B147" i="6"/>
  <c r="D164" i="6"/>
  <c r="F164" i="6" s="1"/>
  <c r="B124" i="5"/>
  <c r="D141" i="5" s="1"/>
  <c r="F141" i="5" s="1"/>
  <c r="B175" i="4"/>
  <c r="B129" i="3"/>
  <c r="B146" i="2"/>
  <c r="D164" i="2"/>
  <c r="B162" i="1"/>
  <c r="D179" i="1"/>
  <c r="B278" i="82"/>
  <c r="D295" i="82" s="1"/>
  <c r="F295" i="82" s="1"/>
  <c r="B144" i="78"/>
  <c r="D158" i="78" s="1"/>
  <c r="B26" i="77"/>
  <c r="D147" i="77"/>
  <c r="B141" i="77"/>
  <c r="B103" i="76"/>
  <c r="D119" i="76"/>
  <c r="B88" i="75"/>
  <c r="D103" i="75" s="1"/>
  <c r="B127" i="68"/>
  <c r="D144" i="68" s="1"/>
  <c r="B151" i="69"/>
  <c r="B153" i="65"/>
  <c r="D171" i="65" s="1"/>
  <c r="B175" i="67"/>
  <c r="D193" i="67"/>
  <c r="B97" i="47"/>
  <c r="D112" i="47" s="1"/>
  <c r="B97" i="94"/>
  <c r="D112" i="94"/>
  <c r="B89" i="92"/>
  <c r="D104" i="92" s="1"/>
  <c r="B133" i="45"/>
  <c r="B152" i="44"/>
  <c r="D169" i="44" s="1"/>
  <c r="B149" i="43"/>
  <c r="D166" i="43"/>
  <c r="B147" i="103"/>
  <c r="D164" i="103" s="1"/>
  <c r="B143" i="46"/>
  <c r="D160" i="46"/>
  <c r="B180" i="40"/>
  <c r="D197" i="40" s="1"/>
  <c r="F197" i="40" s="1"/>
  <c r="B131" i="39"/>
  <c r="D148" i="39"/>
  <c r="F148" i="39"/>
  <c r="B213" i="28"/>
  <c r="D230" i="28" s="1"/>
  <c r="B183" i="38"/>
  <c r="D200" i="38"/>
  <c r="B149" i="37"/>
  <c r="D166" i="37" s="1"/>
  <c r="B169" i="36"/>
  <c r="D186" i="36"/>
  <c r="B113" i="35"/>
  <c r="D130" i="35" s="1"/>
  <c r="B111" i="32"/>
  <c r="D128" i="32"/>
  <c r="B312" i="31"/>
  <c r="D329" i="31"/>
  <c r="B130" i="27"/>
  <c r="D147" i="27" s="1"/>
  <c r="B137" i="26"/>
  <c r="D154" i="26"/>
  <c r="B117" i="25"/>
  <c r="B140" i="24"/>
  <c r="D157" i="24"/>
  <c r="B160" i="23"/>
  <c r="D174" i="23" s="1"/>
  <c r="B149" i="22"/>
  <c r="D166" i="22"/>
  <c r="B110" i="21"/>
  <c r="D127" i="21" s="1"/>
  <c r="B152" i="20"/>
  <c r="D169" i="20"/>
  <c r="B150" i="19"/>
  <c r="D167" i="19" s="1"/>
  <c r="B211" i="18"/>
  <c r="D228" i="18"/>
  <c r="B269" i="17"/>
  <c r="B169" i="16"/>
  <c r="D186" i="16"/>
  <c r="B166" i="15"/>
  <c r="B127" i="14"/>
  <c r="D144" i="14"/>
  <c r="B301" i="13"/>
  <c r="B133" i="12"/>
  <c r="B83" i="88"/>
  <c r="D96" i="88"/>
  <c r="B143" i="83"/>
  <c r="D160" i="83"/>
  <c r="B125" i="85"/>
  <c r="B111" i="86"/>
  <c r="D128" i="86"/>
  <c r="B110" i="87"/>
  <c r="D124" i="87" s="1"/>
  <c r="B84" i="84"/>
  <c r="D98" i="84" s="1"/>
  <c r="B97" i="89"/>
  <c r="D112" i="89"/>
  <c r="B110" i="90"/>
  <c r="D126" i="90"/>
  <c r="B96" i="99"/>
  <c r="D111" i="99"/>
  <c r="B96" i="102"/>
  <c r="D111" i="102"/>
  <c r="B92" i="114"/>
  <c r="D107" i="114"/>
  <c r="B170" i="66"/>
  <c r="D187" i="66"/>
  <c r="B162" i="62"/>
  <c r="D179" i="62"/>
  <c r="B165" i="64"/>
  <c r="D182" i="64"/>
  <c r="B149" i="63"/>
  <c r="D166" i="63" s="1"/>
  <c r="F166" i="63" s="1"/>
  <c r="B136" i="59"/>
  <c r="D152" i="59"/>
  <c r="B230" i="61"/>
  <c r="D247" i="61"/>
  <c r="B116" i="60"/>
  <c r="D133" i="60"/>
  <c r="B159" i="55"/>
  <c r="B123" i="58"/>
  <c r="D140" i="58" s="1"/>
  <c r="B109" i="57"/>
  <c r="D126" i="57"/>
  <c r="B130" i="56"/>
  <c r="D147" i="56" s="1"/>
  <c r="B121" i="51"/>
  <c r="B122" i="54"/>
  <c r="D139" i="54"/>
  <c r="B280" i="53"/>
  <c r="D297" i="53"/>
  <c r="B140" i="81"/>
  <c r="D157" i="81"/>
  <c r="B239" i="80"/>
  <c r="B176" i="79"/>
  <c r="D193" i="79"/>
  <c r="B39" i="86"/>
  <c r="D118" i="86" s="1"/>
  <c r="B194" i="82"/>
  <c r="D285" i="82"/>
  <c r="I77" i="79"/>
  <c r="I78" i="53"/>
  <c r="I75" i="53"/>
  <c r="I74" i="53"/>
  <c r="I73" i="53"/>
  <c r="I72" i="53"/>
  <c r="I59" i="12"/>
  <c r="I53" i="6"/>
  <c r="I52" i="6"/>
  <c r="I89" i="8"/>
  <c r="B18" i="6"/>
  <c r="I10" i="6"/>
  <c r="I11" i="6"/>
  <c r="I16" i="6"/>
  <c r="I13" i="6"/>
  <c r="I14" i="6"/>
  <c r="I15" i="6"/>
  <c r="B73" i="59"/>
  <c r="D144" i="59"/>
  <c r="B51" i="92"/>
  <c r="B87" i="78"/>
  <c r="D151" i="78" s="1"/>
  <c r="B139" i="18"/>
  <c r="I28" i="71"/>
  <c r="F106" i="114"/>
  <c r="F105" i="114"/>
  <c r="F104" i="114"/>
  <c r="I95" i="114"/>
  <c r="F108" i="114"/>
  <c r="B34" i="114"/>
  <c r="D99" i="114"/>
  <c r="I33" i="114"/>
  <c r="I32" i="114"/>
  <c r="I31" i="114"/>
  <c r="I30" i="114"/>
  <c r="I29" i="114"/>
  <c r="I28" i="114"/>
  <c r="I27" i="114"/>
  <c r="I26" i="114"/>
  <c r="I25" i="114"/>
  <c r="I24" i="114"/>
  <c r="I23" i="114"/>
  <c r="I22" i="114"/>
  <c r="B20" i="114"/>
  <c r="D98" i="114"/>
  <c r="I19" i="114"/>
  <c r="I18" i="114"/>
  <c r="I17" i="114"/>
  <c r="I16" i="114"/>
  <c r="I13" i="114"/>
  <c r="I12" i="114"/>
  <c r="I11" i="114"/>
  <c r="I10" i="114"/>
  <c r="I9" i="114"/>
  <c r="I8" i="114"/>
  <c r="I7" i="114"/>
  <c r="I6" i="114"/>
  <c r="G2" i="114"/>
  <c r="A2" i="114"/>
  <c r="I15" i="63"/>
  <c r="I16" i="63"/>
  <c r="I17" i="63"/>
  <c r="I52" i="83"/>
  <c r="I51" i="83"/>
  <c r="I50" i="83"/>
  <c r="I49" i="83"/>
  <c r="I48" i="83"/>
  <c r="I47" i="83"/>
  <c r="I43" i="83"/>
  <c r="I42" i="83"/>
  <c r="I41" i="83"/>
  <c r="I40" i="83"/>
  <c r="I38" i="83"/>
  <c r="I37" i="83"/>
  <c r="J106" i="16"/>
  <c r="I12" i="1"/>
  <c r="I9" i="1"/>
  <c r="I10" i="1"/>
  <c r="I11" i="1"/>
  <c r="I10" i="15"/>
  <c r="I6" i="15"/>
  <c r="I7" i="15"/>
  <c r="I8" i="15"/>
  <c r="I9" i="15"/>
  <c r="I36" i="6"/>
  <c r="I88" i="8"/>
  <c r="I24" i="61"/>
  <c r="I25" i="61"/>
  <c r="I46" i="22"/>
  <c r="I45" i="22"/>
  <c r="I44" i="22"/>
  <c r="I43" i="22"/>
  <c r="I69" i="3"/>
  <c r="I68" i="3"/>
  <c r="I87" i="8"/>
  <c r="I28" i="5"/>
  <c r="I35" i="6"/>
  <c r="I27" i="71"/>
  <c r="I17" i="87"/>
  <c r="I18" i="87"/>
  <c r="I12" i="6"/>
  <c r="I27" i="5"/>
  <c r="I86" i="8"/>
  <c r="I12" i="5"/>
  <c r="I13" i="5"/>
  <c r="I14" i="5"/>
  <c r="I15" i="5"/>
  <c r="I16" i="5"/>
  <c r="I17" i="5"/>
  <c r="I18" i="5"/>
  <c r="I6" i="5"/>
  <c r="I7" i="5"/>
  <c r="I8" i="5"/>
  <c r="A2" i="102"/>
  <c r="G2" i="102"/>
  <c r="I6" i="102"/>
  <c r="I7" i="102"/>
  <c r="I8" i="102"/>
  <c r="I9" i="102"/>
  <c r="I10" i="102"/>
  <c r="I11" i="102"/>
  <c r="I12" i="102"/>
  <c r="I13" i="102"/>
  <c r="I14" i="102"/>
  <c r="I15" i="102"/>
  <c r="I16" i="102"/>
  <c r="I17" i="102"/>
  <c r="B18" i="102"/>
  <c r="D102" i="102"/>
  <c r="I20" i="102"/>
  <c r="I21" i="102"/>
  <c r="I22" i="102"/>
  <c r="I23" i="102"/>
  <c r="I24" i="102"/>
  <c r="I25" i="102"/>
  <c r="I26" i="102"/>
  <c r="I27" i="102"/>
  <c r="I28" i="102"/>
  <c r="I29" i="102"/>
  <c r="I30" i="102"/>
  <c r="I31" i="102"/>
  <c r="B32" i="102"/>
  <c r="D103" i="102"/>
  <c r="I34" i="102"/>
  <c r="I35" i="102"/>
  <c r="I36" i="102"/>
  <c r="I37" i="102"/>
  <c r="I38" i="102"/>
  <c r="I39" i="102"/>
  <c r="I40" i="102"/>
  <c r="I41" i="102"/>
  <c r="I42" i="102"/>
  <c r="I43" i="102"/>
  <c r="I44" i="102"/>
  <c r="I45" i="102"/>
  <c r="B47" i="102"/>
  <c r="D104" i="102"/>
  <c r="I69" i="102"/>
  <c r="I70" i="102"/>
  <c r="I71" i="102"/>
  <c r="I72" i="102"/>
  <c r="I73" i="102"/>
  <c r="I74" i="102"/>
  <c r="I75" i="102"/>
  <c r="I76" i="102"/>
  <c r="I77" i="102"/>
  <c r="I78" i="102"/>
  <c r="I79" i="102"/>
  <c r="I80" i="102"/>
  <c r="B81" i="102"/>
  <c r="D106" i="102"/>
  <c r="I96" i="102"/>
  <c r="I99" i="102"/>
  <c r="F112" i="102" s="1"/>
  <c r="F108" i="102"/>
  <c r="F109" i="102"/>
  <c r="F110" i="102"/>
  <c r="A2" i="99"/>
  <c r="G2" i="99"/>
  <c r="I6" i="99"/>
  <c r="I7" i="99"/>
  <c r="I8" i="99"/>
  <c r="I9" i="99"/>
  <c r="I10" i="99"/>
  <c r="I11" i="99"/>
  <c r="I12" i="99"/>
  <c r="I13" i="99"/>
  <c r="I14" i="99"/>
  <c r="I15" i="99"/>
  <c r="I16" i="99"/>
  <c r="I17" i="99"/>
  <c r="B18" i="99"/>
  <c r="D102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B32" i="99"/>
  <c r="D10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B47" i="99"/>
  <c r="D104" i="99"/>
  <c r="I69" i="99"/>
  <c r="I70" i="99"/>
  <c r="I71" i="99"/>
  <c r="I72" i="99"/>
  <c r="I73" i="99"/>
  <c r="I74" i="99"/>
  <c r="I75" i="99"/>
  <c r="I76" i="99"/>
  <c r="I77" i="99"/>
  <c r="I78" i="99"/>
  <c r="I79" i="99"/>
  <c r="I80" i="99"/>
  <c r="B81" i="99"/>
  <c r="D106" i="99"/>
  <c r="I99" i="99"/>
  <c r="F112" i="99"/>
  <c r="F108" i="99"/>
  <c r="F109" i="99"/>
  <c r="F110" i="99"/>
  <c r="A2" i="90"/>
  <c r="G2" i="90"/>
  <c r="I6" i="90"/>
  <c r="I7" i="90"/>
  <c r="I8" i="90"/>
  <c r="I9" i="90"/>
  <c r="I10" i="90"/>
  <c r="I11" i="90"/>
  <c r="I12" i="90"/>
  <c r="I13" i="90"/>
  <c r="I14" i="90"/>
  <c r="I15" i="90"/>
  <c r="I16" i="90"/>
  <c r="I17" i="90"/>
  <c r="B18" i="90"/>
  <c r="D116" i="90"/>
  <c r="I20" i="90"/>
  <c r="I21" i="90"/>
  <c r="I22" i="90"/>
  <c r="I23" i="90"/>
  <c r="I24" i="90"/>
  <c r="I25" i="90"/>
  <c r="I26" i="90"/>
  <c r="I27" i="90"/>
  <c r="I28" i="90"/>
  <c r="I29" i="90"/>
  <c r="I30" i="90"/>
  <c r="I31" i="90"/>
  <c r="B32" i="90"/>
  <c r="D117" i="90" s="1"/>
  <c r="B47" i="90"/>
  <c r="D118" i="90"/>
  <c r="F118" i="90"/>
  <c r="I64" i="90"/>
  <c r="I65" i="90"/>
  <c r="I66" i="90"/>
  <c r="I67" i="90"/>
  <c r="I68" i="90"/>
  <c r="I69" i="90"/>
  <c r="I70" i="90"/>
  <c r="I71" i="90"/>
  <c r="I72" i="90"/>
  <c r="I73" i="90"/>
  <c r="I74" i="90"/>
  <c r="I75" i="90"/>
  <c r="G76" i="90"/>
  <c r="I82" i="90"/>
  <c r="I83" i="90"/>
  <c r="I84" i="90"/>
  <c r="I85" i="90"/>
  <c r="I86" i="90"/>
  <c r="I87" i="90"/>
  <c r="I88" i="90"/>
  <c r="B95" i="90"/>
  <c r="D120" i="90"/>
  <c r="I110" i="90"/>
  <c r="I113" i="90"/>
  <c r="F127" i="90" s="1"/>
  <c r="F123" i="90"/>
  <c r="F124" i="90"/>
  <c r="F125" i="90"/>
  <c r="A2" i="89"/>
  <c r="G2" i="89"/>
  <c r="I6" i="89"/>
  <c r="I7" i="89"/>
  <c r="I8" i="89"/>
  <c r="I9" i="89"/>
  <c r="I10" i="89"/>
  <c r="I11" i="89"/>
  <c r="I12" i="89"/>
  <c r="I13" i="89"/>
  <c r="I14" i="89"/>
  <c r="I15" i="89"/>
  <c r="I16" i="89"/>
  <c r="I17" i="89"/>
  <c r="B18" i="89"/>
  <c r="D103" i="89"/>
  <c r="I20" i="89"/>
  <c r="I21" i="89"/>
  <c r="I22" i="89"/>
  <c r="I23" i="89"/>
  <c r="I24" i="89"/>
  <c r="I25" i="89"/>
  <c r="I26" i="89"/>
  <c r="I27" i="89"/>
  <c r="I28" i="89"/>
  <c r="I29" i="89"/>
  <c r="I30" i="89"/>
  <c r="I31" i="89"/>
  <c r="B32" i="89"/>
  <c r="D104" i="89"/>
  <c r="B47" i="89"/>
  <c r="D105" i="89"/>
  <c r="B82" i="89"/>
  <c r="D107" i="89"/>
  <c r="I97" i="89"/>
  <c r="I100" i="89"/>
  <c r="F113" i="89" s="1"/>
  <c r="F109" i="89"/>
  <c r="F110" i="89"/>
  <c r="F111" i="89"/>
  <c r="A2" i="84"/>
  <c r="G2" i="84"/>
  <c r="I6" i="84"/>
  <c r="I7" i="84"/>
  <c r="I8" i="84"/>
  <c r="I9" i="84"/>
  <c r="I10" i="84"/>
  <c r="I11" i="84"/>
  <c r="I12" i="84"/>
  <c r="I13" i="84"/>
  <c r="I14" i="84"/>
  <c r="I15" i="84"/>
  <c r="I16" i="84"/>
  <c r="I17" i="84"/>
  <c r="B18" i="84"/>
  <c r="D90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B32" i="84"/>
  <c r="D91" i="84"/>
  <c r="I34" i="84"/>
  <c r="I35" i="84"/>
  <c r="I36" i="84"/>
  <c r="I37" i="84"/>
  <c r="I38" i="84"/>
  <c r="I39" i="84"/>
  <c r="I40" i="84"/>
  <c r="I41" i="84"/>
  <c r="B47" i="84"/>
  <c r="D92" i="84"/>
  <c r="B81" i="84"/>
  <c r="D94" i="84"/>
  <c r="I84" i="84"/>
  <c r="I87" i="84"/>
  <c r="F99" i="84"/>
  <c r="F96" i="84"/>
  <c r="F97" i="84"/>
  <c r="A2" i="87"/>
  <c r="G2" i="87"/>
  <c r="I6" i="87"/>
  <c r="I7" i="87"/>
  <c r="I8" i="87"/>
  <c r="I9" i="87"/>
  <c r="I10" i="87"/>
  <c r="I11" i="87"/>
  <c r="I12" i="87"/>
  <c r="B32" i="87"/>
  <c r="D116" i="87"/>
  <c r="I34" i="87"/>
  <c r="I35" i="87"/>
  <c r="I36" i="87"/>
  <c r="I37" i="87"/>
  <c r="I38" i="87"/>
  <c r="B46" i="87"/>
  <c r="D117" i="87"/>
  <c r="B61" i="87"/>
  <c r="D118" i="87" s="1"/>
  <c r="B95" i="87"/>
  <c r="D120" i="87"/>
  <c r="I110" i="87"/>
  <c r="I113" i="87"/>
  <c r="F125" i="87"/>
  <c r="F122" i="87"/>
  <c r="A2" i="86"/>
  <c r="G2" i="86"/>
  <c r="I8" i="86"/>
  <c r="I9" i="86"/>
  <c r="I10" i="86"/>
  <c r="I11" i="86"/>
  <c r="B22" i="86"/>
  <c r="D117" i="86"/>
  <c r="I24" i="86"/>
  <c r="I25" i="86"/>
  <c r="I26" i="86"/>
  <c r="I76" i="86"/>
  <c r="I77" i="86"/>
  <c r="I78" i="86"/>
  <c r="I79" i="86"/>
  <c r="I80" i="86"/>
  <c r="I81" i="86"/>
  <c r="I82" i="86"/>
  <c r="I83" i="86"/>
  <c r="I84" i="86"/>
  <c r="I85" i="86"/>
  <c r="I86" i="86"/>
  <c r="I87" i="86"/>
  <c r="G88" i="86"/>
  <c r="B108" i="86"/>
  <c r="D121" i="86" s="1"/>
  <c r="I111" i="86"/>
  <c r="I114" i="86"/>
  <c r="F129" i="86"/>
  <c r="F124" i="86"/>
  <c r="F125" i="86"/>
  <c r="F126" i="86"/>
  <c r="F127" i="86"/>
  <c r="A2" i="85"/>
  <c r="G2" i="85"/>
  <c r="I8" i="85"/>
  <c r="I9" i="85"/>
  <c r="I10" i="85"/>
  <c r="I11" i="85"/>
  <c r="I12" i="85"/>
  <c r="B26" i="85"/>
  <c r="D132" i="85" s="1"/>
  <c r="I28" i="85"/>
  <c r="I29" i="85"/>
  <c r="I30" i="85"/>
  <c r="B53" i="85"/>
  <c r="D133" i="85"/>
  <c r="I90" i="85"/>
  <c r="I91" i="85"/>
  <c r="I92" i="85"/>
  <c r="I93" i="85"/>
  <c r="I94" i="85"/>
  <c r="I95" i="85"/>
  <c r="I96" i="85"/>
  <c r="I97" i="85"/>
  <c r="I98" i="85"/>
  <c r="I99" i="85"/>
  <c r="I100" i="85"/>
  <c r="I101" i="85"/>
  <c r="G102" i="85"/>
  <c r="B122" i="85"/>
  <c r="D136" i="85" s="1"/>
  <c r="D143" i="85"/>
  <c r="I125" i="85"/>
  <c r="I128" i="85"/>
  <c r="F144" i="85" s="1"/>
  <c r="E136" i="85"/>
  <c r="F139" i="85"/>
  <c r="F140" i="85"/>
  <c r="F141" i="85"/>
  <c r="F142" i="85"/>
  <c r="A2" i="83"/>
  <c r="G2" i="83"/>
  <c r="I12" i="83"/>
  <c r="I13" i="83"/>
  <c r="B24" i="83"/>
  <c r="D149" i="83"/>
  <c r="I108" i="83"/>
  <c r="I109" i="83"/>
  <c r="I110" i="83"/>
  <c r="I111" i="83"/>
  <c r="I112" i="83"/>
  <c r="I113" i="83"/>
  <c r="I114" i="83"/>
  <c r="I115" i="83"/>
  <c r="I116" i="83"/>
  <c r="I117" i="83"/>
  <c r="I118" i="83"/>
  <c r="I119" i="83"/>
  <c r="G120" i="83"/>
  <c r="B140" i="83"/>
  <c r="D153" i="83"/>
  <c r="I143" i="83"/>
  <c r="I146" i="83"/>
  <c r="F161" i="83"/>
  <c r="F156" i="83"/>
  <c r="F157" i="83"/>
  <c r="F158" i="83"/>
  <c r="F159" i="83"/>
  <c r="A2" i="88"/>
  <c r="G2" i="88"/>
  <c r="I6" i="88"/>
  <c r="I7" i="88"/>
  <c r="I8" i="88"/>
  <c r="I9" i="88"/>
  <c r="I10" i="88"/>
  <c r="I11" i="88"/>
  <c r="I12" i="88"/>
  <c r="I13" i="88"/>
  <c r="I14" i="88"/>
  <c r="I15" i="88"/>
  <c r="I16" i="88"/>
  <c r="I17" i="88"/>
  <c r="B18" i="88"/>
  <c r="D89" i="88"/>
  <c r="I20" i="88"/>
  <c r="I21" i="88"/>
  <c r="I22" i="88"/>
  <c r="I23" i="88"/>
  <c r="I24" i="88"/>
  <c r="I25" i="88"/>
  <c r="I26" i="88"/>
  <c r="I27" i="88"/>
  <c r="I28" i="88"/>
  <c r="I29" i="88"/>
  <c r="I30" i="88"/>
  <c r="I31" i="88"/>
  <c r="B32" i="88"/>
  <c r="D90" i="88"/>
  <c r="B47" i="88"/>
  <c r="B80" i="88"/>
  <c r="D93" i="88"/>
  <c r="I83" i="88"/>
  <c r="I86" i="88"/>
  <c r="F97" i="88"/>
  <c r="D91" i="88"/>
  <c r="F91" i="88" s="1"/>
  <c r="E93" i="88"/>
  <c r="F95" i="88"/>
  <c r="F94" i="88"/>
  <c r="A2" i="82"/>
  <c r="G2" i="82"/>
  <c r="I6" i="82"/>
  <c r="B70" i="82"/>
  <c r="D284" i="82"/>
  <c r="I72" i="82"/>
  <c r="I73" i="82"/>
  <c r="I74" i="82"/>
  <c r="I75" i="82"/>
  <c r="I76" i="82"/>
  <c r="I77" i="82"/>
  <c r="I78" i="82"/>
  <c r="I231" i="82"/>
  <c r="I232" i="82"/>
  <c r="I233" i="82"/>
  <c r="I234" i="82"/>
  <c r="I235" i="82"/>
  <c r="I236" i="82"/>
  <c r="I237" i="82"/>
  <c r="I238" i="82"/>
  <c r="I239" i="82"/>
  <c r="I240" i="82"/>
  <c r="I241" i="82"/>
  <c r="I242" i="82"/>
  <c r="G243" i="82"/>
  <c r="B263" i="82"/>
  <c r="D288" i="82" s="1"/>
  <c r="I278" i="82"/>
  <c r="I281" i="82"/>
  <c r="F296" i="82"/>
  <c r="F291" i="82"/>
  <c r="F292" i="82"/>
  <c r="F293" i="82"/>
  <c r="F294" i="82"/>
  <c r="A2" i="81"/>
  <c r="G2" i="81"/>
  <c r="I6" i="81"/>
  <c r="B23" i="81"/>
  <c r="D146" i="81" s="1"/>
  <c r="B68" i="81"/>
  <c r="D147" i="81"/>
  <c r="I105" i="81"/>
  <c r="I106" i="81"/>
  <c r="I107" i="81"/>
  <c r="I108" i="81"/>
  <c r="I109" i="81"/>
  <c r="I110" i="81"/>
  <c r="I111" i="81"/>
  <c r="I112" i="81"/>
  <c r="I113" i="81"/>
  <c r="I114" i="81"/>
  <c r="I115" i="81"/>
  <c r="I116" i="81"/>
  <c r="G117" i="81"/>
  <c r="B137" i="81"/>
  <c r="D150" i="81"/>
  <c r="I140" i="81"/>
  <c r="F157" i="81"/>
  <c r="I143" i="81"/>
  <c r="F158" i="81"/>
  <c r="F153" i="81"/>
  <c r="F154" i="81"/>
  <c r="F155" i="81"/>
  <c r="F156" i="81"/>
  <c r="A2" i="80"/>
  <c r="G2" i="80"/>
  <c r="B36" i="80"/>
  <c r="D245" i="80"/>
  <c r="I38" i="80"/>
  <c r="I39" i="80"/>
  <c r="B166" i="80"/>
  <c r="D246" i="80"/>
  <c r="I204" i="80"/>
  <c r="I205" i="80"/>
  <c r="I206" i="80"/>
  <c r="I207" i="80"/>
  <c r="I208" i="80"/>
  <c r="I209" i="80"/>
  <c r="I210" i="80"/>
  <c r="I211" i="80"/>
  <c r="I212" i="80"/>
  <c r="I213" i="80"/>
  <c r="I214" i="80"/>
  <c r="I215" i="80"/>
  <c r="G216" i="80"/>
  <c r="B236" i="80"/>
  <c r="D249" i="80" s="1"/>
  <c r="D256" i="80"/>
  <c r="I239" i="80"/>
  <c r="I242" i="80"/>
  <c r="F257" i="80" s="1"/>
  <c r="F252" i="80"/>
  <c r="F253" i="80"/>
  <c r="F254" i="80"/>
  <c r="F255" i="80"/>
  <c r="A2" i="79"/>
  <c r="G2" i="79"/>
  <c r="I6" i="79"/>
  <c r="I7" i="79"/>
  <c r="B28" i="79"/>
  <c r="D182" i="79"/>
  <c r="I73" i="79"/>
  <c r="I74" i="79"/>
  <c r="I75" i="79"/>
  <c r="I76" i="79"/>
  <c r="B104" i="79"/>
  <c r="D183" i="79" s="1"/>
  <c r="I141" i="79"/>
  <c r="I142" i="79"/>
  <c r="I143" i="79"/>
  <c r="I144" i="79"/>
  <c r="I145" i="79"/>
  <c r="I146" i="79"/>
  <c r="I147" i="79"/>
  <c r="I148" i="79"/>
  <c r="I149" i="79"/>
  <c r="I150" i="79"/>
  <c r="I151" i="79"/>
  <c r="I152" i="79"/>
  <c r="G153" i="79"/>
  <c r="B173" i="79"/>
  <c r="D186" i="79"/>
  <c r="E186" i="79"/>
  <c r="I176" i="79"/>
  <c r="I179" i="79"/>
  <c r="F194" i="79"/>
  <c r="F189" i="79"/>
  <c r="F190" i="79"/>
  <c r="F191" i="79"/>
  <c r="F192" i="79"/>
  <c r="A2" i="78"/>
  <c r="G2" i="78"/>
  <c r="I16" i="78"/>
  <c r="I19" i="78"/>
  <c r="I25" i="78"/>
  <c r="B26" i="78"/>
  <c r="D150" i="78"/>
  <c r="I30" i="78"/>
  <c r="B141" i="78"/>
  <c r="D154" i="78"/>
  <c r="I144" i="78"/>
  <c r="I147" i="78"/>
  <c r="F159" i="78" s="1"/>
  <c r="F156" i="78"/>
  <c r="F157" i="78"/>
  <c r="C160" i="78"/>
  <c r="A2" i="77"/>
  <c r="G2" i="77"/>
  <c r="I50" i="77"/>
  <c r="I51" i="77"/>
  <c r="I52" i="77"/>
  <c r="I53" i="77"/>
  <c r="B69" i="77"/>
  <c r="D148" i="77"/>
  <c r="I106" i="77"/>
  <c r="I107" i="77"/>
  <c r="I108" i="77"/>
  <c r="I109" i="77"/>
  <c r="I110" i="77"/>
  <c r="I111" i="77"/>
  <c r="I112" i="77"/>
  <c r="I113" i="77"/>
  <c r="I114" i="77"/>
  <c r="I115" i="77"/>
  <c r="I116" i="77"/>
  <c r="I117" i="77"/>
  <c r="G118" i="77"/>
  <c r="B138" i="77"/>
  <c r="D151" i="77"/>
  <c r="F151" i="77"/>
  <c r="D158" i="77"/>
  <c r="I141" i="77"/>
  <c r="I144" i="77"/>
  <c r="F159" i="77"/>
  <c r="F154" i="77"/>
  <c r="F155" i="77"/>
  <c r="F156" i="77"/>
  <c r="F157" i="77"/>
  <c r="A2" i="76"/>
  <c r="G2" i="76"/>
  <c r="B18" i="76"/>
  <c r="D109" i="76"/>
  <c r="B32" i="76"/>
  <c r="D110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G81" i="76"/>
  <c r="I100" i="76"/>
  <c r="E113" i="76" s="1"/>
  <c r="F113" i="76" s="1"/>
  <c r="B100" i="76"/>
  <c r="D113" i="76"/>
  <c r="I103" i="76"/>
  <c r="I106" i="76"/>
  <c r="F116" i="76"/>
  <c r="F117" i="76"/>
  <c r="F118" i="76"/>
  <c r="F120" i="76"/>
  <c r="A2" i="75"/>
  <c r="G2" i="75"/>
  <c r="B18" i="75"/>
  <c r="D94" i="75" s="1"/>
  <c r="I20" i="75"/>
  <c r="I21" i="75"/>
  <c r="I22" i="75"/>
  <c r="I23" i="75"/>
  <c r="I24" i="75"/>
  <c r="I25" i="75"/>
  <c r="I26" i="75"/>
  <c r="I27" i="75"/>
  <c r="I28" i="75"/>
  <c r="I29" i="75"/>
  <c r="I33" i="75"/>
  <c r="I34" i="75"/>
  <c r="B35" i="75"/>
  <c r="D95" i="75" s="1"/>
  <c r="D105" i="75" s="1"/>
  <c r="B50" i="75"/>
  <c r="D96" i="75" s="1"/>
  <c r="B85" i="75"/>
  <c r="D98" i="75" s="1"/>
  <c r="I88" i="75"/>
  <c r="I91" i="75"/>
  <c r="F104" i="75"/>
  <c r="F100" i="75"/>
  <c r="F101" i="75"/>
  <c r="A2" i="74"/>
  <c r="G2" i="74"/>
  <c r="I6" i="74"/>
  <c r="I7" i="74"/>
  <c r="I13" i="74"/>
  <c r="I14" i="74"/>
  <c r="I15" i="74"/>
  <c r="I16" i="74"/>
  <c r="I17" i="74"/>
  <c r="B18" i="74"/>
  <c r="D132" i="74" s="1"/>
  <c r="I22" i="74"/>
  <c r="I27" i="74"/>
  <c r="B55" i="74"/>
  <c r="D133" i="74" s="1"/>
  <c r="I92" i="74"/>
  <c r="I93" i="74"/>
  <c r="I94" i="74"/>
  <c r="I95" i="74"/>
  <c r="I96" i="74"/>
  <c r="I97" i="74"/>
  <c r="I98" i="74"/>
  <c r="I99" i="74"/>
  <c r="I100" i="74"/>
  <c r="I101" i="74"/>
  <c r="I102" i="74"/>
  <c r="I103" i="74"/>
  <c r="G104" i="74"/>
  <c r="B123" i="74"/>
  <c r="D136" i="74"/>
  <c r="I129" i="74"/>
  <c r="F143" i="74"/>
  <c r="F139" i="74"/>
  <c r="F140" i="74"/>
  <c r="F141" i="74"/>
  <c r="A2" i="73"/>
  <c r="G2" i="73"/>
  <c r="I6" i="73"/>
  <c r="I7" i="73"/>
  <c r="I8" i="73"/>
  <c r="B29" i="73"/>
  <c r="D115" i="73"/>
  <c r="B52" i="73"/>
  <c r="D116" i="73"/>
  <c r="B106" i="73"/>
  <c r="D119" i="73"/>
  <c r="D123" i="73"/>
  <c r="I112" i="73"/>
  <c r="F124" i="73" s="1"/>
  <c r="F121" i="73"/>
  <c r="F122" i="73"/>
  <c r="A2" i="72"/>
  <c r="G2" i="72"/>
  <c r="I6" i="72"/>
  <c r="B38" i="72"/>
  <c r="D127" i="72"/>
  <c r="B52" i="72"/>
  <c r="D128" i="72"/>
  <c r="B106" i="72"/>
  <c r="D131" i="72"/>
  <c r="I124" i="72"/>
  <c r="F136" i="72"/>
  <c r="F133" i="72"/>
  <c r="F132" i="72"/>
  <c r="A2" i="71"/>
  <c r="G2" i="71"/>
  <c r="I6" i="71"/>
  <c r="I7" i="71"/>
  <c r="I8" i="71"/>
  <c r="I9" i="71"/>
  <c r="I10" i="71"/>
  <c r="I11" i="71"/>
  <c r="I12" i="71"/>
  <c r="I13" i="71"/>
  <c r="I14" i="71"/>
  <c r="I15" i="71"/>
  <c r="I16" i="71"/>
  <c r="I17" i="71"/>
  <c r="B18" i="71"/>
  <c r="D109" i="71"/>
  <c r="I20" i="71"/>
  <c r="I21" i="71"/>
  <c r="I22" i="71"/>
  <c r="I23" i="71"/>
  <c r="I24" i="71"/>
  <c r="I25" i="71"/>
  <c r="I26" i="71"/>
  <c r="I31" i="71"/>
  <c r="B32" i="71"/>
  <c r="D110" i="71"/>
  <c r="I69" i="71"/>
  <c r="I70" i="71"/>
  <c r="I71" i="71"/>
  <c r="I72" i="71"/>
  <c r="I73" i="71"/>
  <c r="I74" i="71"/>
  <c r="I75" i="71"/>
  <c r="I76" i="71"/>
  <c r="I77" i="71"/>
  <c r="I78" i="71"/>
  <c r="I79" i="71"/>
  <c r="I80" i="71"/>
  <c r="G81" i="71"/>
  <c r="B100" i="71"/>
  <c r="D113" i="71" s="1"/>
  <c r="I106" i="71"/>
  <c r="F120" i="71"/>
  <c r="F116" i="71"/>
  <c r="F118" i="71"/>
  <c r="A2" i="70"/>
  <c r="G2" i="70"/>
  <c r="B18" i="70"/>
  <c r="D109" i="70" s="1"/>
  <c r="B32" i="70"/>
  <c r="D110" i="70"/>
  <c r="I69" i="70"/>
  <c r="I70" i="70"/>
  <c r="I71" i="70"/>
  <c r="I72" i="70"/>
  <c r="I73" i="70"/>
  <c r="I74" i="70"/>
  <c r="I75" i="70"/>
  <c r="I76" i="70"/>
  <c r="I77" i="70"/>
  <c r="I78" i="70"/>
  <c r="I79" i="70"/>
  <c r="I80" i="70"/>
  <c r="G81" i="70"/>
  <c r="B100" i="70"/>
  <c r="D113" i="70"/>
  <c r="I103" i="70"/>
  <c r="I106" i="70"/>
  <c r="F120" i="70" s="1"/>
  <c r="F116" i="70"/>
  <c r="F118" i="70"/>
  <c r="A2" i="68"/>
  <c r="G2" i="68"/>
  <c r="B19" i="68"/>
  <c r="D133" i="68" s="1"/>
  <c r="B55" i="68"/>
  <c r="D134" i="68" s="1"/>
  <c r="I92" i="68"/>
  <c r="I93" i="68"/>
  <c r="I94" i="68"/>
  <c r="I95" i="68"/>
  <c r="I96" i="68"/>
  <c r="I97" i="68"/>
  <c r="I98" i="68"/>
  <c r="I99" i="68"/>
  <c r="I100" i="68"/>
  <c r="I101" i="68"/>
  <c r="I102" i="68"/>
  <c r="I103" i="68"/>
  <c r="G104" i="68"/>
  <c r="B124" i="68"/>
  <c r="D137" i="68"/>
  <c r="I127" i="68"/>
  <c r="I130" i="68"/>
  <c r="F145" i="68"/>
  <c r="F140" i="68"/>
  <c r="F141" i="68"/>
  <c r="F142" i="68"/>
  <c r="F143" i="68"/>
  <c r="A2" i="69"/>
  <c r="G2" i="69"/>
  <c r="B21" i="69"/>
  <c r="D157" i="69" s="1"/>
  <c r="I29" i="69"/>
  <c r="I33" i="69"/>
  <c r="B64" i="69"/>
  <c r="D158" i="69" s="1"/>
  <c r="I66" i="69"/>
  <c r="I67" i="69"/>
  <c r="I68" i="69"/>
  <c r="I69" i="69"/>
  <c r="I70" i="69"/>
  <c r="I71" i="69"/>
  <c r="I72" i="69"/>
  <c r="I73" i="69"/>
  <c r="I74" i="69"/>
  <c r="I75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G113" i="69"/>
  <c r="I136" i="69"/>
  <c r="D169" i="69"/>
  <c r="I151" i="69"/>
  <c r="I154" i="69"/>
  <c r="F170" i="69" s="1"/>
  <c r="F164" i="69"/>
  <c r="F165" i="69"/>
  <c r="F166" i="69"/>
  <c r="F167" i="69"/>
  <c r="A2" i="65"/>
  <c r="G2" i="65"/>
  <c r="I6" i="65"/>
  <c r="B23" i="65"/>
  <c r="D159" i="65"/>
  <c r="I27" i="65"/>
  <c r="I28" i="65"/>
  <c r="I36" i="65"/>
  <c r="I37" i="65"/>
  <c r="I38" i="65"/>
  <c r="I39" i="65"/>
  <c r="I40" i="65"/>
  <c r="I42" i="65"/>
  <c r="I43" i="65"/>
  <c r="I44" i="65"/>
  <c r="I45" i="65"/>
  <c r="I46" i="65"/>
  <c r="I48" i="65"/>
  <c r="B66" i="65"/>
  <c r="D160" i="65" s="1"/>
  <c r="I103" i="65"/>
  <c r="I104" i="65"/>
  <c r="I105" i="65"/>
  <c r="I106" i="65"/>
  <c r="I107" i="65"/>
  <c r="I108" i="65"/>
  <c r="I109" i="65"/>
  <c r="I110" i="65"/>
  <c r="I111" i="65"/>
  <c r="I112" i="65"/>
  <c r="I113" i="65"/>
  <c r="I114" i="65"/>
  <c r="G115" i="65"/>
  <c r="B135" i="65"/>
  <c r="D163" i="65"/>
  <c r="D170" i="65"/>
  <c r="I138" i="65"/>
  <c r="I153" i="65"/>
  <c r="I156" i="65"/>
  <c r="F172" i="65" s="1"/>
  <c r="F166" i="65"/>
  <c r="F167" i="65"/>
  <c r="F168" i="65"/>
  <c r="F169" i="65"/>
  <c r="C173" i="65"/>
  <c r="A2" i="67"/>
  <c r="G2" i="67"/>
  <c r="B22" i="67"/>
  <c r="D181" i="67"/>
  <c r="B87" i="67"/>
  <c r="D182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G136" i="67"/>
  <c r="B156" i="67"/>
  <c r="D185" i="67" s="1"/>
  <c r="I159" i="67"/>
  <c r="I178" i="67"/>
  <c r="F194" i="67"/>
  <c r="F188" i="67"/>
  <c r="F189" i="67"/>
  <c r="F190" i="67"/>
  <c r="F191" i="67"/>
  <c r="A2" i="66"/>
  <c r="G2" i="66"/>
  <c r="I6" i="66"/>
  <c r="B26" i="66"/>
  <c r="D176" i="66" s="1"/>
  <c r="I28" i="66"/>
  <c r="I29" i="66"/>
  <c r="B97" i="66"/>
  <c r="D177" i="66" s="1"/>
  <c r="I135" i="66"/>
  <c r="I136" i="66"/>
  <c r="I137" i="66"/>
  <c r="I138" i="66"/>
  <c r="I139" i="66"/>
  <c r="I140" i="66"/>
  <c r="I141" i="66"/>
  <c r="I142" i="66"/>
  <c r="I143" i="66"/>
  <c r="I144" i="66"/>
  <c r="I145" i="66"/>
  <c r="I146" i="66"/>
  <c r="G147" i="66"/>
  <c r="I154" i="66"/>
  <c r="I155" i="66"/>
  <c r="I156" i="66"/>
  <c r="I157" i="66"/>
  <c r="I158" i="66"/>
  <c r="I159" i="66"/>
  <c r="I160" i="66"/>
  <c r="I161" i="66"/>
  <c r="B167" i="66"/>
  <c r="D180" i="66"/>
  <c r="I170" i="66"/>
  <c r="I173" i="66"/>
  <c r="F188" i="66"/>
  <c r="F183" i="66"/>
  <c r="F184" i="66"/>
  <c r="F185" i="66"/>
  <c r="F186" i="66"/>
  <c r="A2" i="62"/>
  <c r="G2" i="62"/>
  <c r="B50" i="62"/>
  <c r="D168" i="62" s="1"/>
  <c r="B88" i="62"/>
  <c r="D169" i="62" s="1"/>
  <c r="I90" i="62"/>
  <c r="I108" i="62" s="1"/>
  <c r="E170" i="62"/>
  <c r="I127" i="62"/>
  <c r="I128" i="62"/>
  <c r="I129" i="62"/>
  <c r="I130" i="62"/>
  <c r="I131" i="62"/>
  <c r="I132" i="62"/>
  <c r="I133" i="62"/>
  <c r="I134" i="62"/>
  <c r="I135" i="62"/>
  <c r="I136" i="62"/>
  <c r="I137" i="62"/>
  <c r="I138" i="62"/>
  <c r="G139" i="62"/>
  <c r="B159" i="62"/>
  <c r="D172" i="62" s="1"/>
  <c r="I162" i="62"/>
  <c r="I165" i="62"/>
  <c r="F180" i="62"/>
  <c r="F175" i="62"/>
  <c r="F176" i="62"/>
  <c r="F177" i="62"/>
  <c r="F178" i="62"/>
  <c r="A2" i="64"/>
  <c r="G2" i="64"/>
  <c r="I6" i="64"/>
  <c r="I7" i="64"/>
  <c r="I9" i="64"/>
  <c r="I10" i="64"/>
  <c r="B18" i="64"/>
  <c r="D171" i="64"/>
  <c r="I20" i="64"/>
  <c r="I21" i="64"/>
  <c r="B81" i="64"/>
  <c r="D172" i="64"/>
  <c r="I118" i="64"/>
  <c r="I119" i="64"/>
  <c r="I120" i="64"/>
  <c r="I121" i="64"/>
  <c r="I122" i="64"/>
  <c r="I123" i="64"/>
  <c r="I124" i="64"/>
  <c r="I125" i="64"/>
  <c r="I126" i="64"/>
  <c r="I127" i="64"/>
  <c r="I128" i="64"/>
  <c r="I129" i="64"/>
  <c r="G130" i="64"/>
  <c r="B150" i="64"/>
  <c r="D175" i="64" s="1"/>
  <c r="I165" i="64"/>
  <c r="F182" i="64" s="1"/>
  <c r="I168" i="64"/>
  <c r="F183" i="64"/>
  <c r="F178" i="64"/>
  <c r="F179" i="64"/>
  <c r="F180" i="64"/>
  <c r="F181" i="64"/>
  <c r="A2" i="63"/>
  <c r="G2" i="63"/>
  <c r="I6" i="63"/>
  <c r="I7" i="63"/>
  <c r="I9" i="63"/>
  <c r="I10" i="63"/>
  <c r="I11" i="63"/>
  <c r="I12" i="63"/>
  <c r="I13" i="63"/>
  <c r="I14" i="63"/>
  <c r="I18" i="63"/>
  <c r="B19" i="63"/>
  <c r="D155" i="63" s="1"/>
  <c r="I25" i="63"/>
  <c r="I73" i="63"/>
  <c r="B77" i="63"/>
  <c r="D156" i="63" s="1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G126" i="63"/>
  <c r="B146" i="63"/>
  <c r="D159" i="63"/>
  <c r="I149" i="63"/>
  <c r="I152" i="63"/>
  <c r="F167" i="63" s="1"/>
  <c r="F162" i="63"/>
  <c r="F163" i="63"/>
  <c r="F164" i="63"/>
  <c r="F165" i="63"/>
  <c r="A2" i="59"/>
  <c r="G2" i="59"/>
  <c r="B44" i="59"/>
  <c r="D142" i="59" s="1"/>
  <c r="B58" i="59"/>
  <c r="D143" i="59" s="1"/>
  <c r="I90" i="59"/>
  <c r="I91" i="59"/>
  <c r="I92" i="59"/>
  <c r="I93" i="59"/>
  <c r="I94" i="59"/>
  <c r="I95" i="59"/>
  <c r="I96" i="59"/>
  <c r="I97" i="59"/>
  <c r="I98" i="59"/>
  <c r="I99" i="59"/>
  <c r="I100" i="59"/>
  <c r="I101" i="59"/>
  <c r="G102" i="59"/>
  <c r="B121" i="59"/>
  <c r="D146" i="59"/>
  <c r="I136" i="59"/>
  <c r="I139" i="59"/>
  <c r="F153" i="59" s="1"/>
  <c r="F149" i="59"/>
  <c r="F150" i="59"/>
  <c r="F151" i="59"/>
  <c r="A2" i="61"/>
  <c r="G2" i="61"/>
  <c r="I26" i="61"/>
  <c r="B36" i="61"/>
  <c r="D236" i="61" s="1"/>
  <c r="I38" i="61"/>
  <c r="I39" i="61"/>
  <c r="D237" i="61"/>
  <c r="I195" i="61"/>
  <c r="I196" i="61"/>
  <c r="I197" i="61"/>
  <c r="I198" i="61"/>
  <c r="I199" i="61"/>
  <c r="I200" i="61"/>
  <c r="I201" i="61"/>
  <c r="I202" i="61"/>
  <c r="I203" i="61"/>
  <c r="I204" i="61"/>
  <c r="I205" i="61"/>
  <c r="I206" i="61"/>
  <c r="G207" i="61"/>
  <c r="B227" i="61"/>
  <c r="D240" i="61" s="1"/>
  <c r="I230" i="61"/>
  <c r="I233" i="61"/>
  <c r="F248" i="61" s="1"/>
  <c r="F243" i="61"/>
  <c r="F244" i="61"/>
  <c r="F245" i="61"/>
  <c r="F246" i="61"/>
  <c r="A2" i="60"/>
  <c r="G2" i="60"/>
  <c r="I6" i="60"/>
  <c r="I7" i="60"/>
  <c r="I8" i="60"/>
  <c r="I9" i="60"/>
  <c r="I10" i="60"/>
  <c r="I11" i="60"/>
  <c r="I12" i="60"/>
  <c r="I13" i="60"/>
  <c r="I17" i="60"/>
  <c r="I20" i="60"/>
  <c r="I21" i="60"/>
  <c r="B22" i="60"/>
  <c r="D122" i="60"/>
  <c r="I24" i="60"/>
  <c r="I25" i="60"/>
  <c r="B44" i="60"/>
  <c r="D123" i="60"/>
  <c r="I46" i="60"/>
  <c r="I47" i="60"/>
  <c r="I48" i="60"/>
  <c r="I49" i="60"/>
  <c r="I50" i="60"/>
  <c r="I81" i="60"/>
  <c r="I82" i="60"/>
  <c r="I83" i="60"/>
  <c r="I84" i="60"/>
  <c r="I85" i="60"/>
  <c r="I86" i="60"/>
  <c r="I87" i="60"/>
  <c r="I88" i="60"/>
  <c r="I89" i="60"/>
  <c r="I90" i="60"/>
  <c r="I91" i="60"/>
  <c r="I92" i="60"/>
  <c r="G93" i="60"/>
  <c r="I100" i="60"/>
  <c r="I101" i="60"/>
  <c r="I102" i="60"/>
  <c r="I103" i="60"/>
  <c r="I104" i="60"/>
  <c r="I105" i="60"/>
  <c r="I106" i="60"/>
  <c r="I107" i="60"/>
  <c r="I108" i="60"/>
  <c r="I109" i="60"/>
  <c r="B113" i="60"/>
  <c r="D126" i="60"/>
  <c r="I116" i="60"/>
  <c r="I119" i="60"/>
  <c r="F134" i="60" s="1"/>
  <c r="F129" i="60"/>
  <c r="F130" i="60"/>
  <c r="F131" i="60"/>
  <c r="F132" i="60"/>
  <c r="A2" i="55"/>
  <c r="G2" i="55"/>
  <c r="I6" i="55"/>
  <c r="B27" i="55"/>
  <c r="D165" i="55"/>
  <c r="I29" i="55"/>
  <c r="I30" i="55"/>
  <c r="I31" i="55"/>
  <c r="I37" i="55"/>
  <c r="I38" i="55"/>
  <c r="I39" i="55"/>
  <c r="I40" i="55"/>
  <c r="I41" i="55"/>
  <c r="I42" i="55"/>
  <c r="I43" i="55"/>
  <c r="I44" i="55"/>
  <c r="B87" i="55"/>
  <c r="D166" i="55" s="1"/>
  <c r="I89" i="55"/>
  <c r="I90" i="55"/>
  <c r="I91" i="55"/>
  <c r="I92" i="55"/>
  <c r="I93" i="55"/>
  <c r="I94" i="55"/>
  <c r="I95" i="55"/>
  <c r="I96" i="55"/>
  <c r="I97" i="55"/>
  <c r="I124" i="55"/>
  <c r="I125" i="55"/>
  <c r="I126" i="55"/>
  <c r="I127" i="55"/>
  <c r="I128" i="55"/>
  <c r="I129" i="55"/>
  <c r="I130" i="55"/>
  <c r="I131" i="55"/>
  <c r="I132" i="55"/>
  <c r="I133" i="55"/>
  <c r="I134" i="55"/>
  <c r="I135" i="55"/>
  <c r="G136" i="55"/>
  <c r="I143" i="55"/>
  <c r="I144" i="55"/>
  <c r="I145" i="55"/>
  <c r="I146" i="55"/>
  <c r="I147" i="55"/>
  <c r="I148" i="55"/>
  <c r="I149" i="55"/>
  <c r="I150" i="55"/>
  <c r="I151" i="55"/>
  <c r="I152" i="55"/>
  <c r="B156" i="55"/>
  <c r="D169" i="55" s="1"/>
  <c r="I159" i="55"/>
  <c r="I162" i="55"/>
  <c r="F177" i="55"/>
  <c r="F172" i="55"/>
  <c r="F173" i="55"/>
  <c r="F174" i="55"/>
  <c r="F175" i="55"/>
  <c r="D176" i="55"/>
  <c r="A2" i="58"/>
  <c r="G2" i="58"/>
  <c r="I6" i="58"/>
  <c r="I7" i="58"/>
  <c r="I8" i="58"/>
  <c r="I9" i="58"/>
  <c r="I10" i="58"/>
  <c r="I11" i="58"/>
  <c r="I12" i="58"/>
  <c r="I13" i="58"/>
  <c r="I14" i="58"/>
  <c r="I18" i="58"/>
  <c r="I19" i="58"/>
  <c r="I20" i="58"/>
  <c r="B21" i="58"/>
  <c r="D129" i="58" s="1"/>
  <c r="I33" i="58"/>
  <c r="I34" i="58"/>
  <c r="I35" i="58"/>
  <c r="I38" i="58"/>
  <c r="B39" i="58"/>
  <c r="D130" i="58" s="1"/>
  <c r="I41" i="58"/>
  <c r="I42" i="58"/>
  <c r="I43" i="58"/>
  <c r="I44" i="58"/>
  <c r="I45" i="58"/>
  <c r="I46" i="58"/>
  <c r="I47" i="58"/>
  <c r="I76" i="58"/>
  <c r="I77" i="58"/>
  <c r="I78" i="58"/>
  <c r="I79" i="58"/>
  <c r="I80" i="58"/>
  <c r="I81" i="58"/>
  <c r="I82" i="58"/>
  <c r="I83" i="58"/>
  <c r="I84" i="58"/>
  <c r="I85" i="58"/>
  <c r="I86" i="58"/>
  <c r="I87" i="58"/>
  <c r="G88" i="58"/>
  <c r="I95" i="58"/>
  <c r="I96" i="58"/>
  <c r="I97" i="58"/>
  <c r="I98" i="58"/>
  <c r="I99" i="58"/>
  <c r="I100" i="58"/>
  <c r="I101" i="58"/>
  <c r="I102" i="58"/>
  <c r="B108" i="58"/>
  <c r="D133" i="58" s="1"/>
  <c r="I123" i="58"/>
  <c r="F140" i="58" s="1"/>
  <c r="I126" i="58"/>
  <c r="F141" i="58"/>
  <c r="F136" i="58"/>
  <c r="F137" i="58"/>
  <c r="F138" i="58"/>
  <c r="F139" i="58"/>
  <c r="A2" i="57"/>
  <c r="G2" i="57"/>
  <c r="I6" i="57"/>
  <c r="I7" i="57"/>
  <c r="I8" i="57"/>
  <c r="I9" i="57"/>
  <c r="I10" i="57"/>
  <c r="I12" i="57"/>
  <c r="I13" i="57"/>
  <c r="I14" i="57"/>
  <c r="I15" i="57"/>
  <c r="I16" i="57"/>
  <c r="I17" i="57"/>
  <c r="B18" i="57"/>
  <c r="D115" i="57" s="1"/>
  <c r="I20" i="57"/>
  <c r="I21" i="57"/>
  <c r="I22" i="57"/>
  <c r="I23" i="57"/>
  <c r="I24" i="57"/>
  <c r="I25" i="57"/>
  <c r="I26" i="57"/>
  <c r="I28" i="57"/>
  <c r="I35" i="57"/>
  <c r="I36" i="57"/>
  <c r="B37" i="57"/>
  <c r="D116" i="57" s="1"/>
  <c r="I39" i="57"/>
  <c r="I40" i="57"/>
  <c r="I41" i="57"/>
  <c r="I42" i="57"/>
  <c r="I43" i="57"/>
  <c r="I44" i="57"/>
  <c r="I45" i="57"/>
  <c r="I46" i="57"/>
  <c r="I74" i="57"/>
  <c r="I75" i="57"/>
  <c r="I76" i="57"/>
  <c r="I77" i="57"/>
  <c r="I78" i="57"/>
  <c r="I79" i="57"/>
  <c r="I80" i="57"/>
  <c r="I81" i="57"/>
  <c r="I82" i="57"/>
  <c r="I83" i="57"/>
  <c r="I84" i="57"/>
  <c r="I85" i="57"/>
  <c r="G86" i="57"/>
  <c r="I93" i="57"/>
  <c r="I94" i="57"/>
  <c r="I95" i="57"/>
  <c r="I96" i="57"/>
  <c r="I97" i="57"/>
  <c r="I98" i="57"/>
  <c r="B106" i="57"/>
  <c r="D119" i="57"/>
  <c r="I109" i="57"/>
  <c r="F126" i="57"/>
  <c r="I112" i="57"/>
  <c r="F127" i="57"/>
  <c r="F122" i="57"/>
  <c r="F123" i="57"/>
  <c r="F124" i="57"/>
  <c r="F125" i="57"/>
  <c r="A2" i="56"/>
  <c r="G2" i="56"/>
  <c r="I6" i="56"/>
  <c r="I7" i="56"/>
  <c r="B22" i="56"/>
  <c r="D136" i="56"/>
  <c r="I28" i="56"/>
  <c r="I29" i="56"/>
  <c r="I30" i="56"/>
  <c r="B58" i="56"/>
  <c r="D137" i="56" s="1"/>
  <c r="I95" i="56"/>
  <c r="I96" i="56"/>
  <c r="I97" i="56"/>
  <c r="I98" i="56"/>
  <c r="I99" i="56"/>
  <c r="I100" i="56"/>
  <c r="I101" i="56"/>
  <c r="I102" i="56"/>
  <c r="I103" i="56"/>
  <c r="I104" i="56"/>
  <c r="I105" i="56"/>
  <c r="I106" i="56"/>
  <c r="G107" i="56"/>
  <c r="B127" i="56"/>
  <c r="D140" i="56"/>
  <c r="I130" i="56"/>
  <c r="I133" i="56"/>
  <c r="F148" i="56"/>
  <c r="F143" i="56"/>
  <c r="F144" i="56"/>
  <c r="F145" i="56"/>
  <c r="F146" i="56"/>
  <c r="A2" i="51"/>
  <c r="G2" i="51"/>
  <c r="I6" i="51"/>
  <c r="B24" i="51"/>
  <c r="D127" i="51"/>
  <c r="I26" i="51"/>
  <c r="I27" i="51"/>
  <c r="I28" i="51"/>
  <c r="I29" i="51"/>
  <c r="I30" i="51"/>
  <c r="B49" i="51"/>
  <c r="D128" i="51"/>
  <c r="I51" i="51"/>
  <c r="I52" i="51"/>
  <c r="I53" i="51"/>
  <c r="I54" i="51"/>
  <c r="I55" i="51"/>
  <c r="I56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G98" i="51"/>
  <c r="I105" i="51"/>
  <c r="I106" i="51"/>
  <c r="I107" i="51"/>
  <c r="I108" i="51"/>
  <c r="I109" i="51"/>
  <c r="I110" i="51"/>
  <c r="I111" i="51"/>
  <c r="B118" i="51"/>
  <c r="D131" i="51"/>
  <c r="D138" i="51"/>
  <c r="I121" i="51"/>
  <c r="I124" i="51"/>
  <c r="F139" i="51"/>
  <c r="F134" i="51"/>
  <c r="F135" i="51"/>
  <c r="F136" i="51"/>
  <c r="F137" i="51"/>
  <c r="A2" i="54"/>
  <c r="G2" i="54"/>
  <c r="I6" i="54"/>
  <c r="I7" i="54"/>
  <c r="I8" i="54"/>
  <c r="B36" i="54"/>
  <c r="D128" i="54"/>
  <c r="I38" i="54"/>
  <c r="I39" i="54"/>
  <c r="I40" i="54"/>
  <c r="B50" i="54"/>
  <c r="D129" i="54" s="1"/>
  <c r="I52" i="54"/>
  <c r="I53" i="54"/>
  <c r="I54" i="54"/>
  <c r="I55" i="54"/>
  <c r="I56" i="54"/>
  <c r="I57" i="54"/>
  <c r="I58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G99" i="54"/>
  <c r="I106" i="54"/>
  <c r="I107" i="54"/>
  <c r="I108" i="54"/>
  <c r="I109" i="54"/>
  <c r="I110" i="54"/>
  <c r="I111" i="54"/>
  <c r="I112" i="54"/>
  <c r="B119" i="54"/>
  <c r="D132" i="54"/>
  <c r="I122" i="54"/>
  <c r="I125" i="54"/>
  <c r="F140" i="54"/>
  <c r="F135" i="54"/>
  <c r="F136" i="54"/>
  <c r="F137" i="54"/>
  <c r="F138" i="54"/>
  <c r="A2" i="53"/>
  <c r="G2" i="53"/>
  <c r="I6" i="53"/>
  <c r="I30" i="53"/>
  <c r="I31" i="53"/>
  <c r="I50" i="53"/>
  <c r="I51" i="53"/>
  <c r="I52" i="53"/>
  <c r="I76" i="53"/>
  <c r="I77" i="53"/>
  <c r="I245" i="53"/>
  <c r="I246" i="53"/>
  <c r="I247" i="53"/>
  <c r="I248" i="53"/>
  <c r="I249" i="53"/>
  <c r="I250" i="53"/>
  <c r="I251" i="53"/>
  <c r="I252" i="53"/>
  <c r="I253" i="53"/>
  <c r="I254" i="53"/>
  <c r="I255" i="53"/>
  <c r="I256" i="53"/>
  <c r="G257" i="53"/>
  <c r="B277" i="53"/>
  <c r="D290" i="53"/>
  <c r="I280" i="53"/>
  <c r="F297" i="53"/>
  <c r="I283" i="53"/>
  <c r="F298" i="53"/>
  <c r="F293" i="53"/>
  <c r="F294" i="53"/>
  <c r="F295" i="53"/>
  <c r="F296" i="53"/>
  <c r="A2" i="47"/>
  <c r="G2" i="47"/>
  <c r="I6" i="47"/>
  <c r="I7" i="47"/>
  <c r="I8" i="47"/>
  <c r="I9" i="47"/>
  <c r="I10" i="47"/>
  <c r="I11" i="47"/>
  <c r="I12" i="47"/>
  <c r="I13" i="47"/>
  <c r="I14" i="47"/>
  <c r="I15" i="47"/>
  <c r="I16" i="47"/>
  <c r="I17" i="47"/>
  <c r="B18" i="47"/>
  <c r="D103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B32" i="47"/>
  <c r="D104" i="47"/>
  <c r="I34" i="47"/>
  <c r="I35" i="47"/>
  <c r="I36" i="47"/>
  <c r="I37" i="47"/>
  <c r="I38" i="47"/>
  <c r="I39" i="47"/>
  <c r="I40" i="47"/>
  <c r="I41" i="47"/>
  <c r="I42" i="47"/>
  <c r="I43" i="47"/>
  <c r="B47" i="47"/>
  <c r="D105" i="47"/>
  <c r="I69" i="47"/>
  <c r="I70" i="47"/>
  <c r="I71" i="47"/>
  <c r="I72" i="47"/>
  <c r="I73" i="47"/>
  <c r="I74" i="47"/>
  <c r="I75" i="47"/>
  <c r="I76" i="47"/>
  <c r="I77" i="47"/>
  <c r="B82" i="47"/>
  <c r="D107" i="47" s="1"/>
  <c r="I97" i="47"/>
  <c r="I100" i="47"/>
  <c r="F113" i="47"/>
  <c r="F109" i="47"/>
  <c r="F110" i="47"/>
  <c r="F111" i="47"/>
  <c r="A2" i="94"/>
  <c r="G2" i="94"/>
  <c r="I6" i="94"/>
  <c r="I7" i="94"/>
  <c r="I18" i="94"/>
  <c r="E103" i="94" s="1"/>
  <c r="I8" i="94"/>
  <c r="I9" i="94"/>
  <c r="I10" i="94"/>
  <c r="I11" i="94"/>
  <c r="I12" i="94"/>
  <c r="I13" i="94"/>
  <c r="I14" i="94"/>
  <c r="I15" i="94"/>
  <c r="I16" i="94"/>
  <c r="I17" i="94"/>
  <c r="B18" i="94"/>
  <c r="D103" i="94"/>
  <c r="F103" i="94" s="1"/>
  <c r="I20" i="94"/>
  <c r="I21" i="94"/>
  <c r="I22" i="94"/>
  <c r="I23" i="94"/>
  <c r="I24" i="94"/>
  <c r="I25" i="94"/>
  <c r="I26" i="94"/>
  <c r="I27" i="94"/>
  <c r="I28" i="94"/>
  <c r="I29" i="94"/>
  <c r="I30" i="94"/>
  <c r="I31" i="94"/>
  <c r="B32" i="94"/>
  <c r="D104" i="94"/>
  <c r="I34" i="94"/>
  <c r="I35" i="94"/>
  <c r="I36" i="94"/>
  <c r="I37" i="94"/>
  <c r="I38" i="94"/>
  <c r="I39" i="94"/>
  <c r="I40" i="94"/>
  <c r="I41" i="94"/>
  <c r="I42" i="94"/>
  <c r="I43" i="94"/>
  <c r="I44" i="94"/>
  <c r="B47" i="94"/>
  <c r="D105" i="94" s="1"/>
  <c r="I69" i="94"/>
  <c r="I70" i="94"/>
  <c r="I71" i="94"/>
  <c r="I72" i="94"/>
  <c r="I73" i="94"/>
  <c r="I74" i="94"/>
  <c r="I75" i="94"/>
  <c r="B82" i="94"/>
  <c r="D107" i="94"/>
  <c r="I97" i="94"/>
  <c r="I100" i="94"/>
  <c r="F113" i="94" s="1"/>
  <c r="F109" i="94"/>
  <c r="F110" i="94"/>
  <c r="F111" i="94"/>
  <c r="A2" i="92"/>
  <c r="G2" i="92"/>
  <c r="I6" i="92"/>
  <c r="I7" i="92"/>
  <c r="I8" i="92"/>
  <c r="I9" i="92"/>
  <c r="I10" i="92"/>
  <c r="I11" i="92"/>
  <c r="B22" i="92"/>
  <c r="D95" i="92"/>
  <c r="I24" i="92"/>
  <c r="I25" i="92"/>
  <c r="I26" i="92"/>
  <c r="I27" i="92"/>
  <c r="I28" i="92"/>
  <c r="I29" i="92"/>
  <c r="I30" i="92"/>
  <c r="I31" i="92"/>
  <c r="I32" i="92"/>
  <c r="I33" i="92"/>
  <c r="I34" i="92"/>
  <c r="I35" i="92"/>
  <c r="B36" i="92"/>
  <c r="D96" i="92"/>
  <c r="I38" i="92"/>
  <c r="I39" i="92"/>
  <c r="I40" i="92"/>
  <c r="I41" i="92"/>
  <c r="I42" i="92"/>
  <c r="I43" i="92"/>
  <c r="D97" i="92"/>
  <c r="I73" i="92"/>
  <c r="I74" i="92"/>
  <c r="I75" i="92"/>
  <c r="I76" i="92"/>
  <c r="I77" i="92"/>
  <c r="I78" i="92"/>
  <c r="I79" i="92"/>
  <c r="I80" i="92"/>
  <c r="B86" i="92"/>
  <c r="D99" i="92" s="1"/>
  <c r="I89" i="92"/>
  <c r="I92" i="92"/>
  <c r="F105" i="92"/>
  <c r="F101" i="92"/>
  <c r="F102" i="92"/>
  <c r="F103" i="92"/>
  <c r="A2" i="45"/>
  <c r="G2" i="45"/>
  <c r="I6" i="45"/>
  <c r="B38" i="45"/>
  <c r="D139" i="45"/>
  <c r="I40" i="45"/>
  <c r="I47" i="45"/>
  <c r="I53" i="45"/>
  <c r="I54" i="45"/>
  <c r="I55" i="45"/>
  <c r="I56" i="45"/>
  <c r="I57" i="45"/>
  <c r="B61" i="45"/>
  <c r="D140" i="45" s="1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G110" i="45"/>
  <c r="B130" i="45"/>
  <c r="D143" i="45"/>
  <c r="I133" i="45"/>
  <c r="I136" i="45"/>
  <c r="F151" i="45"/>
  <c r="F146" i="45"/>
  <c r="F147" i="45"/>
  <c r="F148" i="45"/>
  <c r="F149" i="45"/>
  <c r="D150" i="45"/>
  <c r="A2" i="44"/>
  <c r="G2" i="44"/>
  <c r="B30" i="44"/>
  <c r="D158" i="44"/>
  <c r="B78" i="44"/>
  <c r="D159" i="44"/>
  <c r="I117" i="44"/>
  <c r="I118" i="44"/>
  <c r="I119" i="44"/>
  <c r="I120" i="44"/>
  <c r="I121" i="44"/>
  <c r="I122" i="44"/>
  <c r="I123" i="44"/>
  <c r="I124" i="44"/>
  <c r="I125" i="44"/>
  <c r="I126" i="44"/>
  <c r="I127" i="44"/>
  <c r="I128" i="44"/>
  <c r="G129" i="44"/>
  <c r="I155" i="44"/>
  <c r="F170" i="44" s="1"/>
  <c r="F165" i="44"/>
  <c r="F166" i="44"/>
  <c r="F167" i="44"/>
  <c r="F168" i="44"/>
  <c r="A2" i="43"/>
  <c r="G2" i="43"/>
  <c r="B30" i="43"/>
  <c r="D155" i="43" s="1"/>
  <c r="I33" i="43"/>
  <c r="B77" i="43"/>
  <c r="D156" i="43"/>
  <c r="I114" i="43"/>
  <c r="I115" i="43"/>
  <c r="I117" i="43"/>
  <c r="I119" i="43"/>
  <c r="I120" i="43"/>
  <c r="I121" i="43"/>
  <c r="I122" i="43"/>
  <c r="I123" i="43"/>
  <c r="I124" i="43"/>
  <c r="B146" i="43"/>
  <c r="D159" i="43"/>
  <c r="I152" i="43"/>
  <c r="F167" i="43" s="1"/>
  <c r="F162" i="43"/>
  <c r="F163" i="43"/>
  <c r="F164" i="43"/>
  <c r="F165" i="43"/>
  <c r="A2" i="103"/>
  <c r="G2" i="103"/>
  <c r="I20" i="103"/>
  <c r="B27" i="103"/>
  <c r="D153" i="103"/>
  <c r="I31" i="103"/>
  <c r="B75" i="103"/>
  <c r="D154" i="103" s="1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G124" i="103"/>
  <c r="I150" i="103"/>
  <c r="F165" i="103" s="1"/>
  <c r="F160" i="103"/>
  <c r="F161" i="103"/>
  <c r="F162" i="103"/>
  <c r="F163" i="103"/>
  <c r="A2" i="46"/>
  <c r="G2" i="46"/>
  <c r="B26" i="46"/>
  <c r="D149" i="46" s="1"/>
  <c r="B71" i="46"/>
  <c r="D150" i="46"/>
  <c r="I108" i="46"/>
  <c r="I120" i="46" s="1"/>
  <c r="F155" i="46" s="1"/>
  <c r="F154" i="46" s="1"/>
  <c r="I109" i="46"/>
  <c r="I110" i="46"/>
  <c r="I111" i="46"/>
  <c r="I112" i="46"/>
  <c r="I113" i="46"/>
  <c r="I114" i="46"/>
  <c r="I115" i="46"/>
  <c r="I116" i="46"/>
  <c r="I117" i="46"/>
  <c r="I118" i="46"/>
  <c r="I119" i="46"/>
  <c r="G120" i="46"/>
  <c r="B140" i="46"/>
  <c r="D153" i="46" s="1"/>
  <c r="I146" i="46"/>
  <c r="F161" i="46" s="1"/>
  <c r="F156" i="46"/>
  <c r="F157" i="46"/>
  <c r="F158" i="46"/>
  <c r="F159" i="46"/>
  <c r="A2" i="40"/>
  <c r="G2" i="40"/>
  <c r="I6" i="40"/>
  <c r="I7" i="40"/>
  <c r="I8" i="40"/>
  <c r="B21" i="40"/>
  <c r="D186" i="40"/>
  <c r="I28" i="40"/>
  <c r="I29" i="40"/>
  <c r="I164" i="40"/>
  <c r="I165" i="40"/>
  <c r="I166" i="40"/>
  <c r="I167" i="40"/>
  <c r="I168" i="40"/>
  <c r="I169" i="40"/>
  <c r="I170" i="40"/>
  <c r="I171" i="40"/>
  <c r="I172" i="40"/>
  <c r="I173" i="40"/>
  <c r="I174" i="40"/>
  <c r="I175" i="40"/>
  <c r="B177" i="40"/>
  <c r="D190" i="40"/>
  <c r="I183" i="40"/>
  <c r="F198" i="40"/>
  <c r="F192" i="40"/>
  <c r="F193" i="40"/>
  <c r="F194" i="40"/>
  <c r="F195" i="40"/>
  <c r="A2" i="39"/>
  <c r="G2" i="39"/>
  <c r="B32" i="39"/>
  <c r="D137" i="39"/>
  <c r="B59" i="39"/>
  <c r="D138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G108" i="39"/>
  <c r="I115" i="39"/>
  <c r="I116" i="39"/>
  <c r="I117" i="39"/>
  <c r="I118" i="39"/>
  <c r="I119" i="39"/>
  <c r="I120" i="39"/>
  <c r="I121" i="39"/>
  <c r="I122" i="39"/>
  <c r="I123" i="39"/>
  <c r="I124" i="39"/>
  <c r="I125" i="39"/>
  <c r="I126" i="39"/>
  <c r="B128" i="39"/>
  <c r="D141" i="39" s="1"/>
  <c r="I131" i="39"/>
  <c r="I134" i="39"/>
  <c r="F149" i="39" s="1"/>
  <c r="F144" i="39"/>
  <c r="F145" i="39"/>
  <c r="F146" i="39"/>
  <c r="F147" i="39"/>
  <c r="A2" i="28"/>
  <c r="G2" i="28"/>
  <c r="B49" i="28"/>
  <c r="D219" i="28" s="1"/>
  <c r="B152" i="28"/>
  <c r="D220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B210" i="28"/>
  <c r="D223" i="28" s="1"/>
  <c r="F223" i="28" s="1"/>
  <c r="I216" i="28"/>
  <c r="F231" i="28"/>
  <c r="F225" i="28"/>
  <c r="F226" i="28"/>
  <c r="F227" i="28"/>
  <c r="F228" i="28"/>
  <c r="A2" i="38"/>
  <c r="G2" i="38"/>
  <c r="B20" i="38"/>
  <c r="D189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G160" i="38"/>
  <c r="B180" i="38"/>
  <c r="D193" i="38" s="1"/>
  <c r="I186" i="38"/>
  <c r="F201" i="38" s="1"/>
  <c r="F196" i="38"/>
  <c r="F197" i="38"/>
  <c r="F198" i="38"/>
  <c r="F199" i="38"/>
  <c r="A2" i="37"/>
  <c r="G2" i="37"/>
  <c r="I6" i="37"/>
  <c r="I20" i="37" s="1"/>
  <c r="I7" i="37"/>
  <c r="I8" i="37"/>
  <c r="I9" i="37"/>
  <c r="B20" i="37"/>
  <c r="D155" i="37" s="1"/>
  <c r="I29" i="37"/>
  <c r="I30" i="37"/>
  <c r="B77" i="37"/>
  <c r="D156" i="37" s="1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G126" i="37"/>
  <c r="B146" i="37"/>
  <c r="D159" i="37"/>
  <c r="I149" i="37"/>
  <c r="I152" i="37"/>
  <c r="F167" i="37" s="1"/>
  <c r="F162" i="37"/>
  <c r="F163" i="37"/>
  <c r="F164" i="37"/>
  <c r="F165" i="37"/>
  <c r="A2" i="36"/>
  <c r="G2" i="36"/>
  <c r="I6" i="36"/>
  <c r="I7" i="36"/>
  <c r="B22" i="36"/>
  <c r="D175" i="36" s="1"/>
  <c r="B97" i="36"/>
  <c r="D176" i="36" s="1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G146" i="36"/>
  <c r="I153" i="36"/>
  <c r="I154" i="36"/>
  <c r="I155" i="36"/>
  <c r="I156" i="36"/>
  <c r="I157" i="36"/>
  <c r="I158" i="36"/>
  <c r="I159" i="36"/>
  <c r="I160" i="36"/>
  <c r="B166" i="36"/>
  <c r="D179" i="36"/>
  <c r="I169" i="36"/>
  <c r="I172" i="36"/>
  <c r="F187" i="36" s="1"/>
  <c r="F182" i="36"/>
  <c r="F183" i="36"/>
  <c r="F184" i="36"/>
  <c r="F185" i="36"/>
  <c r="A2" i="35"/>
  <c r="G2" i="35"/>
  <c r="I6" i="35"/>
  <c r="I7" i="35"/>
  <c r="I8" i="35"/>
  <c r="I10" i="35"/>
  <c r="I11" i="35"/>
  <c r="I12" i="35"/>
  <c r="I13" i="35"/>
  <c r="I14" i="35"/>
  <c r="I15" i="35"/>
  <c r="I17" i="35"/>
  <c r="I18" i="35"/>
  <c r="B19" i="35"/>
  <c r="D119" i="35"/>
  <c r="I27" i="35"/>
  <c r="B41" i="35"/>
  <c r="D120" i="35" s="1"/>
  <c r="F120" i="35" s="1"/>
  <c r="I78" i="35"/>
  <c r="I79" i="35"/>
  <c r="I80" i="35"/>
  <c r="I81" i="35"/>
  <c r="I82" i="35"/>
  <c r="I83" i="35"/>
  <c r="I84" i="35"/>
  <c r="I85" i="35"/>
  <c r="I86" i="35"/>
  <c r="I87" i="35"/>
  <c r="I88" i="35"/>
  <c r="I89" i="35"/>
  <c r="G90" i="35"/>
  <c r="G95" i="35"/>
  <c r="B110" i="35"/>
  <c r="D123" i="35" s="1"/>
  <c r="I113" i="35"/>
  <c r="I116" i="35"/>
  <c r="F131" i="35"/>
  <c r="F126" i="35"/>
  <c r="F127" i="35"/>
  <c r="F128" i="35"/>
  <c r="F129" i="35"/>
  <c r="A2" i="32"/>
  <c r="G2" i="32"/>
  <c r="I6" i="32"/>
  <c r="I7" i="32"/>
  <c r="I8" i="32"/>
  <c r="B18" i="32"/>
  <c r="D117" i="32" s="1"/>
  <c r="I20" i="32"/>
  <c r="I21" i="32"/>
  <c r="I22" i="32"/>
  <c r="B39" i="32"/>
  <c r="D118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G88" i="32"/>
  <c r="G93" i="32"/>
  <c r="I111" i="32"/>
  <c r="I114" i="32"/>
  <c r="F129" i="32" s="1"/>
  <c r="F124" i="32"/>
  <c r="F125" i="32"/>
  <c r="F126" i="32"/>
  <c r="F127" i="32"/>
  <c r="A2" i="31"/>
  <c r="G2" i="31"/>
  <c r="I6" i="31"/>
  <c r="I7" i="31"/>
  <c r="I8" i="31"/>
  <c r="B64" i="31"/>
  <c r="D318" i="31"/>
  <c r="I70" i="31"/>
  <c r="I71" i="31"/>
  <c r="B240" i="31"/>
  <c r="D319" i="31"/>
  <c r="I260" i="31"/>
  <c r="E320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G289" i="31"/>
  <c r="D322" i="31"/>
  <c r="I312" i="31"/>
  <c r="I315" i="31"/>
  <c r="F330" i="31" s="1"/>
  <c r="F325" i="31"/>
  <c r="F326" i="31"/>
  <c r="F327" i="31"/>
  <c r="F328" i="31"/>
  <c r="A2" i="27"/>
  <c r="G2" i="27"/>
  <c r="B27" i="27"/>
  <c r="D136" i="27" s="1"/>
  <c r="B58" i="27"/>
  <c r="D137" i="27" s="1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G107" i="27"/>
  <c r="I130" i="27"/>
  <c r="I133" i="27"/>
  <c r="F148" i="27" s="1"/>
  <c r="F143" i="27"/>
  <c r="F144" i="27"/>
  <c r="F145" i="27"/>
  <c r="F146" i="27"/>
  <c r="A2" i="26"/>
  <c r="G2" i="26"/>
  <c r="I6" i="26"/>
  <c r="I7" i="26"/>
  <c r="B20" i="26"/>
  <c r="D143" i="26" s="1"/>
  <c r="D144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G114" i="26"/>
  <c r="B134" i="26"/>
  <c r="D147" i="26" s="1"/>
  <c r="F147" i="26" s="1"/>
  <c r="I137" i="26"/>
  <c r="F154" i="26" s="1"/>
  <c r="I140" i="26"/>
  <c r="F155" i="26" s="1"/>
  <c r="F150" i="26"/>
  <c r="F151" i="26"/>
  <c r="F152" i="26"/>
  <c r="F153" i="26"/>
  <c r="A2" i="25"/>
  <c r="G2" i="25"/>
  <c r="B22" i="25"/>
  <c r="D123" i="25" s="1"/>
  <c r="B45" i="25"/>
  <c r="D124" i="25" s="1"/>
  <c r="I82" i="25"/>
  <c r="I83" i="25"/>
  <c r="I84" i="25"/>
  <c r="I85" i="25"/>
  <c r="I86" i="25"/>
  <c r="I87" i="25"/>
  <c r="I88" i="25"/>
  <c r="I89" i="25"/>
  <c r="I90" i="25"/>
  <c r="I91" i="25"/>
  <c r="I92" i="25"/>
  <c r="I93" i="25"/>
  <c r="G94" i="25"/>
  <c r="D134" i="25"/>
  <c r="F134" i="25"/>
  <c r="I117" i="25"/>
  <c r="I120" i="25"/>
  <c r="F135" i="25" s="1"/>
  <c r="F130" i="25"/>
  <c r="F131" i="25"/>
  <c r="F132" i="25"/>
  <c r="F133" i="25"/>
  <c r="A2" i="24"/>
  <c r="G2" i="24"/>
  <c r="I6" i="24"/>
  <c r="I19" i="24"/>
  <c r="B20" i="24"/>
  <c r="D146" i="24" s="1"/>
  <c r="F146" i="24" s="1"/>
  <c r="I22" i="24"/>
  <c r="I23" i="24"/>
  <c r="B68" i="24"/>
  <c r="D147" i="24" s="1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G117" i="24"/>
  <c r="B137" i="24"/>
  <c r="D150" i="24"/>
  <c r="I140" i="24"/>
  <c r="I143" i="24"/>
  <c r="F158" i="24" s="1"/>
  <c r="F153" i="24"/>
  <c r="F154" i="24"/>
  <c r="F155" i="24"/>
  <c r="F156" i="24"/>
  <c r="A2" i="23"/>
  <c r="G2" i="23"/>
  <c r="I6" i="23"/>
  <c r="I7" i="23"/>
  <c r="I8" i="23"/>
  <c r="I10" i="23"/>
  <c r="I11" i="23"/>
  <c r="I12" i="23"/>
  <c r="B24" i="23"/>
  <c r="D166" i="23" s="1"/>
  <c r="B103" i="23"/>
  <c r="D167" i="23" s="1"/>
  <c r="I123" i="23"/>
  <c r="E168" i="23" s="1"/>
  <c r="B157" i="23"/>
  <c r="D170" i="23" s="1"/>
  <c r="F170" i="23" s="1"/>
  <c r="I160" i="23"/>
  <c r="I163" i="23"/>
  <c r="F175" i="23"/>
  <c r="F172" i="23"/>
  <c r="F173" i="23"/>
  <c r="A2" i="22"/>
  <c r="G2" i="22"/>
  <c r="I38" i="22"/>
  <c r="I40" i="22"/>
  <c r="I41" i="22"/>
  <c r="I42" i="22"/>
  <c r="B30" i="22"/>
  <c r="D155" i="22"/>
  <c r="B77" i="22"/>
  <c r="D156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G126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B146" i="22"/>
  <c r="D159" i="22" s="1"/>
  <c r="I149" i="22"/>
  <c r="I152" i="22"/>
  <c r="F167" i="22"/>
  <c r="F162" i="22"/>
  <c r="F163" i="22"/>
  <c r="F164" i="22"/>
  <c r="F165" i="22"/>
  <c r="A2" i="21"/>
  <c r="G2" i="21"/>
  <c r="I6" i="21"/>
  <c r="I7" i="21"/>
  <c r="I8" i="21"/>
  <c r="I10" i="21"/>
  <c r="I12" i="21"/>
  <c r="I13" i="21"/>
  <c r="I14" i="21"/>
  <c r="I17" i="21"/>
  <c r="I18" i="21"/>
  <c r="I19" i="21"/>
  <c r="I20" i="21"/>
  <c r="I21" i="21"/>
  <c r="B22" i="21"/>
  <c r="D116" i="21"/>
  <c r="I24" i="21"/>
  <c r="I25" i="21"/>
  <c r="I26" i="21"/>
  <c r="B38" i="21"/>
  <c r="D117" i="21" s="1"/>
  <c r="F117" i="21" s="1"/>
  <c r="I58" i="21"/>
  <c r="E118" i="21" s="1"/>
  <c r="F118" i="21" s="1"/>
  <c r="I75" i="21"/>
  <c r="I76" i="21"/>
  <c r="I77" i="21"/>
  <c r="I78" i="21"/>
  <c r="I79" i="21"/>
  <c r="I80" i="21"/>
  <c r="I81" i="21"/>
  <c r="I82" i="21"/>
  <c r="I83" i="21"/>
  <c r="I84" i="21"/>
  <c r="I85" i="21"/>
  <c r="I86" i="21"/>
  <c r="G87" i="21"/>
  <c r="B107" i="21"/>
  <c r="D120" i="21"/>
  <c r="F120" i="21" s="1"/>
  <c r="I110" i="21"/>
  <c r="I113" i="21"/>
  <c r="F128" i="21" s="1"/>
  <c r="F123" i="21"/>
  <c r="F124" i="21"/>
  <c r="F125" i="21"/>
  <c r="F126" i="21"/>
  <c r="A2" i="20"/>
  <c r="G2" i="20"/>
  <c r="I24" i="20"/>
  <c r="B25" i="20"/>
  <c r="D158" i="20"/>
  <c r="I43" i="20"/>
  <c r="I44" i="20"/>
  <c r="I45" i="20"/>
  <c r="I46" i="20"/>
  <c r="I47" i="20"/>
  <c r="I49" i="20"/>
  <c r="I50" i="20"/>
  <c r="I51" i="20"/>
  <c r="I52" i="20"/>
  <c r="B80" i="20"/>
  <c r="D159" i="20" s="1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G129" i="20"/>
  <c r="B149" i="20"/>
  <c r="D162" i="20"/>
  <c r="I152" i="20"/>
  <c r="I155" i="20"/>
  <c r="F170" i="20" s="1"/>
  <c r="F165" i="20"/>
  <c r="F166" i="20"/>
  <c r="F167" i="20"/>
  <c r="F168" i="20"/>
  <c r="A2" i="19"/>
  <c r="G2" i="19"/>
  <c r="I6" i="19"/>
  <c r="B25" i="19"/>
  <c r="D156" i="19"/>
  <c r="B78" i="19"/>
  <c r="D157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G127" i="19"/>
  <c r="I150" i="19"/>
  <c r="I153" i="19"/>
  <c r="F168" i="19"/>
  <c r="F163" i="19"/>
  <c r="F164" i="19"/>
  <c r="F165" i="19"/>
  <c r="F166" i="19"/>
  <c r="A2" i="18"/>
  <c r="G2" i="18"/>
  <c r="B38" i="18"/>
  <c r="D217" i="18"/>
  <c r="D218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G188" i="18"/>
  <c r="B208" i="18"/>
  <c r="D221" i="18"/>
  <c r="I211" i="18"/>
  <c r="F228" i="18" s="1"/>
  <c r="I214" i="18"/>
  <c r="F229" i="18" s="1"/>
  <c r="F224" i="18"/>
  <c r="F225" i="18"/>
  <c r="F226" i="18"/>
  <c r="F227" i="18"/>
  <c r="A2" i="17"/>
  <c r="G2" i="17"/>
  <c r="B28" i="17"/>
  <c r="D275" i="17" s="1"/>
  <c r="B195" i="17"/>
  <c r="D276" i="17" s="1"/>
  <c r="J198" i="17"/>
  <c r="J199" i="17"/>
  <c r="J200" i="17"/>
  <c r="J202" i="17"/>
  <c r="J205" i="17"/>
  <c r="J208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G246" i="17"/>
  <c r="J237" i="17"/>
  <c r="J240" i="17"/>
  <c r="J241" i="17"/>
  <c r="J242" i="17"/>
  <c r="J243" i="17"/>
  <c r="J244" i="17"/>
  <c r="J245" i="17"/>
  <c r="J246" i="17"/>
  <c r="J247" i="17"/>
  <c r="J248" i="17"/>
  <c r="J249" i="17"/>
  <c r="J250" i="17"/>
  <c r="B266" i="17"/>
  <c r="D279" i="17"/>
  <c r="J253" i="17"/>
  <c r="J254" i="17"/>
  <c r="J255" i="17"/>
  <c r="J256" i="17"/>
  <c r="J261" i="17"/>
  <c r="J262" i="17"/>
  <c r="J263" i="17"/>
  <c r="J264" i="17"/>
  <c r="D286" i="17"/>
  <c r="I269" i="17"/>
  <c r="I272" i="17"/>
  <c r="F287" i="17" s="1"/>
  <c r="F282" i="17"/>
  <c r="F283" i="17"/>
  <c r="F284" i="17"/>
  <c r="F285" i="17"/>
  <c r="A2" i="16"/>
  <c r="G2" i="16"/>
  <c r="J7" i="16"/>
  <c r="B25" i="16"/>
  <c r="D175" i="16"/>
  <c r="B96" i="16"/>
  <c r="D176" i="16"/>
  <c r="J96" i="16"/>
  <c r="J99" i="16"/>
  <c r="J116" i="16" s="1"/>
  <c r="J100" i="16"/>
  <c r="J101" i="16"/>
  <c r="J102" i="16"/>
  <c r="J103" i="16"/>
  <c r="J104" i="16"/>
  <c r="J105" i="16"/>
  <c r="J107" i="16"/>
  <c r="J109" i="16"/>
  <c r="I134" i="16"/>
  <c r="I135" i="16"/>
  <c r="I136" i="16"/>
  <c r="I137" i="16"/>
  <c r="I146" i="16" s="1"/>
  <c r="I138" i="16"/>
  <c r="I139" i="16"/>
  <c r="I140" i="16"/>
  <c r="I141" i="16"/>
  <c r="I142" i="16"/>
  <c r="I143" i="16"/>
  <c r="I144" i="16"/>
  <c r="I145" i="16"/>
  <c r="G146" i="16"/>
  <c r="J137" i="16"/>
  <c r="J139" i="16"/>
  <c r="J140" i="16"/>
  <c r="J151" i="16" s="1"/>
  <c r="J141" i="16"/>
  <c r="J142" i="16"/>
  <c r="J143" i="16"/>
  <c r="J144" i="16"/>
  <c r="J145" i="16"/>
  <c r="J146" i="16"/>
  <c r="J147" i="16"/>
  <c r="J148" i="16"/>
  <c r="J149" i="16"/>
  <c r="J150" i="16"/>
  <c r="B166" i="16"/>
  <c r="D179" i="16"/>
  <c r="F179" i="16" s="1"/>
  <c r="J153" i="16"/>
  <c r="J154" i="16"/>
  <c r="J155" i="16"/>
  <c r="J156" i="16"/>
  <c r="J157" i="16"/>
  <c r="J158" i="16"/>
  <c r="J159" i="16"/>
  <c r="I169" i="16"/>
  <c r="J166" i="16" s="1"/>
  <c r="I172" i="16"/>
  <c r="F187" i="16" s="1"/>
  <c r="F182" i="16"/>
  <c r="F183" i="16"/>
  <c r="F184" i="16"/>
  <c r="F185" i="16"/>
  <c r="A2" i="15"/>
  <c r="G2" i="15"/>
  <c r="B25" i="15"/>
  <c r="D172" i="15" s="1"/>
  <c r="B94" i="15"/>
  <c r="D173" i="15" s="1"/>
  <c r="I114" i="15"/>
  <c r="E174" i="15" s="1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G143" i="15"/>
  <c r="B163" i="15"/>
  <c r="D176" i="15"/>
  <c r="D183" i="15"/>
  <c r="I166" i="15"/>
  <c r="F183" i="15" s="1"/>
  <c r="I169" i="15"/>
  <c r="F184" i="15"/>
  <c r="F179" i="15"/>
  <c r="F180" i="15"/>
  <c r="F181" i="15"/>
  <c r="F182" i="15"/>
  <c r="A2" i="14"/>
  <c r="G2" i="14"/>
  <c r="I6" i="14"/>
  <c r="I7" i="14"/>
  <c r="I8" i="14"/>
  <c r="I11" i="14"/>
  <c r="I12" i="14"/>
  <c r="I13" i="14"/>
  <c r="I14" i="14"/>
  <c r="B31" i="14"/>
  <c r="D133" i="14" s="1"/>
  <c r="I38" i="14"/>
  <c r="I39" i="14"/>
  <c r="B55" i="14"/>
  <c r="D134" i="14" s="1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G104" i="14"/>
  <c r="I127" i="14"/>
  <c r="I130" i="14"/>
  <c r="F145" i="14" s="1"/>
  <c r="F140" i="14"/>
  <c r="F141" i="14"/>
  <c r="F142" i="14"/>
  <c r="F143" i="14"/>
  <c r="A2" i="13"/>
  <c r="G2" i="13"/>
  <c r="I6" i="13"/>
  <c r="I41" i="13" s="1"/>
  <c r="E307" i="13" s="1"/>
  <c r="B41" i="13"/>
  <c r="D307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G278" i="13"/>
  <c r="D318" i="13"/>
  <c r="F318" i="13" s="1"/>
  <c r="I304" i="13"/>
  <c r="F319" i="13" s="1"/>
  <c r="F314" i="13"/>
  <c r="F315" i="13"/>
  <c r="F316" i="13"/>
  <c r="F317" i="13"/>
  <c r="A2" i="12"/>
  <c r="G2" i="12"/>
  <c r="I9" i="12"/>
  <c r="I12" i="12"/>
  <c r="I13" i="12"/>
  <c r="I14" i="12"/>
  <c r="I15" i="12"/>
  <c r="I16" i="12"/>
  <c r="I17" i="12"/>
  <c r="I18" i="12"/>
  <c r="I19" i="12"/>
  <c r="B34" i="12"/>
  <c r="D139" i="12"/>
  <c r="I36" i="12"/>
  <c r="I37" i="12"/>
  <c r="I38" i="12"/>
  <c r="I40" i="12"/>
  <c r="I41" i="12"/>
  <c r="I42" i="12"/>
  <c r="I44" i="12"/>
  <c r="I45" i="12"/>
  <c r="I46" i="12"/>
  <c r="I49" i="12"/>
  <c r="I51" i="12"/>
  <c r="I53" i="12"/>
  <c r="I54" i="12"/>
  <c r="I55" i="12"/>
  <c r="I56" i="12"/>
  <c r="I58" i="12"/>
  <c r="I60" i="12"/>
  <c r="B61" i="12"/>
  <c r="D140" i="12" s="1"/>
  <c r="F140" i="12" s="1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G110" i="12"/>
  <c r="D143" i="12"/>
  <c r="D150" i="12"/>
  <c r="I133" i="12"/>
  <c r="I136" i="12"/>
  <c r="F151" i="12"/>
  <c r="F146" i="12"/>
  <c r="F147" i="12"/>
  <c r="F148" i="12"/>
  <c r="F149" i="12"/>
  <c r="A2" i="11"/>
  <c r="G2" i="11"/>
  <c r="I6" i="11"/>
  <c r="I7" i="11"/>
  <c r="B23" i="11"/>
  <c r="D124" i="11"/>
  <c r="F124" i="11" s="1"/>
  <c r="F137" i="11" s="1"/>
  <c r="I3" i="11" s="1"/>
  <c r="I40" i="11"/>
  <c r="I41" i="11"/>
  <c r="I42" i="11"/>
  <c r="B46" i="11"/>
  <c r="D125" i="11" s="1"/>
  <c r="F125" i="11" s="1"/>
  <c r="I66" i="11"/>
  <c r="E126" i="11" s="1"/>
  <c r="I83" i="11"/>
  <c r="I84" i="11"/>
  <c r="I85" i="11"/>
  <c r="I86" i="11"/>
  <c r="I87" i="11"/>
  <c r="I88" i="11"/>
  <c r="I89" i="11"/>
  <c r="I90" i="11"/>
  <c r="I91" i="11"/>
  <c r="I92" i="11"/>
  <c r="I93" i="11"/>
  <c r="I94" i="11"/>
  <c r="G95" i="11"/>
  <c r="I115" i="11"/>
  <c r="E128" i="11"/>
  <c r="I118" i="11"/>
  <c r="F135" i="11"/>
  <c r="D135" i="11"/>
  <c r="I121" i="11"/>
  <c r="F136" i="11" s="1"/>
  <c r="F131" i="11"/>
  <c r="F132" i="11"/>
  <c r="F133" i="11"/>
  <c r="F134" i="11"/>
  <c r="A2" i="10"/>
  <c r="G2" i="10"/>
  <c r="I71" i="10"/>
  <c r="I72" i="10"/>
  <c r="I74" i="10"/>
  <c r="I78" i="10"/>
  <c r="B82" i="10"/>
  <c r="D161" i="10" s="1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G131" i="10"/>
  <c r="B151" i="10"/>
  <c r="D164" i="10"/>
  <c r="I154" i="10"/>
  <c r="I157" i="10"/>
  <c r="F172" i="10" s="1"/>
  <c r="F167" i="10"/>
  <c r="F168" i="10"/>
  <c r="F169" i="10"/>
  <c r="F170" i="10"/>
  <c r="A2" i="9"/>
  <c r="G2" i="9"/>
  <c r="B21" i="9"/>
  <c r="D136" i="9" s="1"/>
  <c r="I24" i="9"/>
  <c r="I25" i="9"/>
  <c r="I26" i="9"/>
  <c r="I27" i="9"/>
  <c r="I28" i="9"/>
  <c r="I30" i="9"/>
  <c r="I31" i="9"/>
  <c r="I32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7" i="9"/>
  <c r="B58" i="9"/>
  <c r="D137" i="9"/>
  <c r="I95" i="9"/>
  <c r="I96" i="9"/>
  <c r="I97" i="9"/>
  <c r="I98" i="9"/>
  <c r="I99" i="9"/>
  <c r="I100" i="9"/>
  <c r="I101" i="9"/>
  <c r="I102" i="9"/>
  <c r="I103" i="9"/>
  <c r="I104" i="9"/>
  <c r="I105" i="9"/>
  <c r="I106" i="9"/>
  <c r="G107" i="9"/>
  <c r="I114" i="9"/>
  <c r="I115" i="9"/>
  <c r="I116" i="9"/>
  <c r="I117" i="9"/>
  <c r="I118" i="9"/>
  <c r="I119" i="9"/>
  <c r="I120" i="9"/>
  <c r="I121" i="9"/>
  <c r="I122" i="9"/>
  <c r="I123" i="9"/>
  <c r="I124" i="9"/>
  <c r="B127" i="9"/>
  <c r="D140" i="9"/>
  <c r="I130" i="9"/>
  <c r="I133" i="9"/>
  <c r="F148" i="9" s="1"/>
  <c r="F143" i="9"/>
  <c r="F144" i="9"/>
  <c r="F145" i="9"/>
  <c r="F146" i="9"/>
  <c r="A2" i="8"/>
  <c r="G2" i="8"/>
  <c r="I6" i="8"/>
  <c r="I7" i="8"/>
  <c r="I8" i="8"/>
  <c r="I9" i="8"/>
  <c r="I10" i="8"/>
  <c r="I11" i="8"/>
  <c r="I12" i="8"/>
  <c r="I15" i="8"/>
  <c r="I16" i="8"/>
  <c r="I17" i="8"/>
  <c r="I18" i="8"/>
  <c r="B62" i="8"/>
  <c r="D241" i="8"/>
  <c r="I64" i="8"/>
  <c r="I65" i="8"/>
  <c r="I66" i="8"/>
  <c r="I67" i="8"/>
  <c r="I68" i="8"/>
  <c r="I69" i="8"/>
  <c r="I70" i="8"/>
  <c r="I71" i="8"/>
  <c r="I72" i="8"/>
  <c r="I74" i="8"/>
  <c r="I75" i="8"/>
  <c r="I76" i="8"/>
  <c r="I82" i="8"/>
  <c r="I84" i="8"/>
  <c r="I85" i="8"/>
  <c r="I92" i="8"/>
  <c r="I93" i="8"/>
  <c r="I124" i="8"/>
  <c r="I162" i="8"/>
  <c r="B163" i="8"/>
  <c r="D242" i="8" s="1"/>
  <c r="I200" i="8"/>
  <c r="I201" i="8"/>
  <c r="I202" i="8"/>
  <c r="I203" i="8"/>
  <c r="I204" i="8"/>
  <c r="I205" i="8"/>
  <c r="I206" i="8"/>
  <c r="I207" i="8"/>
  <c r="I208" i="8"/>
  <c r="I209" i="8"/>
  <c r="I210" i="8"/>
  <c r="I211" i="8"/>
  <c r="G212" i="8"/>
  <c r="B232" i="8"/>
  <c r="D245" i="8"/>
  <c r="F245" i="8" s="1"/>
  <c r="D252" i="8"/>
  <c r="I235" i="8"/>
  <c r="I238" i="8"/>
  <c r="F253" i="8"/>
  <c r="F248" i="8"/>
  <c r="F249" i="8"/>
  <c r="F250" i="8"/>
  <c r="F251" i="8"/>
  <c r="A2" i="7"/>
  <c r="G2" i="7"/>
  <c r="I7" i="7"/>
  <c r="I8" i="7"/>
  <c r="I29" i="7" s="1"/>
  <c r="E149" i="7" s="1"/>
  <c r="D149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G120" i="7"/>
  <c r="B140" i="7"/>
  <c r="D153" i="7"/>
  <c r="F153" i="7" s="1"/>
  <c r="D160" i="7"/>
  <c r="I143" i="7"/>
  <c r="I146" i="7"/>
  <c r="F161" i="7"/>
  <c r="F156" i="7"/>
  <c r="F157" i="7"/>
  <c r="F158" i="7"/>
  <c r="F159" i="7"/>
  <c r="A2" i="6"/>
  <c r="G2" i="6"/>
  <c r="I6" i="6"/>
  <c r="I7" i="6"/>
  <c r="I18" i="6" s="1"/>
  <c r="E153" i="6" s="1"/>
  <c r="F153" i="6" s="1"/>
  <c r="I8" i="6"/>
  <c r="D153" i="6"/>
  <c r="I20" i="6"/>
  <c r="I21" i="6"/>
  <c r="I22" i="6"/>
  <c r="I23" i="6"/>
  <c r="I24" i="6"/>
  <c r="I26" i="6"/>
  <c r="I27" i="6"/>
  <c r="I28" i="6"/>
  <c r="I29" i="6"/>
  <c r="I30" i="6"/>
  <c r="I31" i="6"/>
  <c r="I32" i="6"/>
  <c r="I33" i="6"/>
  <c r="I34" i="6"/>
  <c r="I37" i="6"/>
  <c r="I38" i="6"/>
  <c r="I39" i="6"/>
  <c r="I40" i="6"/>
  <c r="I41" i="6"/>
  <c r="I42" i="6"/>
  <c r="I43" i="6"/>
  <c r="I45" i="6"/>
  <c r="I46" i="6"/>
  <c r="I47" i="6"/>
  <c r="B75" i="6"/>
  <c r="D154" i="6"/>
  <c r="D166" i="6" s="1"/>
  <c r="I112" i="6"/>
  <c r="I113" i="6"/>
  <c r="I114" i="6"/>
  <c r="I115" i="6"/>
  <c r="I124" i="6" s="1"/>
  <c r="I116" i="6"/>
  <c r="I117" i="6"/>
  <c r="I118" i="6"/>
  <c r="I119" i="6"/>
  <c r="I120" i="6"/>
  <c r="I121" i="6"/>
  <c r="I122" i="6"/>
  <c r="I123" i="6"/>
  <c r="G124" i="6"/>
  <c r="D157" i="6"/>
  <c r="I147" i="6"/>
  <c r="I150" i="6"/>
  <c r="F165" i="6" s="1"/>
  <c r="F160" i="6"/>
  <c r="F161" i="6"/>
  <c r="F162" i="6"/>
  <c r="F163" i="6"/>
  <c r="A2" i="5"/>
  <c r="G2" i="5"/>
  <c r="I9" i="5"/>
  <c r="I10" i="5"/>
  <c r="B19" i="5"/>
  <c r="D130" i="5" s="1"/>
  <c r="I22" i="5"/>
  <c r="I23" i="5"/>
  <c r="I26" i="5"/>
  <c r="I29" i="5"/>
  <c r="I30" i="5"/>
  <c r="I32" i="5"/>
  <c r="I33" i="5"/>
  <c r="I34" i="5"/>
  <c r="I41" i="5"/>
  <c r="B51" i="5"/>
  <c r="D131" i="5"/>
  <c r="I71" i="5"/>
  <c r="E132" i="5"/>
  <c r="I89" i="5"/>
  <c r="I90" i="5"/>
  <c r="I91" i="5"/>
  <c r="I92" i="5"/>
  <c r="I93" i="5"/>
  <c r="I94" i="5"/>
  <c r="I95" i="5"/>
  <c r="I96" i="5"/>
  <c r="I97" i="5"/>
  <c r="I98" i="5"/>
  <c r="I99" i="5"/>
  <c r="I100" i="5"/>
  <c r="G101" i="5"/>
  <c r="I124" i="5"/>
  <c r="I127" i="5"/>
  <c r="F142" i="5"/>
  <c r="F137" i="5"/>
  <c r="F138" i="5"/>
  <c r="F139" i="5"/>
  <c r="F140" i="5"/>
  <c r="A2" i="4"/>
  <c r="G2" i="4"/>
  <c r="I8" i="4"/>
  <c r="I9" i="4"/>
  <c r="I10" i="4"/>
  <c r="I11" i="4"/>
  <c r="I12" i="4"/>
  <c r="I13" i="4"/>
  <c r="I14" i="4"/>
  <c r="I15" i="4"/>
  <c r="I16" i="4"/>
  <c r="I19" i="4"/>
  <c r="B24" i="4"/>
  <c r="D181" i="4"/>
  <c r="I28" i="4"/>
  <c r="B103" i="4"/>
  <c r="D182" i="4" s="1"/>
  <c r="I140" i="4"/>
  <c r="I141" i="4"/>
  <c r="I142" i="4"/>
  <c r="I143" i="4"/>
  <c r="I144" i="4"/>
  <c r="I145" i="4"/>
  <c r="I146" i="4"/>
  <c r="I147" i="4"/>
  <c r="I148" i="4"/>
  <c r="I149" i="4"/>
  <c r="I150" i="4"/>
  <c r="I151" i="4"/>
  <c r="G152" i="4"/>
  <c r="D185" i="4"/>
  <c r="D192" i="4"/>
  <c r="I175" i="4"/>
  <c r="I178" i="4"/>
  <c r="F193" i="4" s="1"/>
  <c r="F188" i="4"/>
  <c r="F189" i="4"/>
  <c r="F190" i="4"/>
  <c r="F191" i="4"/>
  <c r="A2" i="3"/>
  <c r="G2" i="3"/>
  <c r="I6" i="3"/>
  <c r="I7" i="3"/>
  <c r="I9" i="3"/>
  <c r="I30" i="3" s="1"/>
  <c r="E135" i="3" s="1"/>
  <c r="I10" i="3"/>
  <c r="I11" i="3"/>
  <c r="I12" i="3"/>
  <c r="I13" i="3"/>
  <c r="I14" i="3"/>
  <c r="I15" i="3"/>
  <c r="I16" i="3"/>
  <c r="I17" i="3"/>
  <c r="I19" i="3"/>
  <c r="I24" i="3"/>
  <c r="B30" i="3"/>
  <c r="D135" i="3"/>
  <c r="D148" i="3" s="1"/>
  <c r="I32" i="3"/>
  <c r="I33" i="3"/>
  <c r="I34" i="3"/>
  <c r="I35" i="3"/>
  <c r="I37" i="3"/>
  <c r="I38" i="3"/>
  <c r="I40" i="3"/>
  <c r="I41" i="3"/>
  <c r="I42" i="3"/>
  <c r="I44" i="3"/>
  <c r="I45" i="3"/>
  <c r="I46" i="3"/>
  <c r="I47" i="3"/>
  <c r="I48" i="3"/>
  <c r="I49" i="3"/>
  <c r="I51" i="3"/>
  <c r="I52" i="3"/>
  <c r="I53" i="3"/>
  <c r="I54" i="3"/>
  <c r="I55" i="3"/>
  <c r="I56" i="3"/>
  <c r="B57" i="3"/>
  <c r="D136" i="3" s="1"/>
  <c r="I59" i="3"/>
  <c r="I60" i="3"/>
  <c r="I61" i="3"/>
  <c r="I62" i="3"/>
  <c r="I63" i="3"/>
  <c r="I64" i="3"/>
  <c r="I65" i="3"/>
  <c r="I66" i="3"/>
  <c r="I67" i="3"/>
  <c r="I94" i="3"/>
  <c r="I95" i="3"/>
  <c r="I96" i="3"/>
  <c r="I97" i="3"/>
  <c r="I98" i="3"/>
  <c r="I99" i="3"/>
  <c r="I100" i="3"/>
  <c r="I101" i="3"/>
  <c r="I102" i="3"/>
  <c r="I103" i="3"/>
  <c r="I104" i="3"/>
  <c r="I105" i="3"/>
  <c r="G106" i="3"/>
  <c r="D146" i="3"/>
  <c r="I129" i="3"/>
  <c r="I132" i="3"/>
  <c r="F147" i="3" s="1"/>
  <c r="F142" i="3"/>
  <c r="F143" i="3"/>
  <c r="F144" i="3"/>
  <c r="F145" i="3"/>
  <c r="A2" i="2"/>
  <c r="G2" i="2"/>
  <c r="I6" i="2"/>
  <c r="I7" i="2"/>
  <c r="B35" i="2"/>
  <c r="D153" i="2" s="1"/>
  <c r="I37" i="2"/>
  <c r="I38" i="2"/>
  <c r="B74" i="2"/>
  <c r="D154" i="2" s="1"/>
  <c r="I111" i="2"/>
  <c r="I112" i="2"/>
  <c r="I113" i="2"/>
  <c r="I114" i="2"/>
  <c r="I115" i="2"/>
  <c r="I116" i="2"/>
  <c r="I117" i="2"/>
  <c r="I118" i="2"/>
  <c r="I119" i="2"/>
  <c r="I120" i="2"/>
  <c r="I121" i="2"/>
  <c r="I122" i="2"/>
  <c r="G123" i="2"/>
  <c r="I146" i="2"/>
  <c r="I149" i="2"/>
  <c r="F165" i="2" s="1"/>
  <c r="F160" i="2"/>
  <c r="F161" i="2"/>
  <c r="F162" i="2"/>
  <c r="F163" i="2"/>
  <c r="G2" i="1"/>
  <c r="I6" i="1"/>
  <c r="I7" i="1"/>
  <c r="I8" i="1"/>
  <c r="B28" i="1"/>
  <c r="D168" i="1" s="1"/>
  <c r="I33" i="1"/>
  <c r="B78" i="1"/>
  <c r="D169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G127" i="1"/>
  <c r="B147" i="1"/>
  <c r="D172" i="1" s="1"/>
  <c r="F172" i="1" s="1"/>
  <c r="I165" i="1"/>
  <c r="F180" i="1" s="1"/>
  <c r="F175" i="1"/>
  <c r="F176" i="1"/>
  <c r="F177" i="1"/>
  <c r="F178" i="1"/>
  <c r="I96" i="99"/>
  <c r="F111" i="99" s="1"/>
  <c r="J197" i="17"/>
  <c r="I50" i="75"/>
  <c r="E96" i="75"/>
  <c r="I103" i="71"/>
  <c r="I157" i="23"/>
  <c r="E170" i="23" s="1"/>
  <c r="I72" i="73"/>
  <c r="E117" i="73" s="1"/>
  <c r="F117" i="73" s="1"/>
  <c r="F125" i="73" s="1"/>
  <c r="I3" i="73" s="1"/>
  <c r="I106" i="73"/>
  <c r="E119" i="73" s="1"/>
  <c r="F119" i="73" s="1"/>
  <c r="I106" i="72"/>
  <c r="E131" i="72" s="1"/>
  <c r="I72" i="72"/>
  <c r="E129" i="72" s="1"/>
  <c r="I109" i="73"/>
  <c r="I121" i="72"/>
  <c r="I135" i="65"/>
  <c r="E163" i="65" s="1"/>
  <c r="F163" i="65" s="1"/>
  <c r="I180" i="40"/>
  <c r="I183" i="38"/>
  <c r="F200" i="38" s="1"/>
  <c r="I301" i="13"/>
  <c r="I162" i="1"/>
  <c r="I213" i="28"/>
  <c r="I126" i="74"/>
  <c r="I152" i="44"/>
  <c r="I149" i="43"/>
  <c r="I147" i="103"/>
  <c r="I143" i="46"/>
  <c r="F160" i="46"/>
  <c r="I92" i="114"/>
  <c r="F107" i="114"/>
  <c r="I208" i="18"/>
  <c r="E221" i="18"/>
  <c r="I159" i="18"/>
  <c r="E219" i="18"/>
  <c r="I215" i="17"/>
  <c r="E277" i="17"/>
  <c r="J239" i="17"/>
  <c r="J98" i="16"/>
  <c r="I130" i="12"/>
  <c r="E143" i="12"/>
  <c r="I81" i="12"/>
  <c r="E141" i="12"/>
  <c r="I228" i="53"/>
  <c r="E288" i="53"/>
  <c r="I277" i="53"/>
  <c r="E290" i="53"/>
  <c r="I95" i="103"/>
  <c r="E155" i="103"/>
  <c r="I59" i="86"/>
  <c r="E119" i="86"/>
  <c r="I186" i="80"/>
  <c r="E247" i="80"/>
  <c r="I133" i="69"/>
  <c r="E161" i="69"/>
  <c r="I159" i="62"/>
  <c r="E172" i="62"/>
  <c r="I89" i="114"/>
  <c r="E102" i="114"/>
  <c r="F102" i="114" s="1"/>
  <c r="I236" i="80"/>
  <c r="E249" i="80" s="1"/>
  <c r="E258" i="80" s="1"/>
  <c r="I124" i="79"/>
  <c r="E184" i="79" s="1"/>
  <c r="I89" i="77"/>
  <c r="E149" i="77" s="1"/>
  <c r="I52" i="76"/>
  <c r="E111" i="76" s="1"/>
  <c r="I85" i="75"/>
  <c r="E98" i="75" s="1"/>
  <c r="I123" i="74"/>
  <c r="E136" i="74" s="1"/>
  <c r="F136" i="74" s="1"/>
  <c r="I75" i="74"/>
  <c r="E134" i="74" s="1"/>
  <c r="I52" i="71"/>
  <c r="E111" i="71" s="1"/>
  <c r="I100" i="71"/>
  <c r="E113" i="71" s="1"/>
  <c r="F113" i="71" s="1"/>
  <c r="F121" i="71" s="1"/>
  <c r="I3" i="71" s="1"/>
  <c r="I100" i="70"/>
  <c r="E113" i="70" s="1"/>
  <c r="F113" i="70" s="1"/>
  <c r="I52" i="70"/>
  <c r="E111" i="70"/>
  <c r="I18" i="70"/>
  <c r="E109" i="70"/>
  <c r="I32" i="70"/>
  <c r="E110" i="70"/>
  <c r="I124" i="68"/>
  <c r="E137" i="68"/>
  <c r="I75" i="68"/>
  <c r="E135" i="68"/>
  <c r="I86" i="65"/>
  <c r="E161" i="65"/>
  <c r="I117" i="66"/>
  <c r="E178" i="66"/>
  <c r="I150" i="64"/>
  <c r="E175" i="64"/>
  <c r="I101" i="64"/>
  <c r="E173" i="64"/>
  <c r="I97" i="63"/>
  <c r="E157" i="63"/>
  <c r="I146" i="63"/>
  <c r="E159" i="63"/>
  <c r="I121" i="59"/>
  <c r="E146" i="59"/>
  <c r="F146" i="59" s="1"/>
  <c r="I58" i="59"/>
  <c r="E143" i="59" s="1"/>
  <c r="F143" i="59" s="1"/>
  <c r="I73" i="59"/>
  <c r="E144" i="59" s="1"/>
  <c r="I178" i="61"/>
  <c r="E238" i="61" s="1"/>
  <c r="F238" i="61" s="1"/>
  <c r="I227" i="61"/>
  <c r="E240" i="61" s="1"/>
  <c r="F240" i="61"/>
  <c r="I127" i="56"/>
  <c r="E140" i="56"/>
  <c r="F140" i="56" s="1"/>
  <c r="I97" i="43"/>
  <c r="E157" i="43" s="1"/>
  <c r="F157" i="43" s="1"/>
  <c r="I146" i="43"/>
  <c r="E159" i="43" s="1"/>
  <c r="F159" i="43" s="1"/>
  <c r="I144" i="103"/>
  <c r="E157" i="103" s="1"/>
  <c r="I140" i="46"/>
  <c r="E153" i="46" s="1"/>
  <c r="F153" i="46" s="1"/>
  <c r="F162" i="46" s="1"/>
  <c r="I3" i="46" s="1"/>
  <c r="I91" i="46"/>
  <c r="E151" i="46"/>
  <c r="I139" i="40"/>
  <c r="E188" i="40"/>
  <c r="I79" i="39"/>
  <c r="E139" i="39"/>
  <c r="I131" i="38"/>
  <c r="E191" i="38"/>
  <c r="I117" i="36"/>
  <c r="E177" i="36"/>
  <c r="I110" i="35"/>
  <c r="E123" i="35"/>
  <c r="I61" i="35"/>
  <c r="E121" i="35"/>
  <c r="I309" i="31"/>
  <c r="E322" i="31"/>
  <c r="I78" i="27"/>
  <c r="E138" i="27"/>
  <c r="I134" i="26"/>
  <c r="E147" i="26"/>
  <c r="I85" i="26"/>
  <c r="E145" i="26"/>
  <c r="I65" i="25"/>
  <c r="E125" i="25"/>
  <c r="I114" i="25"/>
  <c r="E127" i="25"/>
  <c r="I137" i="24"/>
  <c r="E150" i="24"/>
  <c r="I88" i="24"/>
  <c r="E148" i="24"/>
  <c r="I107" i="21"/>
  <c r="E120" i="21"/>
  <c r="I149" i="20"/>
  <c r="E162" i="20"/>
  <c r="I100" i="20"/>
  <c r="E160" i="20" s="1"/>
  <c r="I98" i="19"/>
  <c r="E158" i="19"/>
  <c r="I163" i="15"/>
  <c r="E176" i="15" s="1"/>
  <c r="I124" i="14"/>
  <c r="E137" i="14"/>
  <c r="I75" i="14"/>
  <c r="E135" i="14" s="1"/>
  <c r="I107" i="67"/>
  <c r="E183" i="67"/>
  <c r="I156" i="67"/>
  <c r="E185" i="67" s="1"/>
  <c r="I143" i="2"/>
  <c r="E157" i="2"/>
  <c r="I140" i="7"/>
  <c r="E153" i="7" s="1"/>
  <c r="I18" i="75"/>
  <c r="E94" i="75"/>
  <c r="F94" i="75" s="1"/>
  <c r="I94" i="2"/>
  <c r="E155" i="2"/>
  <c r="I266" i="17"/>
  <c r="E279" i="17"/>
  <c r="F279" i="17" s="1"/>
  <c r="I91" i="7"/>
  <c r="E151" i="7"/>
  <c r="I98" i="1"/>
  <c r="E170" i="1"/>
  <c r="F185" i="79"/>
  <c r="I32" i="76"/>
  <c r="E110" i="76"/>
  <c r="I18" i="76"/>
  <c r="E109" i="76" s="1"/>
  <c r="I232" i="8"/>
  <c r="E245" i="8"/>
  <c r="B98" i="1"/>
  <c r="D170" i="1"/>
  <c r="B58" i="58"/>
  <c r="B59" i="58" s="1"/>
  <c r="D131" i="58" s="1"/>
  <c r="B91" i="46"/>
  <c r="D151" i="46"/>
  <c r="B88" i="81"/>
  <c r="D148" i="81"/>
  <c r="F158" i="78"/>
  <c r="I97" i="22"/>
  <c r="E157" i="22" s="1"/>
  <c r="I102" i="10"/>
  <c r="E162" i="10"/>
  <c r="I298" i="13"/>
  <c r="E311" i="13" s="1"/>
  <c r="F311" i="13" s="1"/>
  <c r="I249" i="13"/>
  <c r="E309" i="13"/>
  <c r="I126" i="3"/>
  <c r="E139" i="3" s="1"/>
  <c r="F139" i="3" s="1"/>
  <c r="I116" i="16"/>
  <c r="E177" i="16"/>
  <c r="I166" i="16"/>
  <c r="E179" i="16"/>
  <c r="I172" i="28"/>
  <c r="E221" i="28"/>
  <c r="I78" i="56"/>
  <c r="E138" i="56"/>
  <c r="F289" i="53"/>
  <c r="F220" i="18"/>
  <c r="I130" i="45"/>
  <c r="E143" i="45"/>
  <c r="F143" i="45"/>
  <c r="I81" i="45"/>
  <c r="E141" i="45" s="1"/>
  <c r="I149" i="44"/>
  <c r="E162" i="44"/>
  <c r="I98" i="44"/>
  <c r="E160" i="44" s="1"/>
  <c r="I127" i="27"/>
  <c r="E140" i="27"/>
  <c r="F127" i="11"/>
  <c r="I151" i="10"/>
  <c r="E164" i="10"/>
  <c r="I78" i="9"/>
  <c r="E138" i="9"/>
  <c r="I183" i="8"/>
  <c r="E243" i="8"/>
  <c r="F244" i="8"/>
  <c r="I147" i="19"/>
  <c r="E160" i="19" s="1"/>
  <c r="I144" i="6"/>
  <c r="E157" i="6"/>
  <c r="I95" i="6"/>
  <c r="E155" i="6" s="1"/>
  <c r="I123" i="4"/>
  <c r="E183" i="4"/>
  <c r="I172" i="4"/>
  <c r="E185" i="4" s="1"/>
  <c r="F185" i="4" s="1"/>
  <c r="I147" i="1"/>
  <c r="E172" i="1"/>
  <c r="I180" i="38"/>
  <c r="E193" i="38"/>
  <c r="I146" i="37"/>
  <c r="E159" i="37" s="1"/>
  <c r="I97" i="37"/>
  <c r="E157" i="37"/>
  <c r="F123" i="35"/>
  <c r="I108" i="32"/>
  <c r="E121" i="32"/>
  <c r="I59" i="32"/>
  <c r="E119" i="32"/>
  <c r="F174" i="64"/>
  <c r="F118" i="87"/>
  <c r="F124" i="87"/>
  <c r="F112" i="70"/>
  <c r="F106" i="94"/>
  <c r="F230" i="28"/>
  <c r="F133" i="60"/>
  <c r="F153" i="83"/>
  <c r="I41" i="35"/>
  <c r="E120" i="35"/>
  <c r="D106" i="92"/>
  <c r="F145" i="59"/>
  <c r="F106" i="89"/>
  <c r="F146" i="26"/>
  <c r="F169" i="23"/>
  <c r="F171" i="1"/>
  <c r="F139" i="56"/>
  <c r="F152" i="46"/>
  <c r="F136" i="68"/>
  <c r="F149" i="81"/>
  <c r="B97" i="63"/>
  <c r="D157" i="63"/>
  <c r="F157" i="63"/>
  <c r="B72" i="73"/>
  <c r="D117" i="73"/>
  <c r="D125" i="73"/>
  <c r="B107" i="55"/>
  <c r="D167" i="55" s="1"/>
  <c r="D178" i="55" s="1"/>
  <c r="B59" i="32"/>
  <c r="D119" i="32"/>
  <c r="B117" i="36"/>
  <c r="D177" i="36"/>
  <c r="B91" i="83"/>
  <c r="D151" i="83"/>
  <c r="F151" i="83" s="1"/>
  <c r="B131" i="38"/>
  <c r="D191" i="38"/>
  <c r="D202" i="38"/>
  <c r="B172" i="28"/>
  <c r="D221" i="28"/>
  <c r="B71" i="5"/>
  <c r="D132" i="5"/>
  <c r="F132" i="5" s="1"/>
  <c r="B249" i="13"/>
  <c r="D309" i="13"/>
  <c r="B95" i="6"/>
  <c r="D155" i="6" s="1"/>
  <c r="B116" i="16"/>
  <c r="D177" i="16"/>
  <c r="B91" i="7"/>
  <c r="D151" i="7"/>
  <c r="B98" i="19"/>
  <c r="D158" i="19"/>
  <c r="B58" i="21"/>
  <c r="D118" i="21"/>
  <c r="B78" i="9"/>
  <c r="D138" i="9" s="1"/>
  <c r="B102" i="10"/>
  <c r="D162" i="10"/>
  <c r="B108" i="62"/>
  <c r="D170" i="62" s="1"/>
  <c r="I115" i="44"/>
  <c r="E161" i="44"/>
  <c r="F161" i="44"/>
  <c r="I130" i="64"/>
  <c r="F171" i="65"/>
  <c r="F105" i="89"/>
  <c r="I32" i="102"/>
  <c r="E103" i="102" s="1"/>
  <c r="F103" i="102" s="1"/>
  <c r="I25" i="15"/>
  <c r="E172" i="15" s="1"/>
  <c r="F193" i="79"/>
  <c r="F126" i="90"/>
  <c r="F169" i="20"/>
  <c r="F252" i="8"/>
  <c r="I160" i="38"/>
  <c r="I165" i="38"/>
  <c r="I107" i="56"/>
  <c r="I112" i="56" s="1"/>
  <c r="F186" i="79"/>
  <c r="F160" i="83"/>
  <c r="F158" i="43"/>
  <c r="F171" i="10"/>
  <c r="F172" i="62"/>
  <c r="F176" i="55"/>
  <c r="F142" i="74"/>
  <c r="F175" i="64"/>
  <c r="F135" i="74"/>
  <c r="F161" i="20"/>
  <c r="F158" i="22"/>
  <c r="F287" i="82"/>
  <c r="F169" i="44"/>
  <c r="F109" i="70"/>
  <c r="F288" i="82"/>
  <c r="I18" i="88"/>
  <c r="E89" i="88" s="1"/>
  <c r="F89" i="88" s="1"/>
  <c r="F184" i="4"/>
  <c r="I24" i="83"/>
  <c r="E149" i="83" s="1"/>
  <c r="F98" i="92"/>
  <c r="F143" i="12"/>
  <c r="I127" i="19"/>
  <c r="F162" i="19" s="1"/>
  <c r="F161" i="19" s="1"/>
  <c r="I139" i="62"/>
  <c r="F174" i="62" s="1"/>
  <c r="F173" i="62" s="1"/>
  <c r="F96" i="75"/>
  <c r="F120" i="87"/>
  <c r="I81" i="99"/>
  <c r="E106" i="99" s="1"/>
  <c r="F106" i="99" s="1"/>
  <c r="F139" i="54"/>
  <c r="I71" i="7"/>
  <c r="E150" i="7" s="1"/>
  <c r="F150" i="7" s="1"/>
  <c r="I30" i="44"/>
  <c r="E158" i="44" s="1"/>
  <c r="F158" i="44" s="1"/>
  <c r="F171" i="44" s="1"/>
  <c r="I3" i="44" s="1"/>
  <c r="I126" i="37"/>
  <c r="F161" i="37" s="1"/>
  <c r="E155" i="37"/>
  <c r="D249" i="61"/>
  <c r="I118" i="77"/>
  <c r="I123" i="77" s="1"/>
  <c r="F93" i="88"/>
  <c r="D114" i="89"/>
  <c r="F130" i="51"/>
  <c r="I61" i="45"/>
  <c r="E140" i="45" s="1"/>
  <c r="F140" i="45" s="1"/>
  <c r="F164" i="2"/>
  <c r="I146" i="22"/>
  <c r="E159" i="22" s="1"/>
  <c r="F157" i="24"/>
  <c r="I210" i="28"/>
  <c r="E223" i="28"/>
  <c r="I129" i="44"/>
  <c r="I134" i="44" s="1"/>
  <c r="F170" i="65"/>
  <c r="F186" i="36"/>
  <c r="F112" i="94"/>
  <c r="F112" i="71"/>
  <c r="F162" i="44"/>
  <c r="D114" i="94"/>
  <c r="I21" i="58"/>
  <c r="E129" i="58"/>
  <c r="F129" i="58"/>
  <c r="F146" i="3"/>
  <c r="F329" i="31"/>
  <c r="F224" i="28"/>
  <c r="D113" i="99"/>
  <c r="F157" i="6"/>
  <c r="F164" i="10"/>
  <c r="F185" i="67"/>
  <c r="F137" i="68"/>
  <c r="F123" i="73"/>
  <c r="D162" i="46"/>
  <c r="I37" i="57"/>
  <c r="E116" i="57" s="1"/>
  <c r="F116" i="57"/>
  <c r="D126" i="87"/>
  <c r="F101" i="114"/>
  <c r="D154" i="59"/>
  <c r="F193" i="38"/>
  <c r="F152" i="59"/>
  <c r="F187" i="66"/>
  <c r="F176" i="15"/>
  <c r="F157" i="103"/>
  <c r="F110" i="70"/>
  <c r="I129" i="20"/>
  <c r="I134" i="20"/>
  <c r="I21" i="40"/>
  <c r="E186" i="40" s="1"/>
  <c r="F186" i="40"/>
  <c r="I257" i="53"/>
  <c r="I262" i="53"/>
  <c r="I70" i="54"/>
  <c r="E130" i="54" s="1"/>
  <c r="D100" i="84"/>
  <c r="I18" i="84"/>
  <c r="E90" i="84"/>
  <c r="F90" i="84" s="1"/>
  <c r="F158" i="77"/>
  <c r="I34" i="114"/>
  <c r="E99" i="114"/>
  <c r="F99" i="114" s="1"/>
  <c r="F156" i="103"/>
  <c r="F118" i="73"/>
  <c r="F122" i="35"/>
  <c r="F135" i="85"/>
  <c r="F153" i="78"/>
  <c r="I20" i="26"/>
  <c r="E143" i="26"/>
  <c r="F143" i="26" s="1"/>
  <c r="I22" i="56"/>
  <c r="E136" i="56" s="1"/>
  <c r="F136" i="56" s="1"/>
  <c r="I20" i="38"/>
  <c r="E189" i="38"/>
  <c r="F189" i="38" s="1"/>
  <c r="B69" i="51"/>
  <c r="D129" i="51" s="1"/>
  <c r="D140" i="51"/>
  <c r="B57" i="57"/>
  <c r="D117" i="57"/>
  <c r="D128" i="57" s="1"/>
  <c r="B64" i="60"/>
  <c r="D124" i="60" s="1"/>
  <c r="B65" i="25"/>
  <c r="D125" i="25" s="1"/>
  <c r="D136" i="25"/>
  <c r="B61" i="35"/>
  <c r="D121" i="35"/>
  <c r="F121" i="35" s="1"/>
  <c r="B139" i="40"/>
  <c r="D188" i="40" s="1"/>
  <c r="B107" i="78"/>
  <c r="D152" i="78"/>
  <c r="D160" i="78" s="1"/>
  <c r="B94" i="2"/>
  <c r="D155" i="2" s="1"/>
  <c r="F155" i="2"/>
  <c r="B100" i="20"/>
  <c r="D160" i="20"/>
  <c r="F160" i="20" s="1"/>
  <c r="B66" i="11"/>
  <c r="D126" i="11" s="1"/>
  <c r="F126" i="11" s="1"/>
  <c r="B78" i="27"/>
  <c r="D138" i="27"/>
  <c r="F138" i="27" s="1"/>
  <c r="B95" i="103"/>
  <c r="D155" i="103" s="1"/>
  <c r="F155" i="103" s="1"/>
  <c r="B98" i="44"/>
  <c r="D160" i="44"/>
  <c r="D171" i="44" s="1"/>
  <c r="B75" i="68"/>
  <c r="D135" i="68" s="1"/>
  <c r="D146" i="68" s="1"/>
  <c r="B214" i="82"/>
  <c r="D286" i="82"/>
  <c r="B107" i="67"/>
  <c r="D183" i="67" s="1"/>
  <c r="D195" i="67" s="1"/>
  <c r="F183" i="67"/>
  <c r="B84" i="69"/>
  <c r="D159" i="69"/>
  <c r="D171" i="69" s="1"/>
  <c r="I48" i="53"/>
  <c r="E286" i="53" s="1"/>
  <c r="F286" i="53" s="1"/>
  <c r="F135" i="72"/>
  <c r="I36" i="80"/>
  <c r="E245" i="80"/>
  <c r="F245" i="80" s="1"/>
  <c r="I153" i="79"/>
  <c r="I158" i="79" s="1"/>
  <c r="I28" i="79"/>
  <c r="E182" i="79" s="1"/>
  <c r="F256" i="80"/>
  <c r="F150" i="81"/>
  <c r="F143" i="85"/>
  <c r="I88" i="86"/>
  <c r="F123" i="86" s="1"/>
  <c r="F122" i="86" s="1"/>
  <c r="I81" i="102"/>
  <c r="E106" i="102"/>
  <c r="F106" i="102" s="1"/>
  <c r="F158" i="63"/>
  <c r="F132" i="58"/>
  <c r="F321" i="31"/>
  <c r="F178" i="36"/>
  <c r="F192" i="38"/>
  <c r="F159" i="19"/>
  <c r="F139" i="27"/>
  <c r="I87" i="5"/>
  <c r="E133" i="5" s="1"/>
  <c r="F133" i="5" s="1"/>
  <c r="E117" i="57"/>
  <c r="F117" i="57" s="1"/>
  <c r="I18" i="57"/>
  <c r="E115" i="57"/>
  <c r="F115" i="57" s="1"/>
  <c r="I32" i="88"/>
  <c r="E90" i="88" s="1"/>
  <c r="D113" i="102"/>
  <c r="F159" i="22"/>
  <c r="F161" i="69"/>
  <c r="I94" i="25"/>
  <c r="I99" i="25" s="1"/>
  <c r="I128" i="39"/>
  <c r="E141" i="39" s="1"/>
  <c r="F141" i="39"/>
  <c r="I47" i="47"/>
  <c r="E105" i="47"/>
  <c r="F105" i="47" s="1"/>
  <c r="I18" i="47"/>
  <c r="E103" i="47" s="1"/>
  <c r="F103" i="47" s="1"/>
  <c r="I126" i="63"/>
  <c r="I104" i="74"/>
  <c r="F138" i="74" s="1"/>
  <c r="I35" i="75"/>
  <c r="E95" i="75"/>
  <c r="F95" i="75" s="1"/>
  <c r="I32" i="90"/>
  <c r="E117" i="90" s="1"/>
  <c r="F117" i="90" s="1"/>
  <c r="I229" i="13"/>
  <c r="E308" i="13"/>
  <c r="F308" i="13" s="1"/>
  <c r="I20" i="24"/>
  <c r="E146" i="24" s="1"/>
  <c r="I27" i="27"/>
  <c r="E136" i="27"/>
  <c r="I39" i="58"/>
  <c r="E130" i="58" s="1"/>
  <c r="F130" i="58" s="1"/>
  <c r="F140" i="39"/>
  <c r="D181" i="62"/>
  <c r="I136" i="67"/>
  <c r="D98" i="88"/>
  <c r="I18" i="102"/>
  <c r="E102" i="102" s="1"/>
  <c r="F102" i="102"/>
  <c r="I20" i="114"/>
  <c r="E98" i="114"/>
  <c r="F98" i="114" s="1"/>
  <c r="I61" i="10"/>
  <c r="E160" i="10" s="1"/>
  <c r="F160" i="10" s="1"/>
  <c r="I32" i="87"/>
  <c r="E116" i="87" s="1"/>
  <c r="F116" i="87" s="1"/>
  <c r="F126" i="87" s="1"/>
  <c r="I3" i="87" s="1"/>
  <c r="I46" i="11"/>
  <c r="E125" i="11"/>
  <c r="D128" i="90"/>
  <c r="D168" i="63"/>
  <c r="I132" i="19"/>
  <c r="D168" i="43"/>
  <c r="D162" i="83"/>
  <c r="F144" i="59"/>
  <c r="I88" i="32"/>
  <c r="I93" i="32"/>
  <c r="I88" i="58"/>
  <c r="I93" i="58" s="1"/>
  <c r="I136" i="55"/>
  <c r="I141" i="55" s="1"/>
  <c r="I207" i="61"/>
  <c r="I32" i="89"/>
  <c r="E104" i="89"/>
  <c r="F104" i="89" s="1"/>
  <c r="I18" i="89"/>
  <c r="E103" i="89" s="1"/>
  <c r="F103" i="89" s="1"/>
  <c r="F114" i="89" s="1"/>
  <c r="I3" i="89" s="1"/>
  <c r="F166" i="37"/>
  <c r="F121" i="86"/>
  <c r="F93" i="84"/>
  <c r="F119" i="21"/>
  <c r="F139" i="9"/>
  <c r="B124" i="79"/>
  <c r="D184" i="79" s="1"/>
  <c r="D195" i="79" s="1"/>
  <c r="I28" i="1"/>
  <c r="E168" i="1" s="1"/>
  <c r="I78" i="1"/>
  <c r="E169" i="1" s="1"/>
  <c r="F169" i="1" s="1"/>
  <c r="I24" i="23"/>
  <c r="E166" i="23"/>
  <c r="F166" i="23" s="1"/>
  <c r="F151" i="7"/>
  <c r="F144" i="68"/>
  <c r="F118" i="57"/>
  <c r="F168" i="55"/>
  <c r="I18" i="32"/>
  <c r="E117" i="32" s="1"/>
  <c r="F117" i="32"/>
  <c r="F138" i="3"/>
  <c r="F160" i="69"/>
  <c r="I44" i="60"/>
  <c r="E123" i="60" s="1"/>
  <c r="F123" i="60" s="1"/>
  <c r="I22" i="36"/>
  <c r="E175" i="36"/>
  <c r="I58" i="9"/>
  <c r="E137" i="9" s="1"/>
  <c r="F137" i="9"/>
  <c r="I49" i="28"/>
  <c r="E219" i="28"/>
  <c r="I36" i="61"/>
  <c r="E236" i="61" s="1"/>
  <c r="F236" i="61" s="1"/>
  <c r="I80" i="20"/>
  <c r="E159" i="20"/>
  <c r="F159" i="20" s="1"/>
  <c r="I31" i="14"/>
  <c r="E133" i="14" s="1"/>
  <c r="F133" i="14" s="1"/>
  <c r="I87" i="78"/>
  <c r="E151" i="78"/>
  <c r="F151" i="78" s="1"/>
  <c r="J251" i="17"/>
  <c r="F221" i="18"/>
  <c r="F112" i="47"/>
  <c r="I50" i="54"/>
  <c r="E129" i="54"/>
  <c r="F129" i="54" s="1"/>
  <c r="F138" i="51"/>
  <c r="I167" i="66"/>
  <c r="E180" i="66"/>
  <c r="F180" i="66" s="1"/>
  <c r="F169" i="69"/>
  <c r="F144" i="14"/>
  <c r="F128" i="32"/>
  <c r="J21" i="17"/>
  <c r="J28" i="17"/>
  <c r="F142" i="45"/>
  <c r="I240" i="31"/>
  <c r="E319" i="31" s="1"/>
  <c r="F319" i="31" s="1"/>
  <c r="I36" i="54"/>
  <c r="E128" i="54"/>
  <c r="F128" i="54" s="1"/>
  <c r="B59" i="86"/>
  <c r="D119" i="86" s="1"/>
  <c r="F119" i="86"/>
  <c r="F111" i="70"/>
  <c r="F192" i="67"/>
  <c r="F137" i="14"/>
  <c r="F157" i="2"/>
  <c r="I39" i="32"/>
  <c r="E118" i="32" s="1"/>
  <c r="F118" i="32" s="1"/>
  <c r="F130" i="32" s="1"/>
  <c r="I3" i="32" s="1"/>
  <c r="I146" i="36"/>
  <c r="I102" i="59"/>
  <c r="I104" i="68"/>
  <c r="I117" i="81"/>
  <c r="I102" i="85"/>
  <c r="I39" i="86"/>
  <c r="E118" i="86" s="1"/>
  <c r="F118" i="86"/>
  <c r="F140" i="27"/>
  <c r="F164" i="44"/>
  <c r="F163" i="44" s="1"/>
  <c r="F177" i="16"/>
  <c r="B52" i="71"/>
  <c r="D111" i="71"/>
  <c r="F170" i="1"/>
  <c r="I188" i="18"/>
  <c r="F162" i="20"/>
  <c r="I147" i="66"/>
  <c r="I38" i="72"/>
  <c r="E127" i="72"/>
  <c r="F127" i="72" s="1"/>
  <c r="I216" i="80"/>
  <c r="I221" i="80" s="1"/>
  <c r="I243" i="82"/>
  <c r="F290" i="82" s="1"/>
  <c r="I32" i="84"/>
  <c r="E91" i="84"/>
  <c r="F91" i="84" s="1"/>
  <c r="I81" i="64"/>
  <c r="E172" i="64" s="1"/>
  <c r="F172" i="64" s="1"/>
  <c r="I103" i="4"/>
  <c r="E182" i="4"/>
  <c r="F182" i="4" s="1"/>
  <c r="F121" i="32"/>
  <c r="F170" i="62"/>
  <c r="I144" i="62"/>
  <c r="E121" i="70"/>
  <c r="D130" i="32"/>
  <c r="F177" i="36"/>
  <c r="F156" i="2"/>
  <c r="F322" i="31"/>
  <c r="F119" i="71"/>
  <c r="I19" i="68"/>
  <c r="E133" i="68"/>
  <c r="F133" i="68" s="1"/>
  <c r="I55" i="68"/>
  <c r="E134" i="68" s="1"/>
  <c r="F134" i="68"/>
  <c r="I87" i="67"/>
  <c r="E182" i="67"/>
  <c r="F182" i="67" s="1"/>
  <c r="I22" i="67"/>
  <c r="E181" i="67" s="1"/>
  <c r="I78" i="19"/>
  <c r="E157" i="19"/>
  <c r="F157" i="19" s="1"/>
  <c r="I99" i="54"/>
  <c r="I86" i="57"/>
  <c r="F179" i="62"/>
  <c r="F163" i="10"/>
  <c r="F151" i="46"/>
  <c r="I55" i="14"/>
  <c r="E134" i="14"/>
  <c r="F134" i="14" s="1"/>
  <c r="I53" i="85"/>
  <c r="E133" i="85" s="1"/>
  <c r="F133" i="85"/>
  <c r="I82" i="10"/>
  <c r="E161" i="10"/>
  <c r="F161" i="10" s="1"/>
  <c r="I27" i="103"/>
  <c r="E153" i="103" s="1"/>
  <c r="I49" i="51"/>
  <c r="E128" i="51" s="1"/>
  <c r="F128" i="51"/>
  <c r="I27" i="55"/>
  <c r="E165" i="55"/>
  <c r="F165" i="55" s="1"/>
  <c r="I23" i="65"/>
  <c r="E159" i="65" s="1"/>
  <c r="F95" i="84"/>
  <c r="F107" i="89"/>
  <c r="F174" i="23"/>
  <c r="F147" i="27"/>
  <c r="F130" i="35"/>
  <c r="F164" i="103"/>
  <c r="F104" i="92"/>
  <c r="F131" i="54"/>
  <c r="F158" i="37"/>
  <c r="B117" i="66"/>
  <c r="D178" i="66"/>
  <c r="D189" i="66" s="1"/>
  <c r="B73" i="85"/>
  <c r="D134" i="85"/>
  <c r="B97" i="37"/>
  <c r="D157" i="37"/>
  <c r="F157" i="37" s="1"/>
  <c r="B81" i="12"/>
  <c r="D141" i="12" s="1"/>
  <c r="F141" i="12" s="1"/>
  <c r="B75" i="14"/>
  <c r="D135" i="14" s="1"/>
  <c r="B114" i="15"/>
  <c r="D174" i="15"/>
  <c r="B215" i="17"/>
  <c r="D277" i="17" s="1"/>
  <c r="F277" i="17"/>
  <c r="B159" i="18"/>
  <c r="D219" i="18"/>
  <c r="F219" i="18" s="1"/>
  <c r="B183" i="8"/>
  <c r="D243" i="8" s="1"/>
  <c r="F243" i="8" s="1"/>
  <c r="B97" i="22"/>
  <c r="D157" i="22"/>
  <c r="D168" i="22" s="1"/>
  <c r="I125" i="62"/>
  <c r="E171" i="62" s="1"/>
  <c r="F171" i="62"/>
  <c r="I64" i="31"/>
  <c r="E318" i="31" s="1"/>
  <c r="F318" i="31" s="1"/>
  <c r="F191" i="40"/>
  <c r="F150" i="45"/>
  <c r="F136" i="85"/>
  <c r="F112" i="89"/>
  <c r="F128" i="86"/>
  <c r="F119" i="76"/>
  <c r="I47" i="84"/>
  <c r="E92" i="84" s="1"/>
  <c r="F92" i="84"/>
  <c r="I44" i="59"/>
  <c r="E142" i="59"/>
  <c r="I97" i="66"/>
  <c r="E177" i="66"/>
  <c r="I52" i="72"/>
  <c r="E128" i="72" s="1"/>
  <c r="F128" i="72" s="1"/>
  <c r="I32" i="39"/>
  <c r="E137" i="39" s="1"/>
  <c r="F137" i="39" s="1"/>
  <c r="I45" i="25"/>
  <c r="E124" i="25"/>
  <c r="F124" i="25" s="1"/>
  <c r="D137" i="72"/>
  <c r="I61" i="12"/>
  <c r="E140" i="12"/>
  <c r="F187" i="40"/>
  <c r="I58" i="56"/>
  <c r="E137" i="56"/>
  <c r="F137" i="56" s="1"/>
  <c r="I88" i="62"/>
  <c r="E169" i="62" s="1"/>
  <c r="F169" i="62" s="1"/>
  <c r="I28" i="17"/>
  <c r="E275" i="17"/>
  <c r="F275" i="17" s="1"/>
  <c r="I29" i="73"/>
  <c r="E115" i="73" s="1"/>
  <c r="F115" i="73"/>
  <c r="I55" i="74"/>
  <c r="E133" i="74"/>
  <c r="F133" i="74" s="1"/>
  <c r="I18" i="74"/>
  <c r="E132" i="74" s="1"/>
  <c r="I69" i="77"/>
  <c r="E148" i="77" s="1"/>
  <c r="F148" i="77"/>
  <c r="F160" i="77" s="1"/>
  <c r="I3" i="77" s="1"/>
  <c r="I22" i="25"/>
  <c r="E123" i="25" s="1"/>
  <c r="I30" i="22"/>
  <c r="E155" i="22"/>
  <c r="F155" i="22" s="1"/>
  <c r="I50" i="62"/>
  <c r="E168" i="62" s="1"/>
  <c r="E181" i="62" s="1"/>
  <c r="I34" i="12"/>
  <c r="E139" i="12"/>
  <c r="F139" i="12" s="1"/>
  <c r="F139" i="45"/>
  <c r="I133" i="66"/>
  <c r="E179" i="66"/>
  <c r="F179" i="66" s="1"/>
  <c r="I188" i="28"/>
  <c r="E222" i="28" s="1"/>
  <c r="F222" i="28" s="1"/>
  <c r="F192" i="4"/>
  <c r="I23" i="11"/>
  <c r="E124" i="11" s="1"/>
  <c r="E137" i="11" s="1"/>
  <c r="F167" i="19"/>
  <c r="I68" i="24"/>
  <c r="E147" i="24" s="1"/>
  <c r="F98" i="84"/>
  <c r="F147" i="56"/>
  <c r="F112" i="76"/>
  <c r="F162" i="65"/>
  <c r="F168" i="69"/>
  <c r="I194" i="82"/>
  <c r="E285" i="82"/>
  <c r="F285" i="82" s="1"/>
  <c r="I68" i="81"/>
  <c r="E147" i="81" s="1"/>
  <c r="F147" i="81"/>
  <c r="F159" i="81" s="1"/>
  <c r="I3" i="81" s="1"/>
  <c r="I232" i="17"/>
  <c r="E278" i="17"/>
  <c r="F278" i="17" s="1"/>
  <c r="B186" i="80"/>
  <c r="D247" i="80" s="1"/>
  <c r="I155" i="40"/>
  <c r="E189" i="40"/>
  <c r="F189" i="40" s="1"/>
  <c r="I77" i="3"/>
  <c r="E137" i="3"/>
  <c r="F179" i="1"/>
  <c r="I95" i="11"/>
  <c r="F134" i="5"/>
  <c r="B77" i="3"/>
  <c r="D137" i="3" s="1"/>
  <c r="F137" i="3" s="1"/>
  <c r="B123" i="4"/>
  <c r="D183" i="4"/>
  <c r="F183" i="4" s="1"/>
  <c r="F119" i="32"/>
  <c r="F191" i="38"/>
  <c r="I163" i="8"/>
  <c r="E242" i="8"/>
  <c r="F242" i="8" s="1"/>
  <c r="I62" i="8"/>
  <c r="E241" i="8" s="1"/>
  <c r="F241" i="8" s="1"/>
  <c r="I124" i="103"/>
  <c r="I110" i="45"/>
  <c r="I36" i="92"/>
  <c r="E96" i="92" s="1"/>
  <c r="F96" i="92" s="1"/>
  <c r="I22" i="92"/>
  <c r="E95" i="92"/>
  <c r="E107" i="94"/>
  <c r="F107" i="94" s="1"/>
  <c r="I47" i="94"/>
  <c r="E105" i="94" s="1"/>
  <c r="F105" i="94"/>
  <c r="I32" i="94"/>
  <c r="E104" i="94"/>
  <c r="F104" i="94" s="1"/>
  <c r="F114" i="94" s="1"/>
  <c r="I3" i="94" s="1"/>
  <c r="I98" i="51"/>
  <c r="I156" i="55"/>
  <c r="E169" i="55"/>
  <c r="F169" i="55" s="1"/>
  <c r="I87" i="55"/>
  <c r="E166" i="55" s="1"/>
  <c r="I19" i="63"/>
  <c r="E155" i="63" s="1"/>
  <c r="E168" i="63" s="1"/>
  <c r="I115" i="65"/>
  <c r="F159" i="65"/>
  <c r="I81" i="70"/>
  <c r="I81" i="71"/>
  <c r="I24" i="4"/>
  <c r="E181" i="4" s="1"/>
  <c r="I131" i="37"/>
  <c r="D288" i="17"/>
  <c r="D143" i="5"/>
  <c r="I51" i="5"/>
  <c r="E131" i="5"/>
  <c r="F131" i="5" s="1"/>
  <c r="F221" i="28"/>
  <c r="I110" i="12"/>
  <c r="I115" i="12" s="1"/>
  <c r="I22" i="21"/>
  <c r="E116" i="21"/>
  <c r="F116" i="21" s="1"/>
  <c r="F127" i="25"/>
  <c r="I195" i="17"/>
  <c r="E276" i="17" s="1"/>
  <c r="I26" i="85"/>
  <c r="E132" i="85" s="1"/>
  <c r="F132" i="85" s="1"/>
  <c r="B260" i="31"/>
  <c r="D320" i="31" s="1"/>
  <c r="I59" i="58"/>
  <c r="E131" i="58" s="1"/>
  <c r="F131" i="58" s="1"/>
  <c r="F142" i="58" s="1"/>
  <c r="I3" i="58" s="1"/>
  <c r="F155" i="6"/>
  <c r="F142" i="56"/>
  <c r="F141" i="56" s="1"/>
  <c r="I106" i="3"/>
  <c r="I152" i="4"/>
  <c r="I157" i="4" s="1"/>
  <c r="I101" i="5"/>
  <c r="I19" i="5"/>
  <c r="E130" i="5" s="1"/>
  <c r="F160" i="7"/>
  <c r="I177" i="40"/>
  <c r="E190" i="40" s="1"/>
  <c r="F190" i="40" s="1"/>
  <c r="I74" i="2"/>
  <c r="E154" i="2"/>
  <c r="F154" i="2" s="1"/>
  <c r="I104" i="14"/>
  <c r="I32" i="99"/>
  <c r="E103" i="99"/>
  <c r="F103" i="99" s="1"/>
  <c r="I18" i="99"/>
  <c r="E102" i="99" s="1"/>
  <c r="F103" i="75"/>
  <c r="F166" i="43"/>
  <c r="I246" i="17"/>
  <c r="F281" i="17" s="1"/>
  <c r="F280" i="17" s="1"/>
  <c r="I113" i="60"/>
  <c r="E126" i="60"/>
  <c r="F126" i="60" s="1"/>
  <c r="I93" i="60"/>
  <c r="I22" i="60"/>
  <c r="E122" i="60"/>
  <c r="I18" i="64"/>
  <c r="E171" i="64"/>
  <c r="I113" i="69"/>
  <c r="I32" i="71"/>
  <c r="E110" i="71" s="1"/>
  <c r="F110" i="71"/>
  <c r="I18" i="71"/>
  <c r="E109" i="71"/>
  <c r="I46" i="87"/>
  <c r="E117" i="87"/>
  <c r="I95" i="90"/>
  <c r="E120" i="90"/>
  <c r="I21" i="9"/>
  <c r="E136" i="9"/>
  <c r="F136" i="9" s="1"/>
  <c r="I94" i="15"/>
  <c r="E173" i="15" s="1"/>
  <c r="F173" i="15" s="1"/>
  <c r="I96" i="16"/>
  <c r="E176" i="16"/>
  <c r="F176" i="16" s="1"/>
  <c r="I25" i="20"/>
  <c r="E158" i="20" s="1"/>
  <c r="E171" i="20" s="1"/>
  <c r="I64" i="69"/>
  <c r="E158" i="69" s="1"/>
  <c r="F158" i="69" s="1"/>
  <c r="I21" i="69"/>
  <c r="E157" i="69"/>
  <c r="I52" i="73"/>
  <c r="E116" i="73"/>
  <c r="I26" i="77"/>
  <c r="E147" i="77"/>
  <c r="I71" i="83"/>
  <c r="E150" i="83"/>
  <c r="F150" i="83" s="1"/>
  <c r="I22" i="86"/>
  <c r="E117" i="86" s="1"/>
  <c r="I77" i="63"/>
  <c r="E156" i="63" s="1"/>
  <c r="F156" i="63"/>
  <c r="I26" i="66"/>
  <c r="E176" i="66"/>
  <c r="I104" i="79"/>
  <c r="E183" i="79"/>
  <c r="F183" i="79" s="1"/>
  <c r="I166" i="80"/>
  <c r="E246" i="80"/>
  <c r="I65" i="26"/>
  <c r="E144" i="26"/>
  <c r="E156" i="26" s="1"/>
  <c r="I59" i="39"/>
  <c r="E138" i="39"/>
  <c r="I78" i="44"/>
  <c r="E159" i="44"/>
  <c r="F159" i="44" s="1"/>
  <c r="J30" i="17"/>
  <c r="J195" i="17" s="1"/>
  <c r="I38" i="18"/>
  <c r="E217" i="18" s="1"/>
  <c r="I139" i="18"/>
  <c r="E218" i="18" s="1"/>
  <c r="F218" i="18"/>
  <c r="I103" i="23"/>
  <c r="E167" i="23"/>
  <c r="I58" i="27"/>
  <c r="E137" i="27"/>
  <c r="E149" i="27" s="1"/>
  <c r="I77" i="43"/>
  <c r="E156" i="43"/>
  <c r="F156" i="43" s="1"/>
  <c r="I66" i="65"/>
  <c r="E160" i="65" s="1"/>
  <c r="F160" i="65" s="1"/>
  <c r="I26" i="46"/>
  <c r="E149" i="46"/>
  <c r="I71" i="46"/>
  <c r="E150" i="46"/>
  <c r="F150" i="46" s="1"/>
  <c r="F150" i="24"/>
  <c r="I125" i="43"/>
  <c r="I126" i="43"/>
  <c r="G126" i="43"/>
  <c r="I25" i="19"/>
  <c r="E156" i="19" s="1"/>
  <c r="I23" i="81"/>
  <c r="E146" i="81" s="1"/>
  <c r="B85" i="26"/>
  <c r="D145" i="26" s="1"/>
  <c r="D156" i="26" s="1"/>
  <c r="F166" i="22"/>
  <c r="F171" i="23"/>
  <c r="F108" i="47"/>
  <c r="I208" i="53"/>
  <c r="E287" i="53" s="1"/>
  <c r="F287" i="53" s="1"/>
  <c r="F99" i="75"/>
  <c r="I120" i="83"/>
  <c r="I125" i="83" s="1"/>
  <c r="F108" i="89"/>
  <c r="F107" i="99"/>
  <c r="F103" i="114"/>
  <c r="F136" i="14"/>
  <c r="F119" i="87"/>
  <c r="F239" i="61"/>
  <c r="I132" i="16"/>
  <c r="E178" i="16"/>
  <c r="I202" i="80"/>
  <c r="E248" i="80"/>
  <c r="I24" i="51"/>
  <c r="E127" i="51"/>
  <c r="F120" i="73"/>
  <c r="F154" i="78"/>
  <c r="F96" i="88"/>
  <c r="I47" i="99"/>
  <c r="E104" i="99" s="1"/>
  <c r="F104" i="99" s="1"/>
  <c r="F107" i="102"/>
  <c r="F111" i="102"/>
  <c r="F97" i="75"/>
  <c r="F150" i="77"/>
  <c r="I126" i="22"/>
  <c r="I70" i="82"/>
  <c r="E284" i="82" s="1"/>
  <c r="F284" i="82" s="1"/>
  <c r="B52" i="76"/>
  <c r="D111" i="76"/>
  <c r="B88" i="24"/>
  <c r="D148" i="24"/>
  <c r="B79" i="39"/>
  <c r="D139" i="39"/>
  <c r="F309" i="13"/>
  <c r="F148" i="81"/>
  <c r="D159" i="81"/>
  <c r="F161" i="65"/>
  <c r="D173" i="65"/>
  <c r="D168" i="37"/>
  <c r="D142" i="58"/>
  <c r="F158" i="19"/>
  <c r="D169" i="19"/>
  <c r="F110" i="76"/>
  <c r="E121" i="76"/>
  <c r="F160" i="19"/>
  <c r="E173" i="10"/>
  <c r="F152" i="78"/>
  <c r="F162" i="10"/>
  <c r="D173" i="10"/>
  <c r="F138" i="9"/>
  <c r="D135" i="60"/>
  <c r="F149" i="83"/>
  <c r="F125" i="25"/>
  <c r="F141" i="45"/>
  <c r="F128" i="11"/>
  <c r="I107" i="27"/>
  <c r="I26" i="78"/>
  <c r="E150" i="78" s="1"/>
  <c r="F150" i="78" s="1"/>
  <c r="F160" i="78" s="1"/>
  <c r="I3" i="78" s="1"/>
  <c r="I38" i="21"/>
  <c r="E117" i="21" s="1"/>
  <c r="F100" i="92"/>
  <c r="F108" i="94"/>
  <c r="F121" i="87"/>
  <c r="F127" i="21"/>
  <c r="F152" i="7"/>
  <c r="F149" i="24"/>
  <c r="I158" i="61"/>
  <c r="E237" i="61" s="1"/>
  <c r="F155" i="78"/>
  <c r="I47" i="102"/>
  <c r="E104" i="102"/>
  <c r="E113" i="102" s="1"/>
  <c r="F120" i="86"/>
  <c r="B123" i="23"/>
  <c r="D168" i="23" s="1"/>
  <c r="I76" i="90"/>
  <c r="F122" i="90" s="1"/>
  <c r="F121" i="90" s="1"/>
  <c r="I18" i="90"/>
  <c r="E116" i="90"/>
  <c r="F195" i="38"/>
  <c r="F194" i="38"/>
  <c r="D194" i="4"/>
  <c r="F164" i="20"/>
  <c r="F163" i="20" s="1"/>
  <c r="F157" i="22"/>
  <c r="F174" i="15"/>
  <c r="D132" i="35"/>
  <c r="D171" i="20"/>
  <c r="F160" i="44"/>
  <c r="E146" i="68"/>
  <c r="F153" i="77"/>
  <c r="F152" i="77"/>
  <c r="F129" i="25"/>
  <c r="F128" i="25" s="1"/>
  <c r="D130" i="86"/>
  <c r="D137" i="11"/>
  <c r="D230" i="18"/>
  <c r="F292" i="53"/>
  <c r="F291" i="53" s="1"/>
  <c r="F188" i="79"/>
  <c r="F187" i="79"/>
  <c r="E145" i="85"/>
  <c r="F251" i="80"/>
  <c r="F250" i="80"/>
  <c r="E176" i="23"/>
  <c r="F171" i="55"/>
  <c r="F170" i="55"/>
  <c r="E137" i="72"/>
  <c r="I93" i="86"/>
  <c r="F184" i="79"/>
  <c r="I108" i="74"/>
  <c r="F137" i="74"/>
  <c r="F187" i="67"/>
  <c r="F186" i="67" s="1"/>
  <c r="I141" i="67"/>
  <c r="F123" i="32"/>
  <c r="F122" i="32" s="1"/>
  <c r="E109" i="114"/>
  <c r="F135" i="58"/>
  <c r="F134" i="58" s="1"/>
  <c r="I131" i="63"/>
  <c r="F161" i="63"/>
  <c r="F160" i="63" s="1"/>
  <c r="E162" i="83"/>
  <c r="E150" i="39"/>
  <c r="F178" i="66"/>
  <c r="I193" i="18"/>
  <c r="F223" i="18"/>
  <c r="F222" i="18" s="1"/>
  <c r="I106" i="59"/>
  <c r="F148" i="59"/>
  <c r="F147" i="59" s="1"/>
  <c r="F154" i="59" s="1"/>
  <c r="I3" i="59" s="1"/>
  <c r="F134" i="85"/>
  <c r="D145" i="85"/>
  <c r="F153" i="103"/>
  <c r="F134" i="54"/>
  <c r="F133" i="54" s="1"/>
  <c r="I104" i="54"/>
  <c r="I248" i="82"/>
  <c r="F289" i="82"/>
  <c r="F139" i="68"/>
  <c r="F138" i="68" s="1"/>
  <c r="I109" i="68"/>
  <c r="E152" i="12"/>
  <c r="E144" i="74"/>
  <c r="F132" i="74"/>
  <c r="F111" i="71"/>
  <c r="D121" i="71"/>
  <c r="I107" i="85"/>
  <c r="F138" i="85"/>
  <c r="F137" i="85"/>
  <c r="F181" i="36"/>
  <c r="F180" i="36" s="1"/>
  <c r="I151" i="36"/>
  <c r="E146" i="14"/>
  <c r="E331" i="31"/>
  <c r="F147" i="24"/>
  <c r="E159" i="24"/>
  <c r="E154" i="59"/>
  <c r="F142" i="59"/>
  <c r="I91" i="57"/>
  <c r="F121" i="57"/>
  <c r="F120" i="57"/>
  <c r="F182" i="66"/>
  <c r="F181" i="66" s="1"/>
  <c r="I152" i="66"/>
  <c r="I122" i="81"/>
  <c r="F152" i="81"/>
  <c r="F151" i="81" s="1"/>
  <c r="F149" i="46"/>
  <c r="E162" i="46"/>
  <c r="F122" i="60"/>
  <c r="F139" i="14"/>
  <c r="F138" i="14"/>
  <c r="I109" i="14"/>
  <c r="F187" i="4"/>
  <c r="F186" i="4" s="1"/>
  <c r="D331" i="31"/>
  <c r="F320" i="31"/>
  <c r="F166" i="55"/>
  <c r="F133" i="51"/>
  <c r="F132" i="51" s="1"/>
  <c r="I103" i="51"/>
  <c r="I115" i="45"/>
  <c r="F145" i="45"/>
  <c r="F144" i="45" s="1"/>
  <c r="D121" i="76"/>
  <c r="F111" i="76"/>
  <c r="D150" i="39"/>
  <c r="F139" i="39"/>
  <c r="F127" i="51"/>
  <c r="F137" i="27"/>
  <c r="F246" i="80"/>
  <c r="E130" i="86"/>
  <c r="F117" i="86"/>
  <c r="F157" i="69"/>
  <c r="F117" i="87"/>
  <c r="F171" i="64"/>
  <c r="I251" i="17"/>
  <c r="I125" i="46"/>
  <c r="I106" i="5"/>
  <c r="F136" i="5"/>
  <c r="F135" i="5" s="1"/>
  <c r="F143" i="5" s="1"/>
  <c r="I3" i="5" s="1"/>
  <c r="F248" i="80"/>
  <c r="F115" i="70"/>
  <c r="F114" i="70" s="1"/>
  <c r="I85" i="70"/>
  <c r="F165" i="65"/>
  <c r="F164" i="65" s="1"/>
  <c r="F173" i="65" s="1"/>
  <c r="I3" i="65" s="1"/>
  <c r="I120" i="65"/>
  <c r="F155" i="63"/>
  <c r="I129" i="103"/>
  <c r="F159" i="103"/>
  <c r="F158" i="103" s="1"/>
  <c r="F148" i="24"/>
  <c r="E121" i="71"/>
  <c r="F109" i="71"/>
  <c r="I131" i="43"/>
  <c r="F161" i="43"/>
  <c r="F160" i="43"/>
  <c r="F147" i="77"/>
  <c r="E160" i="77"/>
  <c r="I98" i="60"/>
  <c r="F128" i="60"/>
  <c r="F127" i="60" s="1"/>
  <c r="E173" i="65"/>
  <c r="F95" i="92"/>
  <c r="I131" i="22"/>
  <c r="F161" i="22"/>
  <c r="F160" i="22"/>
  <c r="F102" i="99"/>
  <c r="F276" i="17"/>
  <c r="E288" i="17"/>
  <c r="F167" i="23"/>
  <c r="F178" i="16"/>
  <c r="E159" i="81"/>
  <c r="F146" i="81"/>
  <c r="F138" i="39"/>
  <c r="E230" i="18"/>
  <c r="F217" i="18"/>
  <c r="F116" i="73"/>
  <c r="E125" i="73"/>
  <c r="F120" i="90"/>
  <c r="I118" i="69"/>
  <c r="F163" i="69"/>
  <c r="F162" i="69"/>
  <c r="E143" i="5"/>
  <c r="F130" i="5"/>
  <c r="F141" i="3"/>
  <c r="F140" i="3" s="1"/>
  <c r="I111" i="3"/>
  <c r="F145" i="12"/>
  <c r="F144" i="12" s="1"/>
  <c r="E299" i="53"/>
  <c r="I85" i="71"/>
  <c r="F115" i="71"/>
  <c r="F114" i="71" s="1"/>
  <c r="F176" i="66"/>
  <c r="F130" i="11"/>
  <c r="F129" i="11"/>
  <c r="I100" i="11"/>
  <c r="F116" i="90"/>
  <c r="E128" i="90"/>
  <c r="F237" i="61"/>
  <c r="E129" i="21"/>
  <c r="E160" i="78"/>
  <c r="I112" i="27"/>
  <c r="F142" i="27"/>
  <c r="F168" i="23"/>
  <c r="F176" i="23" s="1"/>
  <c r="I3" i="23" s="1"/>
  <c r="F145" i="85"/>
  <c r="I3" i="85" s="1"/>
  <c r="F141" i="27"/>
  <c r="F113" i="99" l="1"/>
  <c r="I3" i="99" s="1"/>
  <c r="E148" i="3"/>
  <c r="E162" i="7"/>
  <c r="F149" i="7"/>
  <c r="F307" i="13"/>
  <c r="E320" i="13"/>
  <c r="E140" i="51"/>
  <c r="F167" i="55"/>
  <c r="F178" i="55" s="1"/>
  <c r="I3" i="55" s="1"/>
  <c r="E178" i="55"/>
  <c r="D149" i="56"/>
  <c r="F138" i="56"/>
  <c r="F155" i="43"/>
  <c r="F168" i="43" s="1"/>
  <c r="I3" i="43" s="1"/>
  <c r="E168" i="43"/>
  <c r="F149" i="56"/>
  <c r="I3" i="56" s="1"/>
  <c r="F288" i="17"/>
  <c r="I3" i="17" s="1"/>
  <c r="F141" i="54"/>
  <c r="I3" i="54" s="1"/>
  <c r="I129" i="6"/>
  <c r="F159" i="6"/>
  <c r="F158" i="6" s="1"/>
  <c r="E168" i="22"/>
  <c r="F156" i="22"/>
  <c r="F168" i="22" s="1"/>
  <c r="I3" i="22" s="1"/>
  <c r="F176" i="36"/>
  <c r="E188" i="36"/>
  <c r="E202" i="38"/>
  <c r="F190" i="38"/>
  <c r="F202" i="38" s="1"/>
  <c r="I3" i="38" s="1"/>
  <c r="F121" i="70"/>
  <c r="I3" i="70" s="1"/>
  <c r="F297" i="82"/>
  <c r="I3" i="82" s="1"/>
  <c r="F119" i="57"/>
  <c r="F128" i="57" s="1"/>
  <c r="I3" i="57" s="1"/>
  <c r="E128" i="57"/>
  <c r="F159" i="69"/>
  <c r="F171" i="69" s="1"/>
  <c r="I3" i="69" s="1"/>
  <c r="E171" i="69"/>
  <c r="F173" i="64"/>
  <c r="F184" i="64" s="1"/>
  <c r="I3" i="64" s="1"/>
  <c r="D184" i="64"/>
  <c r="F152" i="45"/>
  <c r="I3" i="45" s="1"/>
  <c r="F230" i="18"/>
  <c r="I3" i="18" s="1"/>
  <c r="F130" i="86"/>
  <c r="I3" i="86" s="1"/>
  <c r="F166" i="103"/>
  <c r="I3" i="103" s="1"/>
  <c r="F146" i="14"/>
  <c r="I3" i="14" s="1"/>
  <c r="F177" i="66"/>
  <c r="F189" i="66" s="1"/>
  <c r="I3" i="66" s="1"/>
  <c r="E189" i="66"/>
  <c r="F182" i="79"/>
  <c r="F195" i="79" s="1"/>
  <c r="I3" i="79" s="1"/>
  <c r="E195" i="79"/>
  <c r="F98" i="75"/>
  <c r="E105" i="75"/>
  <c r="I123" i="2"/>
  <c r="I75" i="6"/>
  <c r="E154" i="6" s="1"/>
  <c r="E166" i="6" s="1"/>
  <c r="I212" i="8"/>
  <c r="I131" i="10"/>
  <c r="D149" i="27"/>
  <c r="F136" i="27"/>
  <c r="F149" i="27" s="1"/>
  <c r="I3" i="27" s="1"/>
  <c r="D149" i="9"/>
  <c r="F147" i="9"/>
  <c r="J10" i="16"/>
  <c r="I25" i="16"/>
  <c r="E175" i="16" s="1"/>
  <c r="E188" i="16" s="1"/>
  <c r="F135" i="3"/>
  <c r="F104" i="102"/>
  <c r="F113" i="102" s="1"/>
  <c r="I3" i="102" s="1"/>
  <c r="F144" i="26"/>
  <c r="E185" i="15"/>
  <c r="E114" i="94"/>
  <c r="D159" i="24"/>
  <c r="F155" i="83"/>
  <c r="F154" i="83" s="1"/>
  <c r="E100" i="84"/>
  <c r="E171" i="44"/>
  <c r="D254" i="8"/>
  <c r="F135" i="68"/>
  <c r="F146" i="68" s="1"/>
  <c r="I3" i="68" s="1"/>
  <c r="D160" i="77"/>
  <c r="F105" i="99"/>
  <c r="F247" i="80"/>
  <c r="D258" i="80"/>
  <c r="D146" i="14"/>
  <c r="F135" i="14"/>
  <c r="F181" i="67"/>
  <c r="F195" i="67" s="1"/>
  <c r="I3" i="67" s="1"/>
  <c r="E195" i="67"/>
  <c r="F137" i="72"/>
  <c r="I3" i="72" s="1"/>
  <c r="F90" i="88"/>
  <c r="E98" i="88"/>
  <c r="F129" i="51"/>
  <c r="F140" i="51" s="1"/>
  <c r="I3" i="51" s="1"/>
  <c r="F168" i="1"/>
  <c r="E181" i="1"/>
  <c r="F242" i="61"/>
  <c r="F241" i="61" s="1"/>
  <c r="I212" i="61"/>
  <c r="D166" i="2"/>
  <c r="F153" i="2"/>
  <c r="I120" i="7"/>
  <c r="I278" i="13"/>
  <c r="D185" i="15"/>
  <c r="F172" i="15"/>
  <c r="D188" i="16"/>
  <c r="I87" i="21"/>
  <c r="D188" i="36"/>
  <c r="F175" i="36"/>
  <c r="F188" i="36" s="1"/>
  <c r="I3" i="36" s="1"/>
  <c r="D232" i="28"/>
  <c r="F219" i="28"/>
  <c r="F232" i="28" s="1"/>
  <c r="I3" i="28" s="1"/>
  <c r="I119" i="54"/>
  <c r="E132" i="54" s="1"/>
  <c r="F132" i="54" s="1"/>
  <c r="F130" i="54"/>
  <c r="D141" i="54"/>
  <c r="I80" i="90"/>
  <c r="E249" i="61"/>
  <c r="F145" i="26"/>
  <c r="E126" i="87"/>
  <c r="F158" i="20"/>
  <c r="F171" i="20" s="1"/>
  <c r="I3" i="20" s="1"/>
  <c r="E135" i="60"/>
  <c r="E232" i="28"/>
  <c r="D152" i="12"/>
  <c r="F168" i="62"/>
  <c r="F181" i="62" s="1"/>
  <c r="I3" i="62" s="1"/>
  <c r="E297" i="82"/>
  <c r="E141" i="54"/>
  <c r="E114" i="89"/>
  <c r="F154" i="6"/>
  <c r="F166" i="6" s="1"/>
  <c r="I3" i="6" s="1"/>
  <c r="E130" i="32"/>
  <c r="F286" i="82"/>
  <c r="D297" i="82"/>
  <c r="F188" i="40"/>
  <c r="F199" i="40" s="1"/>
  <c r="I3" i="40" s="1"/>
  <c r="D199" i="40"/>
  <c r="D144" i="74"/>
  <c r="E168" i="37"/>
  <c r="F155" i="37"/>
  <c r="F100" i="84"/>
  <c r="I3" i="84" s="1"/>
  <c r="I57" i="3"/>
  <c r="E136" i="3" s="1"/>
  <c r="F136" i="3" s="1"/>
  <c r="I151" i="16"/>
  <c r="F181" i="16"/>
  <c r="F180" i="16" s="1"/>
  <c r="D129" i="21"/>
  <c r="I117" i="24"/>
  <c r="I114" i="26"/>
  <c r="I90" i="35"/>
  <c r="F119" i="70"/>
  <c r="D121" i="70"/>
  <c r="I86" i="92"/>
  <c r="E99" i="92" s="1"/>
  <c r="F310" i="13"/>
  <c r="D320" i="13"/>
  <c r="D176" i="23"/>
  <c r="E254" i="8"/>
  <c r="E184" i="64"/>
  <c r="E166" i="103"/>
  <c r="E149" i="56"/>
  <c r="E142" i="58"/>
  <c r="D166" i="103"/>
  <c r="E169" i="19"/>
  <c r="F156" i="19"/>
  <c r="F169" i="19" s="1"/>
  <c r="I3" i="19" s="1"/>
  <c r="E194" i="4"/>
  <c r="F181" i="4"/>
  <c r="F194" i="4" s="1"/>
  <c r="I3" i="4" s="1"/>
  <c r="F123" i="25"/>
  <c r="F136" i="25" s="1"/>
  <c r="I3" i="25" s="1"/>
  <c r="E136" i="25"/>
  <c r="F186" i="16"/>
  <c r="F105" i="75"/>
  <c r="I3" i="75" s="1"/>
  <c r="D162" i="7"/>
  <c r="F160" i="37"/>
  <c r="J215" i="17"/>
  <c r="D181" i="1"/>
  <c r="F150" i="12"/>
  <c r="F152" i="12" s="1"/>
  <c r="I3" i="12" s="1"/>
  <c r="I143" i="15"/>
  <c r="I108" i="39"/>
  <c r="I127" i="1"/>
  <c r="I127" i="9"/>
  <c r="E140" i="9" s="1"/>
  <c r="I107" i="9"/>
  <c r="J266" i="17"/>
  <c r="F286" i="17"/>
  <c r="I32" i="47"/>
  <c r="E104" i="47" s="1"/>
  <c r="D114" i="47"/>
  <c r="F290" i="53"/>
  <c r="F159" i="63"/>
  <c r="F168" i="63" s="1"/>
  <c r="I3" i="63" s="1"/>
  <c r="F131" i="72"/>
  <c r="I81" i="76"/>
  <c r="F109" i="76"/>
  <c r="F249" i="80"/>
  <c r="I135" i="64"/>
  <c r="F177" i="64"/>
  <c r="F176" i="64" s="1"/>
  <c r="I289" i="31"/>
  <c r="I19" i="35"/>
  <c r="E119" i="35" s="1"/>
  <c r="F159" i="37"/>
  <c r="F129" i="72"/>
  <c r="F247" i="61"/>
  <c r="F92" i="88"/>
  <c r="F119" i="90"/>
  <c r="F128" i="90" s="1"/>
  <c r="I3" i="90" s="1"/>
  <c r="F152" i="83"/>
  <c r="F162" i="83" s="1"/>
  <c r="I3" i="83" s="1"/>
  <c r="B228" i="53"/>
  <c r="D288" i="53" s="1"/>
  <c r="B54" i="114"/>
  <c r="D100" i="114" s="1"/>
  <c r="F288" i="53" l="1"/>
  <c r="F299" i="53" s="1"/>
  <c r="I3" i="53" s="1"/>
  <c r="D299" i="53"/>
  <c r="I294" i="31"/>
  <c r="F324" i="31"/>
  <c r="F323" i="31" s="1"/>
  <c r="F331" i="31" s="1"/>
  <c r="I3" i="31" s="1"/>
  <c r="I113" i="39"/>
  <c r="F143" i="39"/>
  <c r="F142" i="39" s="1"/>
  <c r="F150" i="39" s="1"/>
  <c r="I3" i="39" s="1"/>
  <c r="I119" i="26"/>
  <c r="F149" i="26"/>
  <c r="F148" i="26" s="1"/>
  <c r="I92" i="21"/>
  <c r="F122" i="21"/>
  <c r="F121" i="21" s="1"/>
  <c r="F129" i="21" s="1"/>
  <c r="I3" i="21" s="1"/>
  <c r="F181" i="1"/>
  <c r="I3" i="1" s="1"/>
  <c r="F178" i="15"/>
  <c r="F177" i="15" s="1"/>
  <c r="F185" i="15" s="1"/>
  <c r="I3" i="15" s="1"/>
  <c r="I148" i="15"/>
  <c r="F313" i="13"/>
  <c r="F312" i="13" s="1"/>
  <c r="I283" i="13"/>
  <c r="F156" i="26"/>
  <c r="I3" i="26" s="1"/>
  <c r="F159" i="2"/>
  <c r="F158" i="2" s="1"/>
  <c r="I128" i="2"/>
  <c r="F104" i="47"/>
  <c r="F114" i="47" s="1"/>
  <c r="I3" i="47" s="1"/>
  <c r="E114" i="47"/>
  <c r="F140" i="9"/>
  <c r="E149" i="9"/>
  <c r="I125" i="7"/>
  <c r="F155" i="7"/>
  <c r="F154" i="7" s="1"/>
  <c r="F162" i="7" s="1"/>
  <c r="I3" i="7" s="1"/>
  <c r="F249" i="61"/>
  <c r="I3" i="61" s="1"/>
  <c r="F258" i="80"/>
  <c r="I3" i="80" s="1"/>
  <c r="I136" i="10"/>
  <c r="F166" i="10"/>
  <c r="F165" i="10" s="1"/>
  <c r="F173" i="10" s="1"/>
  <c r="I3" i="10" s="1"/>
  <c r="F99" i="92"/>
  <c r="F106" i="92" s="1"/>
  <c r="I3" i="92" s="1"/>
  <c r="E106" i="92"/>
  <c r="I85" i="76"/>
  <c r="F115" i="76"/>
  <c r="F114" i="76" s="1"/>
  <c r="F121" i="76" s="1"/>
  <c r="I3" i="76" s="1"/>
  <c r="F142" i="9"/>
  <c r="F141" i="9" s="1"/>
  <c r="I112" i="9"/>
  <c r="I122" i="24"/>
  <c r="F152" i="24"/>
  <c r="F151" i="24" s="1"/>
  <c r="F159" i="24" s="1"/>
  <c r="I3" i="24" s="1"/>
  <c r="F175" i="16"/>
  <c r="F188" i="16" s="1"/>
  <c r="I3" i="16" s="1"/>
  <c r="F320" i="13"/>
  <c r="I3" i="13" s="1"/>
  <c r="F100" i="114"/>
  <c r="F109" i="114" s="1"/>
  <c r="I3" i="114" s="1"/>
  <c r="D109" i="114"/>
  <c r="E132" i="35"/>
  <c r="F119" i="35"/>
  <c r="F174" i="1"/>
  <c r="F173" i="1" s="1"/>
  <c r="I132" i="1"/>
  <c r="I95" i="35"/>
  <c r="F125" i="35"/>
  <c r="F124" i="35" s="1"/>
  <c r="F168" i="37"/>
  <c r="I3" i="37" s="1"/>
  <c r="F166" i="2"/>
  <c r="I3" i="2" s="1"/>
  <c r="F98" i="88"/>
  <c r="I3" i="88" s="1"/>
  <c r="F148" i="3"/>
  <c r="I3" i="3" s="1"/>
  <c r="F247" i="8"/>
  <c r="F246" i="8" s="1"/>
  <c r="F254" i="8" s="1"/>
  <c r="I3" i="8" s="1"/>
  <c r="I217" i="8"/>
  <c r="F132" i="35" l="1"/>
  <c r="I3" i="35" s="1"/>
  <c r="F149" i="9"/>
  <c r="I3" i="9" s="1"/>
</calcChain>
</file>

<file path=xl/comments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2" authorId="0" shapeId="0">
      <text>
        <r>
          <rPr>
            <sz val="10"/>
            <rFont val="Arial"/>
            <family val="2"/>
          </rPr>
          <t xml:space="preserve">УК ЖКХ:
В ЭТО ПОЛЕ ВПИСЫВАЕТСЯ МЕСЯЦ И ГОД ОТЧЕТА
</t>
        </r>
      </text>
    </comment>
    <comment ref="C2" authorId="0" shapeId="0">
      <text>
        <r>
          <rPr>
            <sz val="10"/>
            <rFont val="Arial"/>
            <family val="2"/>
          </rPr>
          <t xml:space="preserve">УК ЖКХ:
тариф на услугу содержание эксплуатирующей организации
</t>
        </r>
      </text>
    </comment>
    <comment ref="D2" authorId="0" shapeId="0">
      <text>
        <r>
          <rPr>
            <sz val="10"/>
            <rFont val="Arial"/>
            <family val="2"/>
          </rPr>
          <t xml:space="preserve">УК ЖКХ:
Общая площадь квартир (начисляемая площадь)
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E3" authorId="0" shapeId="0">
      <text>
        <r>
          <rPr>
            <sz val="10"/>
            <rFont val="Arial"/>
            <family val="2"/>
          </rPr>
          <t>УК ЖКХ:
В ЭТО ПОЛЕ ВПИСЫВАЕТСЯ дом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0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6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7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8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9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0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6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7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8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9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0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3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4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4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4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5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5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6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6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6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7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8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8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9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sharedStrings.xml><?xml version="1.0" encoding="utf-8"?>
<sst xmlns="http://schemas.openxmlformats.org/spreadsheetml/2006/main" count="29612" uniqueCount="1604">
  <si>
    <t>% общеэкспл. расходов утвержд. тарифа 2012г.</t>
  </si>
  <si>
    <t>Лифтовое хозяйство</t>
  </si>
  <si>
    <t>Прочие расходы (общеэксплуатационные и цеховые расходы)</t>
  </si>
  <si>
    <t>НАЧИСЛЕНИЯ мес.</t>
  </si>
  <si>
    <t>Дата</t>
  </si>
  <si>
    <t>РАСХОД материалов</t>
  </si>
  <si>
    <t>ИТОГО</t>
  </si>
  <si>
    <t>УСЛУГИ СТОРОННИХ ОРГАНИЗАЦИЙ</t>
  </si>
  <si>
    <t>З/П</t>
  </si>
  <si>
    <t>Кол-во</t>
  </si>
  <si>
    <t>НАЧИСЛЕНИЯ год</t>
  </si>
  <si>
    <t>ИТОГО:</t>
  </si>
  <si>
    <t>Стоим-ть</t>
  </si>
  <si>
    <t>Благоустройство</t>
  </si>
  <si>
    <t>Конструктивные эл-ты</t>
  </si>
  <si>
    <t>Зарплата</t>
  </si>
  <si>
    <t>Итог:</t>
  </si>
  <si>
    <t>Расходные материалы</t>
  </si>
  <si>
    <t>Ед.изм.</t>
  </si>
  <si>
    <t>ТАРИФ</t>
  </si>
  <si>
    <t>ВСЕГО ЗАТРАТ ПО ДОМУ:</t>
  </si>
  <si>
    <t>ВСЕГО:</t>
  </si>
  <si>
    <t xml:space="preserve">Место </t>
  </si>
  <si>
    <t>ПЛОЩАДЬ</t>
  </si>
  <si>
    <t>остаток</t>
  </si>
  <si>
    <t>Аварийно-восстан. раб.</t>
  </si>
  <si>
    <t>МЕСЯЦ И ГОД ОТЧЕТА</t>
  </si>
  <si>
    <t>г.п. Запрудня</t>
  </si>
  <si>
    <t xml:space="preserve">К.Маркса </t>
  </si>
  <si>
    <t>5а</t>
  </si>
  <si>
    <t>К.Маркса</t>
  </si>
  <si>
    <t>6 корп.2</t>
  </si>
  <si>
    <t>Ленина</t>
  </si>
  <si>
    <t>6а</t>
  </si>
  <si>
    <t>7а</t>
  </si>
  <si>
    <t>8 корп.1</t>
  </si>
  <si>
    <t>8 корп.2</t>
  </si>
  <si>
    <t>8 корп.3</t>
  </si>
  <si>
    <t>10 корп.1</t>
  </si>
  <si>
    <t>10 корп.2</t>
  </si>
  <si>
    <t>10 корп.3</t>
  </si>
  <si>
    <t>12 корп.1</t>
  </si>
  <si>
    <t>12 корп.2</t>
  </si>
  <si>
    <t>12 корп.3</t>
  </si>
  <si>
    <t>12 корп.4</t>
  </si>
  <si>
    <t>16 корп.1</t>
  </si>
  <si>
    <t>16 корп.2</t>
  </si>
  <si>
    <t>Первомайская</t>
  </si>
  <si>
    <t>Пер.Мира</t>
  </si>
  <si>
    <t>Пролетарский пер.</t>
  </si>
  <si>
    <t>13 корп. 1</t>
  </si>
  <si>
    <t>6 корп.3</t>
  </si>
  <si>
    <t>8 корп.4</t>
  </si>
  <si>
    <t>8 корп.5</t>
  </si>
  <si>
    <t>121а</t>
  </si>
  <si>
    <t>Соревнование</t>
  </si>
  <si>
    <t>Школьный пер.</t>
  </si>
  <si>
    <t>Вокзальная</t>
  </si>
  <si>
    <t>Кооперативная</t>
  </si>
  <si>
    <t>Западная</t>
  </si>
  <si>
    <t>13 корп.2</t>
  </si>
  <si>
    <t>13 корп.3</t>
  </si>
  <si>
    <t>15 корп.1</t>
  </si>
  <si>
    <t>30 корп.1</t>
  </si>
  <si>
    <t>30 корп.2</t>
  </si>
  <si>
    <t>январь</t>
  </si>
  <si>
    <t>февраль</t>
  </si>
  <si>
    <t>ОАО "Мосэнергосбыт"</t>
  </si>
  <si>
    <t>Услуги сторонних организаций</t>
  </si>
  <si>
    <t>март</t>
  </si>
  <si>
    <t>% общеэкспл. расходов утвержд. тарифа 2011г.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</si>
  <si>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</si>
  <si>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</si>
  <si>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</si>
  <si>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</si>
  <si>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</si>
  <si>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</si>
  <si>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</si>
  <si>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</si>
  <si>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</si>
  <si>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февраль </t>
  </si>
  <si>
    <t>Мосэнергосбыт</t>
  </si>
  <si>
    <t>кВт</t>
  </si>
  <si>
    <t>ВДГО</t>
  </si>
  <si>
    <t>ООО "СтройМонтажЦентр"</t>
  </si>
  <si>
    <t>ВДПО</t>
  </si>
  <si>
    <t>за год</t>
  </si>
  <si>
    <t>з/п+аренда+ком.услуги.+трансп.расходы</t>
  </si>
  <si>
    <t>Замер сопротивления</t>
  </si>
  <si>
    <t>прочие (Колис, Волга, обучение)</t>
  </si>
  <si>
    <t>ЖБО</t>
  </si>
  <si>
    <t>Чистый двор (вывоз мусора)</t>
  </si>
  <si>
    <t>НАЧИСЛ-Я год</t>
  </si>
  <si>
    <t>ОПЛАТА</t>
  </si>
  <si>
    <t>ДОЛГ (населения)</t>
  </si>
  <si>
    <t>ООО "ЖилКомСервис Запрудня"          РЕМОНТ КОНСТРУКТИВНЫХ ЭЛЕМЕНТОВ ЗДАНИЯ</t>
  </si>
  <si>
    <t>ООО "ЖилКомСервис Запрудня"   ПРОВЕДЕНИЕ АВАРИЙНО-ВОССТАНОВИТ. РАБОТ</t>
  </si>
  <si>
    <t>ООО "СтройМонтажЦентр" (управление жилым домом)</t>
  </si>
  <si>
    <t>ООО "ЖилКомСервис Запрудня" Прочие расходы (общеэксплуатационные и цеховые расходы)</t>
  </si>
  <si>
    <t>Белизна</t>
  </si>
  <si>
    <t>шт</t>
  </si>
  <si>
    <t>Доска 150*50</t>
  </si>
  <si>
    <t>кг</t>
  </si>
  <si>
    <t>Труба арм.20</t>
  </si>
  <si>
    <t>м</t>
  </si>
  <si>
    <t>Кран шар.20</t>
  </si>
  <si>
    <t>Саморезы 35</t>
  </si>
  <si>
    <t>лист</t>
  </si>
  <si>
    <t>банка</t>
  </si>
  <si>
    <t>упак</t>
  </si>
  <si>
    <t>Обработка подвала</t>
  </si>
  <si>
    <t>бал</t>
  </si>
  <si>
    <t>Доска 150*25</t>
  </si>
  <si>
    <t>Калинина</t>
  </si>
  <si>
    <t>Окос территории</t>
  </si>
  <si>
    <t>Установка пружины на входную дверь</t>
  </si>
  <si>
    <t>Пружина дверная</t>
  </si>
  <si>
    <t>3 подъезд</t>
  </si>
  <si>
    <t>Ремонт отопления</t>
  </si>
  <si>
    <t>кв.62</t>
  </si>
  <si>
    <t>Муфта МП20*20</t>
  </si>
  <si>
    <t>чердак</t>
  </si>
  <si>
    <t>Подводка к полотенцесушителю</t>
  </si>
  <si>
    <t>кв.18</t>
  </si>
  <si>
    <t>Труба МП20</t>
  </si>
  <si>
    <t>Муфта МП20*3/4вн</t>
  </si>
  <si>
    <t>подвал</t>
  </si>
  <si>
    <t>Резьба 50</t>
  </si>
  <si>
    <t>Кран шар.50</t>
  </si>
  <si>
    <t>Муфта РР50</t>
  </si>
  <si>
    <t>Ремонт оконного переплета</t>
  </si>
  <si>
    <t>4 подъезд</t>
  </si>
  <si>
    <t>Эмаль белая</t>
  </si>
  <si>
    <t>Уайт-спирит</t>
  </si>
  <si>
    <t>Клей ПВА-1кг</t>
  </si>
  <si>
    <t>Стекло оконное</t>
  </si>
  <si>
    <t>Гвозди 25</t>
  </si>
  <si>
    <t>м2</t>
  </si>
  <si>
    <t>бут</t>
  </si>
  <si>
    <t>1 подъезд</t>
  </si>
  <si>
    <t>Ремонт отопления и ХВС</t>
  </si>
  <si>
    <t>Кран шар.15</t>
  </si>
  <si>
    <t>Ревизия элеваторного узла</t>
  </si>
  <si>
    <t>элеватор</t>
  </si>
  <si>
    <t>бал.</t>
  </si>
  <si>
    <t>4 подъезд подвал</t>
  </si>
  <si>
    <t>резьба 40</t>
  </si>
  <si>
    <t>Кран шар.40</t>
  </si>
  <si>
    <t>кв.13 стояк</t>
  </si>
  <si>
    <t>Муфта комб.20*1/2нр</t>
  </si>
  <si>
    <t>Ремонт стояка ГВС</t>
  </si>
  <si>
    <t>доска 150*50</t>
  </si>
  <si>
    <t>Ремонт кровли спуска в подвал</t>
  </si>
  <si>
    <t>Ремонт перил лестничного марша</t>
  </si>
  <si>
    <t>5,6 этаж</t>
  </si>
  <si>
    <t>упак.</t>
  </si>
  <si>
    <t>Патрубок МП20*20</t>
  </si>
  <si>
    <t>кв.14 стояк, подвал</t>
  </si>
  <si>
    <t>Патрубок МП26*26</t>
  </si>
  <si>
    <t>Труба МП26</t>
  </si>
  <si>
    <t>1-4 подъезд</t>
  </si>
  <si>
    <t>Доска 150*525</t>
  </si>
  <si>
    <t>Гвозди 50</t>
  </si>
  <si>
    <t>Ремонт двери выхода на крышу</t>
  </si>
  <si>
    <t>Ремонт стояка ХВС и ГВС</t>
  </si>
  <si>
    <t>кв.85 стояк</t>
  </si>
  <si>
    <t>Уголок соед.20</t>
  </si>
  <si>
    <t>Тройник соед.20</t>
  </si>
  <si>
    <t>Ремонт канализации</t>
  </si>
  <si>
    <t>Труба ПВХ110*2</t>
  </si>
  <si>
    <t>Труба ПВХ110*0,5</t>
  </si>
  <si>
    <t>Отвод 110*45</t>
  </si>
  <si>
    <t>Манжет резин.110*124</t>
  </si>
  <si>
    <t>Переход на чуг.110*124</t>
  </si>
  <si>
    <t>Уголок МП16*16</t>
  </si>
  <si>
    <t>Соединение МП16*16</t>
  </si>
  <si>
    <t>подвал 2 подъезд</t>
  </si>
  <si>
    <t>кв.39 стояк</t>
  </si>
  <si>
    <t>3 подъезд подвал</t>
  </si>
  <si>
    <t>3 элеватор</t>
  </si>
  <si>
    <t>кв.10 стояк</t>
  </si>
  <si>
    <t>труба ПВХ50*1,5</t>
  </si>
  <si>
    <t>переход 50*45</t>
  </si>
  <si>
    <t>манжет 70*50</t>
  </si>
  <si>
    <t>ревизия 50</t>
  </si>
  <si>
    <t>диск отрезной 180</t>
  </si>
  <si>
    <t>муфт 50</t>
  </si>
  <si>
    <t>Ремонт полотенцесушителя</t>
  </si>
  <si>
    <t>кв.8</t>
  </si>
  <si>
    <t>труба арм.20</t>
  </si>
  <si>
    <t>муфта соед.20</t>
  </si>
  <si>
    <t>уголок соед.20</t>
  </si>
  <si>
    <t>тройник комб.25*1/2*25</t>
  </si>
  <si>
    <t>кран шар.15</t>
  </si>
  <si>
    <t>диск отрезной 150</t>
  </si>
  <si>
    <t>кв.9</t>
  </si>
  <si>
    <t>манжет 50*70</t>
  </si>
  <si>
    <t>переход 50*70</t>
  </si>
  <si>
    <t>труба пвх50*2</t>
  </si>
  <si>
    <t>труба пвх50*1,5</t>
  </si>
  <si>
    <t>тройник 50*50*90</t>
  </si>
  <si>
    <t>заглушка 50</t>
  </si>
  <si>
    <t>муфта 50</t>
  </si>
  <si>
    <t>кв.12</t>
  </si>
  <si>
    <t>отвод 50*90</t>
  </si>
  <si>
    <t>отвод 57</t>
  </si>
  <si>
    <t>резьба 20</t>
  </si>
  <si>
    <t>резьба 15</t>
  </si>
  <si>
    <t>проволока сварочная</t>
  </si>
  <si>
    <t>кран шар.20</t>
  </si>
  <si>
    <t>Остекление входной двери, установка пружины</t>
  </si>
  <si>
    <t>стекло оконное</t>
  </si>
  <si>
    <t>гвозди 25</t>
  </si>
  <si>
    <t>пружина дверная</t>
  </si>
  <si>
    <t>Остекление окон</t>
  </si>
  <si>
    <t>муфта МП20*3/4нр</t>
  </si>
  <si>
    <t>муфта МП20*20</t>
  </si>
  <si>
    <t>труба МП20</t>
  </si>
  <si>
    <t>муфта МП20*1/2нр</t>
  </si>
  <si>
    <t>муфта МП20*3/4вн</t>
  </si>
  <si>
    <t>доска 150*25</t>
  </si>
  <si>
    <t>гвозди 70</t>
  </si>
  <si>
    <t>шифер</t>
  </si>
  <si>
    <t>саморезы 35</t>
  </si>
  <si>
    <t>труба арм.32</t>
  </si>
  <si>
    <t>американка 32*1вн</t>
  </si>
  <si>
    <t>уголок соед.32</t>
  </si>
  <si>
    <t>тройник перех.32*20*32</t>
  </si>
  <si>
    <t>резьба 25</t>
  </si>
  <si>
    <t>муфта комб.20*1/2нр</t>
  </si>
  <si>
    <t>муфта комб.25*3/4нр</t>
  </si>
  <si>
    <t>муфта соед.25</t>
  </si>
  <si>
    <t>полоса 25мм</t>
  </si>
  <si>
    <t>электроды 3мм</t>
  </si>
  <si>
    <t>проф.труба 15*15</t>
  </si>
  <si>
    <t>лента 100*610</t>
  </si>
  <si>
    <t>труба арм.25</t>
  </si>
  <si>
    <t>уголок соед.25</t>
  </si>
  <si>
    <t>патрубок 26*26</t>
  </si>
  <si>
    <t>тройник МП26*1/2*26</t>
  </si>
  <si>
    <t>кран шар.25</t>
  </si>
  <si>
    <t>уголок чуг.15</t>
  </si>
  <si>
    <t>уголок МП20</t>
  </si>
  <si>
    <t>патрубок МП20*1/2нр</t>
  </si>
  <si>
    <t>герметик силикон.</t>
  </si>
  <si>
    <t>задвижка 50</t>
  </si>
  <si>
    <t>гайка М16</t>
  </si>
  <si>
    <t>болт М16</t>
  </si>
  <si>
    <t>прокладка 50</t>
  </si>
  <si>
    <t>газ</t>
  </si>
  <si>
    <t>американка 32*3/4нр</t>
  </si>
  <si>
    <t>американка 32*32вн</t>
  </si>
  <si>
    <t>муфта РР32</t>
  </si>
  <si>
    <t>заглушка 110</t>
  </si>
  <si>
    <t>тройник МП20*1/2*20</t>
  </si>
  <si>
    <t>труба ВГП50</t>
  </si>
  <si>
    <t>прокладка пар.50</t>
  </si>
  <si>
    <t>Ремонт входной двери</t>
  </si>
  <si>
    <t>проушины дверные</t>
  </si>
  <si>
    <t>саморезы 65</t>
  </si>
  <si>
    <t>Установка замка на подвал</t>
  </si>
  <si>
    <t>замок</t>
  </si>
  <si>
    <t>Установка заглушки</t>
  </si>
  <si>
    <t>заглушка 3/4вн</t>
  </si>
  <si>
    <t>Устройство водоразбора для уборщиц</t>
  </si>
  <si>
    <t>кран водоразборный 1/2</t>
  </si>
  <si>
    <t>уголок с креплением мп16*1/2вн</t>
  </si>
  <si>
    <t>маг.Базар</t>
  </si>
  <si>
    <t>муфта мп26*1вн</t>
  </si>
  <si>
    <t>лен</t>
  </si>
  <si>
    <t>муфта мп20*26вн</t>
  </si>
  <si>
    <t>тройник мп20*1/2*20</t>
  </si>
  <si>
    <t>нипель 1*3/4</t>
  </si>
  <si>
    <t>труба мп20</t>
  </si>
  <si>
    <t>муфта мп20*3/4вн</t>
  </si>
  <si>
    <t>муфта мп20*3/4нр</t>
  </si>
  <si>
    <t>Ремонт лестничной клетки после пожара</t>
  </si>
  <si>
    <t>5 этаж</t>
  </si>
  <si>
    <t>шпатлевка 15кг</t>
  </si>
  <si>
    <t>эмаль белая</t>
  </si>
  <si>
    <t>валик малярный</t>
  </si>
  <si>
    <t>шпатель 100</t>
  </si>
  <si>
    <t>кисть 63мм</t>
  </si>
  <si>
    <t>кисть 100мм</t>
  </si>
  <si>
    <t>эмаль серая</t>
  </si>
  <si>
    <t>меш</t>
  </si>
  <si>
    <t>Ремонт лестничного марша</t>
  </si>
  <si>
    <t>2 подъезд</t>
  </si>
  <si>
    <t>труба проф.20*20</t>
  </si>
  <si>
    <t>труба проф.40*25</t>
  </si>
  <si>
    <t>полоса 20</t>
  </si>
  <si>
    <t>круг обрезной</t>
  </si>
  <si>
    <t>почта</t>
  </si>
  <si>
    <t>муфта мп16*16</t>
  </si>
  <si>
    <t>Ремонт квартиры</t>
  </si>
  <si>
    <t>кв.16</t>
  </si>
  <si>
    <t>обои 0,53*10м</t>
  </si>
  <si>
    <t>обои 1,06*10м</t>
  </si>
  <si>
    <t>клей флизел.</t>
  </si>
  <si>
    <t>клей для бумаж.обоев</t>
  </si>
  <si>
    <t>рул</t>
  </si>
  <si>
    <t>пач</t>
  </si>
  <si>
    <t>кв.26</t>
  </si>
  <si>
    <t>шпатель 100мм</t>
  </si>
  <si>
    <t>кисть макловица</t>
  </si>
  <si>
    <t>ротбанд</t>
  </si>
  <si>
    <t>грунтовка пва</t>
  </si>
  <si>
    <t>обои 0,53*15</t>
  </si>
  <si>
    <t>клей "декоро"</t>
  </si>
  <si>
    <t>краска водоэмульсион.</t>
  </si>
  <si>
    <t>подвал 4 подъезд</t>
  </si>
  <si>
    <t>Ремонт ливневки</t>
  </si>
  <si>
    <t>отвод 89</t>
  </si>
  <si>
    <t>карн 1/2</t>
  </si>
  <si>
    <t>Ремонт двери в тамбуре</t>
  </si>
  <si>
    <t>кв.27</t>
  </si>
  <si>
    <t>труба мп26</t>
  </si>
  <si>
    <t>муфта мп26*26</t>
  </si>
  <si>
    <t>тройник мп26*20*26</t>
  </si>
  <si>
    <t>труба вгп89</t>
  </si>
  <si>
    <t>труба вгп76</t>
  </si>
  <si>
    <t xml:space="preserve">резьба 32 </t>
  </si>
  <si>
    <t>кран шар.32</t>
  </si>
  <si>
    <t>подвал 3 подъезд</t>
  </si>
  <si>
    <t>Заделка подвальных окон</t>
  </si>
  <si>
    <t>оргалит</t>
  </si>
  <si>
    <t>саморезы 64</t>
  </si>
  <si>
    <t>саморезы 90</t>
  </si>
  <si>
    <t>северная сторона</t>
  </si>
  <si>
    <t>нипель 1/2</t>
  </si>
  <si>
    <t>муфта мп16*1/2нр</t>
  </si>
  <si>
    <t>Установка замков на подвал</t>
  </si>
  <si>
    <t>подвал 2 подъезд кв.22</t>
  </si>
  <si>
    <t>американка 25*3/4нр</t>
  </si>
  <si>
    <t>Установка крана на радиатор</t>
  </si>
  <si>
    <t>кв.64</t>
  </si>
  <si>
    <t>труба мп16</t>
  </si>
  <si>
    <t>соединение мп16*1/2вн</t>
  </si>
  <si>
    <t>соединение мп16*1/2нр</t>
  </si>
  <si>
    <t>тройник мп16*1/2*16</t>
  </si>
  <si>
    <t>труба вгп50</t>
  </si>
  <si>
    <t>кв.72 стояк</t>
  </si>
  <si>
    <t>труба пвх110*0,5</t>
  </si>
  <si>
    <t>патрубок компенс.110</t>
  </si>
  <si>
    <t>переход соостн.110*124</t>
  </si>
  <si>
    <t>манжет резин.110*124</t>
  </si>
  <si>
    <t>диск отрезной 230</t>
  </si>
  <si>
    <t>кв.50</t>
  </si>
  <si>
    <t>муфта соед.20*3/4нр</t>
  </si>
  <si>
    <t>кв.52</t>
  </si>
  <si>
    <t>уголок мп20</t>
  </si>
  <si>
    <t>фланец 80</t>
  </si>
  <si>
    <t>прокладка пар.80</t>
  </si>
  <si>
    <t>Электромонтажные работы</t>
  </si>
  <si>
    <t>1,2,4 подъезд</t>
  </si>
  <si>
    <t>лампочка 40</t>
  </si>
  <si>
    <t>изолента</t>
  </si>
  <si>
    <t>эл.патрон</t>
  </si>
  <si>
    <t>лампочка 36</t>
  </si>
  <si>
    <t>авт.выкл.25</t>
  </si>
  <si>
    <t>авт.выкл.40</t>
  </si>
  <si>
    <t>выключатель</t>
  </si>
  <si>
    <t>подъезды</t>
  </si>
  <si>
    <t>розетка</t>
  </si>
  <si>
    <t>эл.вилка</t>
  </si>
  <si>
    <t>шина нлевая</t>
  </si>
  <si>
    <t>подвал 1 подъезд</t>
  </si>
  <si>
    <t>труба вгп40</t>
  </si>
  <si>
    <t>резьба 32</t>
  </si>
  <si>
    <t>соединение мп20*3/4нр</t>
  </si>
  <si>
    <t>соединение мп20*20</t>
  </si>
  <si>
    <t>подвал 2,3,4 подъезды</t>
  </si>
  <si>
    <t>прокладка пар.</t>
  </si>
  <si>
    <t>Ремонт ступеней лестничного марша</t>
  </si>
  <si>
    <t>фанера 10мм</t>
  </si>
  <si>
    <t>саморезы 45</t>
  </si>
  <si>
    <t>кв.3</t>
  </si>
  <si>
    <t>шпатдевк 15кг</t>
  </si>
  <si>
    <t>пена монтажная</t>
  </si>
  <si>
    <t>доска 15*50</t>
  </si>
  <si>
    <t>Установка замков на подвалы</t>
  </si>
  <si>
    <t>ООО "ЖилКомСервис Запрудня"   БЛАГОУСТРОЙСТВО И ПРИДОМОВАЯ ТЕРРИТОРИЯ</t>
  </si>
  <si>
    <t xml:space="preserve">ООО "ЖилКомСервис Запрудня"   ОБЕСПЕЧЕНИЕ САНИТАРНОГО СОСТОЯНИЯ ЖИЛЫХ ЗДАНИЙ </t>
  </si>
  <si>
    <t>Санитарное состояние жилых зданий</t>
  </si>
  <si>
    <t>лампочка 95</t>
  </si>
  <si>
    <t>авт.выкл.25А</t>
  </si>
  <si>
    <t>дин-рейка</t>
  </si>
  <si>
    <t>гофра труба 16</t>
  </si>
  <si>
    <t>клипсы 16</t>
  </si>
  <si>
    <t>провод АПВ2,5</t>
  </si>
  <si>
    <t>авт.выкл 25А</t>
  </si>
  <si>
    <t>стяжка кабельн.</t>
  </si>
  <si>
    <t>провод ПУНГНП2*1,5</t>
  </si>
  <si>
    <t>набор термотрубок</t>
  </si>
  <si>
    <t>авт.выкл 10А</t>
  </si>
  <si>
    <t>авт.выкл 16А</t>
  </si>
  <si>
    <t>коробка распаячная 100*100*50</t>
  </si>
  <si>
    <t>дин рейка ш</t>
  </si>
  <si>
    <t>светильник</t>
  </si>
  <si>
    <t>сжим У731М</t>
  </si>
  <si>
    <t>плавкая вставка 63А</t>
  </si>
  <si>
    <t xml:space="preserve">светильник </t>
  </si>
  <si>
    <t>стартер</t>
  </si>
  <si>
    <t>авт.выкл 3П80А</t>
  </si>
  <si>
    <t>лампочка ЛД36</t>
  </si>
  <si>
    <t>мешок</t>
  </si>
  <si>
    <t>литр</t>
  </si>
  <si>
    <t>Композиция ММТ БД</t>
  </si>
  <si>
    <t>Ремонт стояка отопления</t>
  </si>
  <si>
    <t>кв.19,22 стояк</t>
  </si>
  <si>
    <t>тройник соед.25</t>
  </si>
  <si>
    <t>уголок 25*45</t>
  </si>
  <si>
    <t>соединение МП26*3/4нр</t>
  </si>
  <si>
    <t>соединение МП20*3/4нр</t>
  </si>
  <si>
    <t>муфта комб.25*3/4вн</t>
  </si>
  <si>
    <t>гвозди 50</t>
  </si>
  <si>
    <t>подвал кв.1</t>
  </si>
  <si>
    <t>соединение МП20*1/2нр</t>
  </si>
  <si>
    <t>кв.21</t>
  </si>
  <si>
    <t>американка 25*3/4вн</t>
  </si>
  <si>
    <t>уголок 25*90</t>
  </si>
  <si>
    <t>Заделка штробы</t>
  </si>
  <si>
    <t>цемент</t>
  </si>
  <si>
    <t>кирпич</t>
  </si>
  <si>
    <t>песок</t>
  </si>
  <si>
    <t>м3</t>
  </si>
  <si>
    <t>саморезы 19</t>
  </si>
  <si>
    <t>муфта комб.20*1/2вн</t>
  </si>
  <si>
    <t>клипса 32</t>
  </si>
  <si>
    <t>тройник соед.20</t>
  </si>
  <si>
    <t>американка 25*1вн</t>
  </si>
  <si>
    <t>муфта перех.25*20</t>
  </si>
  <si>
    <t>уголок 20*45</t>
  </si>
  <si>
    <t>клипса 20</t>
  </si>
  <si>
    <t>кв.18,22</t>
  </si>
  <si>
    <t>тройник МП16*1/2*16</t>
  </si>
  <si>
    <t>американка 20*1/2вн</t>
  </si>
  <si>
    <t>муфта МП16*3/4нр</t>
  </si>
  <si>
    <t>американка 20*1/2нр</t>
  </si>
  <si>
    <t>Ремонт стояка ГВС и полотенцесушителя</t>
  </si>
  <si>
    <t>кв.13 стояк, подвал</t>
  </si>
  <si>
    <t>герметик силикон</t>
  </si>
  <si>
    <t>муфта чуг.25</t>
  </si>
  <si>
    <t>ман."Ткани", кв.выше по стояку</t>
  </si>
  <si>
    <t>труба ПВХ110*2</t>
  </si>
  <si>
    <t>труба ПВХ110*1</t>
  </si>
  <si>
    <t>труба ПВХ110*250</t>
  </si>
  <si>
    <t>переход на чуг.110*124</t>
  </si>
  <si>
    <t>тройник 110*110*87</t>
  </si>
  <si>
    <t>отвод 110*45</t>
  </si>
  <si>
    <t>кв.28-38</t>
  </si>
  <si>
    <t>муфта комб.20*3/4вн</t>
  </si>
  <si>
    <t>Ремонт рамы</t>
  </si>
  <si>
    <t>кв.29</t>
  </si>
  <si>
    <t>Ремонт стояка ХВС (ввод)</t>
  </si>
  <si>
    <t>уголок МП16*1/2нр</t>
  </si>
  <si>
    <t>Водоразбор для уборщиц</t>
  </si>
  <si>
    <t>кран водоразборн.</t>
  </si>
  <si>
    <t>штуцер 1/2</t>
  </si>
  <si>
    <t>прокладка 1/2</t>
  </si>
  <si>
    <t>уголок 1/2</t>
  </si>
  <si>
    <t>уголок ПП20*1/2вн</t>
  </si>
  <si>
    <t>тройник ПП20</t>
  </si>
  <si>
    <t>подвал, 4-5 подъезд</t>
  </si>
  <si>
    <t>кв.86 стояк</t>
  </si>
  <si>
    <t>соединение МП20*3/4</t>
  </si>
  <si>
    <t>муфта комб.32*1вн</t>
  </si>
  <si>
    <t>соединение МП20*20</t>
  </si>
  <si>
    <t>крепление РР25</t>
  </si>
  <si>
    <t>муфта комб.25*1/2нр</t>
  </si>
  <si>
    <t>Заделка штробы под трубы</t>
  </si>
  <si>
    <t>кв.86</t>
  </si>
  <si>
    <t>Ремонт козырька</t>
  </si>
  <si>
    <t>гвозди 100</t>
  </si>
  <si>
    <t>Ремонт тумбочки под раковину</t>
  </si>
  <si>
    <t>кв.1</t>
  </si>
  <si>
    <t>Ремонт пола в туалете</t>
  </si>
  <si>
    <t>кирпич раб.</t>
  </si>
  <si>
    <t>Установка унитаза</t>
  </si>
  <si>
    <t>гофра для унитаза</t>
  </si>
  <si>
    <t>крепление для сидения</t>
  </si>
  <si>
    <t>манжет конусный</t>
  </si>
  <si>
    <t>труба ПВХ50</t>
  </si>
  <si>
    <t>отвод ПВХ50*45</t>
  </si>
  <si>
    <t>уголок МП26*26</t>
  </si>
  <si>
    <t>муфта МП26*3/4</t>
  </si>
  <si>
    <t>1 подъезд 1 этаж</t>
  </si>
  <si>
    <t>тройник пер.25*20*25</t>
  </si>
  <si>
    <t>тройник ПВХ110*87</t>
  </si>
  <si>
    <t>тройник ПВХ110*45</t>
  </si>
  <si>
    <t>отвод ПВХ110*45</t>
  </si>
  <si>
    <t>крестовина 110*110*90</t>
  </si>
  <si>
    <t>крестовина 110*110*45</t>
  </si>
  <si>
    <t>труба ПВХ50*2</t>
  </si>
  <si>
    <t>труба ПВХ50*250</t>
  </si>
  <si>
    <t>тройник 50*50*45</t>
  </si>
  <si>
    <t>хомут 1 1/4</t>
  </si>
  <si>
    <t xml:space="preserve">Ремонт отопления </t>
  </si>
  <si>
    <t>кв.5,9 стояк</t>
  </si>
  <si>
    <t>труба МП26</t>
  </si>
  <si>
    <t>патрубок 26*3/4нр</t>
  </si>
  <si>
    <t>кв.21, подвал</t>
  </si>
  <si>
    <t>Ремонт полов в прихожей</t>
  </si>
  <si>
    <t>кв.47</t>
  </si>
  <si>
    <t>пленка</t>
  </si>
  <si>
    <t>осп</t>
  </si>
  <si>
    <t>бур</t>
  </si>
  <si>
    <t>дюбель гвоздь 6*40</t>
  </si>
  <si>
    <t>соединение МП16*1/2нр</t>
  </si>
  <si>
    <t>Ремонт стояка ХВС и ГВС (ввод)</t>
  </si>
  <si>
    <t>кв.97</t>
  </si>
  <si>
    <t>нипель 15</t>
  </si>
  <si>
    <t>кран 1/2</t>
  </si>
  <si>
    <t>Ремонт отопления (мусоросборник)</t>
  </si>
  <si>
    <t>радиатор 7секций</t>
  </si>
  <si>
    <t>соединение МП16*3/4нр</t>
  </si>
  <si>
    <t>арматура 10</t>
  </si>
  <si>
    <t>Ремонт рамы с остеклением</t>
  </si>
  <si>
    <t>7 подъезд 2 этаж</t>
  </si>
  <si>
    <t>подвал элеватор</t>
  </si>
  <si>
    <t>труба ВГП76</t>
  </si>
  <si>
    <t>проволока сварочн.</t>
  </si>
  <si>
    <t>Ремонт кровли</t>
  </si>
  <si>
    <t>линокром</t>
  </si>
  <si>
    <t>газ пропан</t>
  </si>
  <si>
    <t>прокладки для газ.</t>
  </si>
  <si>
    <t>6 подъезд, кв.88</t>
  </si>
  <si>
    <t>Заделка штробы в туалете</t>
  </si>
  <si>
    <t>кв.16,19,22,25</t>
  </si>
  <si>
    <t>полотно по металлу</t>
  </si>
  <si>
    <t>Лента ТПЛ</t>
  </si>
  <si>
    <t>лента ТПЛ</t>
  </si>
  <si>
    <t>Изготовление перил для крыльца</t>
  </si>
  <si>
    <t>труба ВГП25</t>
  </si>
  <si>
    <t>полоса метал.20</t>
  </si>
  <si>
    <t>электроды 3</t>
  </si>
  <si>
    <t>хомут 1*1 1/4</t>
  </si>
  <si>
    <t>кран шар.50</t>
  </si>
  <si>
    <t>резьба 50</t>
  </si>
  <si>
    <t>Ремонт стояка ГВС и ХВС</t>
  </si>
  <si>
    <t>кв.2,7,15,25</t>
  </si>
  <si>
    <t>американка 32*32</t>
  </si>
  <si>
    <t>муфта соед.32</t>
  </si>
  <si>
    <t>муфта перех.32*25</t>
  </si>
  <si>
    <t>кв.19</t>
  </si>
  <si>
    <t>соединение мп16*3/4вн</t>
  </si>
  <si>
    <t>подвал, кв.15</t>
  </si>
  <si>
    <t>соединение МП26</t>
  </si>
  <si>
    <t>подвалы</t>
  </si>
  <si>
    <t>ручка скоба</t>
  </si>
  <si>
    <t>петли рамные 85мм</t>
  </si>
  <si>
    <t>проушины</t>
  </si>
  <si>
    <t>кв.34 стояк</t>
  </si>
  <si>
    <t>труба ПВХ110*0,5</t>
  </si>
  <si>
    <t>труба ПВХ50*0,25</t>
  </si>
  <si>
    <t>диск отрезной 200</t>
  </si>
  <si>
    <t>крестовина 110*110*50</t>
  </si>
  <si>
    <t>отвод 110*90</t>
  </si>
  <si>
    <t>Ремонт стояка ХВС</t>
  </si>
  <si>
    <t>соединение МП20*3/4вн</t>
  </si>
  <si>
    <t xml:space="preserve">Ремонт стояка ХВС </t>
  </si>
  <si>
    <t>кв.41 стояк</t>
  </si>
  <si>
    <t>соединение МП26*1нр</t>
  </si>
  <si>
    <t>соединение МП26*26</t>
  </si>
  <si>
    <t>петли дверные 130мм</t>
  </si>
  <si>
    <t>эмаль ПФ266 красно-коричн.</t>
  </si>
  <si>
    <t>шпингалет</t>
  </si>
  <si>
    <t>Ремонт балкона (изготовление козырька)</t>
  </si>
  <si>
    <t>труба проф.40*25*6м</t>
  </si>
  <si>
    <t>лист оцинк.2,5м</t>
  </si>
  <si>
    <t>саморезы кровельн.</t>
  </si>
  <si>
    <t>диск отрезной 125</t>
  </si>
  <si>
    <t>штепсельное гнездо</t>
  </si>
  <si>
    <t>Изготовление перил крыльца</t>
  </si>
  <si>
    <t>подвал под кв.55</t>
  </si>
  <si>
    <t>кран с американкой 3/4</t>
  </si>
  <si>
    <t>уголок 40*45</t>
  </si>
  <si>
    <t>Ремонт отопления (Установка задвижки)</t>
  </si>
  <si>
    <t>бочонок 15</t>
  </si>
  <si>
    <t>нипель 1/2*3/4</t>
  </si>
  <si>
    <t>кв.4</t>
  </si>
  <si>
    <t>муфта мп20*20</t>
  </si>
  <si>
    <t>соединение мп20*1/2нр</t>
  </si>
  <si>
    <t>Установка замков на чердак</t>
  </si>
  <si>
    <t>Установка замков на чердак, ремон люков</t>
  </si>
  <si>
    <t xml:space="preserve">электроды 3 </t>
  </si>
  <si>
    <t>Ремонт подъезда</t>
  </si>
  <si>
    <t>кисть круглая</t>
  </si>
  <si>
    <t>эмаль салатовая</t>
  </si>
  <si>
    <t>уайт спирит</t>
  </si>
  <si>
    <t>кисть радиаторн.</t>
  </si>
  <si>
    <t>грунтовка ПВА</t>
  </si>
  <si>
    <t>полоса метал.25мм*6м</t>
  </si>
  <si>
    <t>клей Юнис</t>
  </si>
  <si>
    <t>побелка 2кг</t>
  </si>
  <si>
    <t>кв.57</t>
  </si>
  <si>
    <t>американка 32*1нр</t>
  </si>
  <si>
    <t>2 подъезд кв.15</t>
  </si>
  <si>
    <t>ИТП</t>
  </si>
  <si>
    <t>муфта чуг.20*15</t>
  </si>
  <si>
    <t>бочонок 20</t>
  </si>
  <si>
    <t>контрогайка 25</t>
  </si>
  <si>
    <t>переход соостн.на чуг.110*124</t>
  </si>
  <si>
    <t>кольцо уплотнит.110</t>
  </si>
  <si>
    <t>подвал 2,3 подъезд</t>
  </si>
  <si>
    <t>муфта РР50</t>
  </si>
  <si>
    <t>манометр</t>
  </si>
  <si>
    <t>тройник соед.20*1/2нр</t>
  </si>
  <si>
    <t>муфта перех.20*25</t>
  </si>
  <si>
    <t>муфта комб.25*1/2вн</t>
  </si>
  <si>
    <t>Изготовления приямка для насоса</t>
  </si>
  <si>
    <t>лист рифлен.1250*2500*3м</t>
  </si>
  <si>
    <t>уголок метал.25*25*6м</t>
  </si>
  <si>
    <t>муфта пнд 32*1вн</t>
  </si>
  <si>
    <t>уголок пнд 32*32</t>
  </si>
  <si>
    <t>кв.82 стояк</t>
  </si>
  <si>
    <t>подвал 8 подъезд</t>
  </si>
  <si>
    <t>задвижка 100</t>
  </si>
  <si>
    <t>прокладка пар.100</t>
  </si>
  <si>
    <t>соединение мп20*3/4вн</t>
  </si>
  <si>
    <t>Ремонт двери</t>
  </si>
  <si>
    <t>личина</t>
  </si>
  <si>
    <t>кв.13</t>
  </si>
  <si>
    <t>горелка ГВ-90</t>
  </si>
  <si>
    <t>кв.70</t>
  </si>
  <si>
    <t>кв.88</t>
  </si>
  <si>
    <t>кв.44</t>
  </si>
  <si>
    <t>кв.40</t>
  </si>
  <si>
    <t>кв.51,52,518</t>
  </si>
  <si>
    <t>тройник мп26*1/2*26</t>
  </si>
  <si>
    <t>патрубок мп26*26</t>
  </si>
  <si>
    <t>уголок мп16*16</t>
  </si>
  <si>
    <t>соединение мп26*3/4вн</t>
  </si>
  <si>
    <t>кв.2,3,4,6,7 стояк, подвал</t>
  </si>
  <si>
    <t>жидкое стекло</t>
  </si>
  <si>
    <t>Ремонт ливневки в подъезде</t>
  </si>
  <si>
    <t>труба ВГП20</t>
  </si>
  <si>
    <t>подъезд крыша</t>
  </si>
  <si>
    <t>Изготовление ящика для насосов</t>
  </si>
  <si>
    <t>Прочистка канализации</t>
  </si>
  <si>
    <t>лист рифлен.1250*2500</t>
  </si>
  <si>
    <t>уголок метал.25*25</t>
  </si>
  <si>
    <t>труба пнд32</t>
  </si>
  <si>
    <t>муфта 32*1вн</t>
  </si>
  <si>
    <t>отвод пнд32*32</t>
  </si>
  <si>
    <t>стояк</t>
  </si>
  <si>
    <t>труба пвх110*1м</t>
  </si>
  <si>
    <t>переход чуг.110*124</t>
  </si>
  <si>
    <t>труба пвх110*250</t>
  </si>
  <si>
    <t>тройник пвх110*110*90</t>
  </si>
  <si>
    <t>Установка входных кранов</t>
  </si>
  <si>
    <t>подвал, кв.45</t>
  </si>
  <si>
    <t>кран рыч.15</t>
  </si>
  <si>
    <t>кв.22</t>
  </si>
  <si>
    <t>подвал кв.32</t>
  </si>
  <si>
    <t>кран  шар.25</t>
  </si>
  <si>
    <t>американка 25*1нр</t>
  </si>
  <si>
    <t>кв.70-66 стояк</t>
  </si>
  <si>
    <t>подвал под кв.1</t>
  </si>
  <si>
    <t>Электромонтажные работ</t>
  </si>
  <si>
    <t>рассеиватель</t>
  </si>
  <si>
    <t>скоба электроуст.</t>
  </si>
  <si>
    <t>кабель АВВГ2,5</t>
  </si>
  <si>
    <t>провод ПУГВВ2*1,5</t>
  </si>
  <si>
    <t>стяжка кабельная СК-15</t>
  </si>
  <si>
    <t>авт.выкл.16А</t>
  </si>
  <si>
    <t>шина нулевая</t>
  </si>
  <si>
    <t>авт.выкл.40А</t>
  </si>
  <si>
    <t>тройник мп20*16*20</t>
  </si>
  <si>
    <t>крна шар.20</t>
  </si>
  <si>
    <t>Замена входных кранов</t>
  </si>
  <si>
    <t>кв.24</t>
  </si>
  <si>
    <t>труба МП16</t>
  </si>
  <si>
    <t>Подводка к радиатору</t>
  </si>
  <si>
    <t>кв.31</t>
  </si>
  <si>
    <t>кв.23</t>
  </si>
  <si>
    <t>кв.32</t>
  </si>
  <si>
    <t>кран рыч.20</t>
  </si>
  <si>
    <t>крепеж.клипса 20</t>
  </si>
  <si>
    <t>Ремонт</t>
  </si>
  <si>
    <t>красный уголок</t>
  </si>
  <si>
    <t>эмаль кр.коричн.</t>
  </si>
  <si>
    <t>проушины под замок</t>
  </si>
  <si>
    <t>кв.11</t>
  </si>
  <si>
    <t>Соединение МП20*3/4вн</t>
  </si>
  <si>
    <t>отвод 76</t>
  </si>
  <si>
    <t>переход 76*57</t>
  </si>
  <si>
    <t>переход 45*38</t>
  </si>
  <si>
    <t>переход 45*32</t>
  </si>
  <si>
    <t>тройник перех.25*20*25</t>
  </si>
  <si>
    <t>муфта РР25</t>
  </si>
  <si>
    <t>муфта чуг.20</t>
  </si>
  <si>
    <t>подвал, кв.22</t>
  </si>
  <si>
    <t>труба ВГП40</t>
  </si>
  <si>
    <t>патрубок МП26*3/4нр</t>
  </si>
  <si>
    <t>кв.60</t>
  </si>
  <si>
    <t>обои винил.</t>
  </si>
  <si>
    <t>эмаль ПФ266 кр.коричн.</t>
  </si>
  <si>
    <t>обои п/в</t>
  </si>
  <si>
    <t>кисть плоская 38мм</t>
  </si>
  <si>
    <t>обои</t>
  </si>
  <si>
    <t>Ремонт короба под трубы</t>
  </si>
  <si>
    <t>фанера 6мм</t>
  </si>
  <si>
    <t>Лапочка ЛД36/765</t>
  </si>
  <si>
    <t>вилка</t>
  </si>
  <si>
    <t>труба проф.15*15</t>
  </si>
  <si>
    <t>уголок 25*25</t>
  </si>
  <si>
    <t>Ремонт лавочек</t>
  </si>
  <si>
    <t>5 подъезд</t>
  </si>
  <si>
    <t>Гвозди 70</t>
  </si>
  <si>
    <t>7 подъезд</t>
  </si>
  <si>
    <t>Гвозди 100</t>
  </si>
  <si>
    <t>эмаль желт.-коричн.</t>
  </si>
  <si>
    <t>Ремонт дверного откоса</t>
  </si>
  <si>
    <t>Цемент</t>
  </si>
  <si>
    <t>Песок</t>
  </si>
  <si>
    <t>Ротбанд</t>
  </si>
  <si>
    <t>Эмаль красн.-коричн.</t>
  </si>
  <si>
    <t>кв.67 стояк</t>
  </si>
  <si>
    <t>муфта мп20*1/2нр</t>
  </si>
  <si>
    <t>основание под светильники</t>
  </si>
  <si>
    <t>кв.18 стояк</t>
  </si>
  <si>
    <t>труба пвх110*1</t>
  </si>
  <si>
    <t>сгон 40</t>
  </si>
  <si>
    <t>нипель 3/4*1/2</t>
  </si>
  <si>
    <t>футорка 25*1/2</t>
  </si>
  <si>
    <t>электроды 4</t>
  </si>
  <si>
    <t>Ремонт фрамуги</t>
  </si>
  <si>
    <t>муфта 16*1/2нр</t>
  </si>
  <si>
    <t xml:space="preserve">Ремонт стояка ГВС </t>
  </si>
  <si>
    <t>кран рычаг.15</t>
  </si>
  <si>
    <t>кран рычаг 20</t>
  </si>
  <si>
    <t>проволока</t>
  </si>
  <si>
    <t>подвал кв.39</t>
  </si>
  <si>
    <t>ремонт отопления</t>
  </si>
  <si>
    <t>кран рычаг 15</t>
  </si>
  <si>
    <t>Изготовление ящика для насоса</t>
  </si>
  <si>
    <t>лист рефлен.3*1250*2500</t>
  </si>
  <si>
    <t>кв.35-34 стояк, подвал</t>
  </si>
  <si>
    <t>карна 50/48</t>
  </si>
  <si>
    <t>болт м16</t>
  </si>
  <si>
    <t>гайка м16</t>
  </si>
  <si>
    <t>арматура 12</t>
  </si>
  <si>
    <t>Ремонт решетки под ноги</t>
  </si>
  <si>
    <t>кв.25 стояк</t>
  </si>
  <si>
    <t>уголок мп26*26</t>
  </si>
  <si>
    <t>Для насоса</t>
  </si>
  <si>
    <t>6 подъезд</t>
  </si>
  <si>
    <t>фильтр 1/2</t>
  </si>
  <si>
    <t>уголок 20*90</t>
  </si>
  <si>
    <t>переход 110*50</t>
  </si>
  <si>
    <t>крепеж клипса 20</t>
  </si>
  <si>
    <t>дюбель-гвоздь</t>
  </si>
  <si>
    <t>обвод 20</t>
  </si>
  <si>
    <t>счетчик воды</t>
  </si>
  <si>
    <t>планка для смесителя</t>
  </si>
  <si>
    <t>муфта РР20</t>
  </si>
  <si>
    <t>труба пвх50*250</t>
  </si>
  <si>
    <t>отвод 50*45</t>
  </si>
  <si>
    <t>Ремонт стояка ХВС, ГВС, отопления и канализации</t>
  </si>
  <si>
    <t>тройник пвх50</t>
  </si>
  <si>
    <t>подводка воды 0,6м</t>
  </si>
  <si>
    <t>переход пвх110*123</t>
  </si>
  <si>
    <t>стяжка 250</t>
  </si>
  <si>
    <t>крепеж бачка к унитазу</t>
  </si>
  <si>
    <t>муфта мп16*1/2вн</t>
  </si>
  <si>
    <t>угол 1/2</t>
  </si>
  <si>
    <t>сифон Б153</t>
  </si>
  <si>
    <t>дюбель 10*60</t>
  </si>
  <si>
    <t>глухарь 6*80</t>
  </si>
  <si>
    <t>крепеж раковин</t>
  </si>
  <si>
    <t>гофросифон</t>
  </si>
  <si>
    <t>угол пвх 50</t>
  </si>
  <si>
    <t>труба 50*0,3</t>
  </si>
  <si>
    <t>хомут с дюбел. 40</t>
  </si>
  <si>
    <t>шпатлевка</t>
  </si>
  <si>
    <t>кисть 60</t>
  </si>
  <si>
    <t>уайт-спирит</t>
  </si>
  <si>
    <t>Ремонт ступеней крыльца</t>
  </si>
  <si>
    <t>кв.15 стояк</t>
  </si>
  <si>
    <t>труба пвх110*2</t>
  </si>
  <si>
    <t>манжет перех.110*124</t>
  </si>
  <si>
    <t>Покраска забора</t>
  </si>
  <si>
    <t>эмаль голубая</t>
  </si>
  <si>
    <t>Изготовление перил в подъезде</t>
  </si>
  <si>
    <t>труба вгп20</t>
  </si>
  <si>
    <t>кв.53 стояк</t>
  </si>
  <si>
    <t>муфта мп26*3/4нр</t>
  </si>
  <si>
    <t>кв.43</t>
  </si>
  <si>
    <t>кв.67</t>
  </si>
  <si>
    <t>кв.39</t>
  </si>
  <si>
    <t>эмаль красно-коричн.</t>
  </si>
  <si>
    <t>кв.46</t>
  </si>
  <si>
    <t>кв.16 стояк</t>
  </si>
  <si>
    <t>труба пвх110*1,5</t>
  </si>
  <si>
    <t>лента шлиф.100*610мм</t>
  </si>
  <si>
    <t>клей пва (1кг)</t>
  </si>
  <si>
    <t>осв</t>
  </si>
  <si>
    <t>кисть плоская 38</t>
  </si>
  <si>
    <t>шпатлевка по дереву</t>
  </si>
  <si>
    <t>петли дверные 130</t>
  </si>
  <si>
    <t>тройник чуг.15</t>
  </si>
  <si>
    <t>элеваторный узел</t>
  </si>
  <si>
    <t>кран фланцев.50</t>
  </si>
  <si>
    <t>кран фланцевый 80</t>
  </si>
  <si>
    <t>кран проб.50</t>
  </si>
  <si>
    <t>Ремонт лавочки</t>
  </si>
  <si>
    <t>эмаль желт.коричн.</t>
  </si>
  <si>
    <t>кисть 63</t>
  </si>
  <si>
    <t>кв.93,89 стояк</t>
  </si>
  <si>
    <t>муфта соед.мп20*3/4нр</t>
  </si>
  <si>
    <t>муфта соед.мп20*3/4вн</t>
  </si>
  <si>
    <t>подвал, 2, 3 подъезды</t>
  </si>
  <si>
    <t>муфта рр25</t>
  </si>
  <si>
    <t xml:space="preserve"> подвал 2 подъезд</t>
  </si>
  <si>
    <t>труба арм.50</t>
  </si>
  <si>
    <t>муфта соед.50</t>
  </si>
  <si>
    <t>петли дверные</t>
  </si>
  <si>
    <t>Ремонт подвальной двери</t>
  </si>
  <si>
    <t>петли дверные 85мм</t>
  </si>
  <si>
    <t>дюбель гвоздь</t>
  </si>
  <si>
    <t>шпатлевка пва</t>
  </si>
  <si>
    <t>заглушка 1/2</t>
  </si>
  <si>
    <t>тройник пере.32*20*32</t>
  </si>
  <si>
    <t>муфта комб.32*1нр</t>
  </si>
  <si>
    <t>тройник перех.32*25*32</t>
  </si>
  <si>
    <t>кв.37</t>
  </si>
  <si>
    <t>кран шар.25*3/4нр</t>
  </si>
  <si>
    <t>тройник пере.25*20*25</t>
  </si>
  <si>
    <t>Ремонт отмостки</t>
  </si>
  <si>
    <t>кв.17,21,25,29</t>
  </si>
  <si>
    <t>подвал, 2 подъезд</t>
  </si>
  <si>
    <t>уголок 32*90</t>
  </si>
  <si>
    <t>уголок 32*45</t>
  </si>
  <si>
    <t>тройник 110*110*45</t>
  </si>
  <si>
    <t>ревизия 110</t>
  </si>
  <si>
    <t>полотно ножовочное</t>
  </si>
  <si>
    <t>кисть плоская 63мм</t>
  </si>
  <si>
    <t>уголок 25*25*6м</t>
  </si>
  <si>
    <t>клеточка 60</t>
  </si>
  <si>
    <t>Покраска труб газопровода</t>
  </si>
  <si>
    <t>эмаль желтая</t>
  </si>
  <si>
    <t>Изготовление и установка подвальных фрамуг</t>
  </si>
  <si>
    <t>щетка металлическая</t>
  </si>
  <si>
    <t>муфта МП16*1/2нр</t>
  </si>
  <si>
    <t>шпатлевка ПВА</t>
  </si>
  <si>
    <t>эмаль половая</t>
  </si>
  <si>
    <t>6,7 подъезд</t>
  </si>
  <si>
    <t>Разводка ГВС и ХВС</t>
  </si>
  <si>
    <t>кв.71</t>
  </si>
  <si>
    <t>Подводка к стояку</t>
  </si>
  <si>
    <t>Изготовление иустановка лавочек</t>
  </si>
  <si>
    <t>уголок 40*40</t>
  </si>
  <si>
    <t>подвал 2 подъезд, южная сторона</t>
  </si>
  <si>
    <t>кран фланц.80</t>
  </si>
  <si>
    <t>переход 108*89</t>
  </si>
  <si>
    <t>Изготовление и установка лавочек</t>
  </si>
  <si>
    <t>авт.выкл.А-25</t>
  </si>
  <si>
    <t>саморезы черн.35</t>
  </si>
  <si>
    <t>кабель ВВг3*2,5</t>
  </si>
  <si>
    <t>кв.42</t>
  </si>
  <si>
    <t>счетчик эл.энергии</t>
  </si>
  <si>
    <t>лампа ЛД36</t>
  </si>
  <si>
    <t xml:space="preserve">трансформатор тока </t>
  </si>
  <si>
    <t>трансформатор тока</t>
  </si>
  <si>
    <t>проушина</t>
  </si>
  <si>
    <t>подвал западная сторона</t>
  </si>
  <si>
    <t>кв.30 стояк</t>
  </si>
  <si>
    <t>тройник 25*20*25</t>
  </si>
  <si>
    <t>Изготовление и установка люка</t>
  </si>
  <si>
    <t>1 подъезд чердак</t>
  </si>
  <si>
    <t>петди дверные 85</t>
  </si>
  <si>
    <t>Изготовление и установка ящика для насоса</t>
  </si>
  <si>
    <t>рефлен.железо 3*1250*2500</t>
  </si>
  <si>
    <t>контрогайка 15</t>
  </si>
  <si>
    <t>кран рачаг 15</t>
  </si>
  <si>
    <t>сгон 15</t>
  </si>
  <si>
    <t>Ремонт стока ХВС</t>
  </si>
  <si>
    <t>кв.15</t>
  </si>
  <si>
    <t>кв.12 стояк</t>
  </si>
  <si>
    <t>тройник мп26*3/4*26</t>
  </si>
  <si>
    <t>клей обойный</t>
  </si>
  <si>
    <t>фланец 50</t>
  </si>
  <si>
    <t>кран фланц 50</t>
  </si>
  <si>
    <t>труба мп25</t>
  </si>
  <si>
    <t>муфта мп26*1нр</t>
  </si>
  <si>
    <t>Ремонт кладки спуска в подвал</t>
  </si>
  <si>
    <t>уголок мп20*3/4вн</t>
  </si>
  <si>
    <t>кв.18-22-13-31</t>
  </si>
  <si>
    <t>Замена запорной арматуры</t>
  </si>
  <si>
    <t>кв.309 стояк</t>
  </si>
  <si>
    <t>кв.44,52 ввод</t>
  </si>
  <si>
    <t>тройник 26*3/4*26</t>
  </si>
  <si>
    <t>эмаль салатоая</t>
  </si>
  <si>
    <t>эмаль кр.коричн</t>
  </si>
  <si>
    <t>Ремонт перил и входной двери в тамбур</t>
  </si>
  <si>
    <t>тройник мп16</t>
  </si>
  <si>
    <t>отвод пвх50*90</t>
  </si>
  <si>
    <t>линокрон</t>
  </si>
  <si>
    <t>газ-пропан</t>
  </si>
  <si>
    <t>кв.36</t>
  </si>
  <si>
    <t>кв.20 стояк</t>
  </si>
  <si>
    <t>муфта 25*15</t>
  </si>
  <si>
    <t>Ремонт отопления, стояка ГВС</t>
  </si>
  <si>
    <t>кв.31, подвал</t>
  </si>
  <si>
    <t>кв.36-33 стояк</t>
  </si>
  <si>
    <t>муфта мп20*3/4вр</t>
  </si>
  <si>
    <t>уголок мп20*20</t>
  </si>
  <si>
    <t>Ремонт крыльца</t>
  </si>
  <si>
    <t>Ремонт козырька подъезда</t>
  </si>
  <si>
    <t>очки защитные</t>
  </si>
  <si>
    <t>Цифокс</t>
  </si>
  <si>
    <t>провод АПВ-16</t>
  </si>
  <si>
    <t>провод АПВ-2,5</t>
  </si>
  <si>
    <t>кран фланц.50</t>
  </si>
  <si>
    <t>хомут 26-28</t>
  </si>
  <si>
    <t>подвал стояк под кв.61</t>
  </si>
  <si>
    <t>паста уплотнит.</t>
  </si>
  <si>
    <t>прокладка резин.110</t>
  </si>
  <si>
    <t>тройник пвх110*87</t>
  </si>
  <si>
    <t>сгон 32</t>
  </si>
  <si>
    <t>контрогайка 32</t>
  </si>
  <si>
    <t>муфта чуг.32</t>
  </si>
  <si>
    <t>Ремонт входной двери в тамбур</t>
  </si>
  <si>
    <t>1 этаж кухня</t>
  </si>
  <si>
    <t>Ремонт канализации (ливневка)</t>
  </si>
  <si>
    <t>дюбель 10*80</t>
  </si>
  <si>
    <t xml:space="preserve">Заделка штробы </t>
  </si>
  <si>
    <t>клей пва-1кг</t>
  </si>
  <si>
    <t>шпатель 200мм</t>
  </si>
  <si>
    <t>карн шар.15</t>
  </si>
  <si>
    <t>Ремонт окон с остеклением</t>
  </si>
  <si>
    <t>уголок рамный</t>
  </si>
  <si>
    <t>саморезы 25</t>
  </si>
  <si>
    <t>шпингалет оконный</t>
  </si>
  <si>
    <t>Установка и покраска лавочек</t>
  </si>
  <si>
    <t>5,6 подъезды</t>
  </si>
  <si>
    <t>замок навесной</t>
  </si>
  <si>
    <t>Ремонт подвальных дверей</t>
  </si>
  <si>
    <t>подвал, южная сторона</t>
  </si>
  <si>
    <t>Установка замков</t>
  </si>
  <si>
    <t>бочонок 25</t>
  </si>
  <si>
    <t>тройник чуг.25</t>
  </si>
  <si>
    <t>муфта чуг.25*15</t>
  </si>
  <si>
    <t>Ремонт балкона</t>
  </si>
  <si>
    <t>кв.68</t>
  </si>
  <si>
    <t>дюбель гвоздь 6*60</t>
  </si>
  <si>
    <t>кв.20</t>
  </si>
  <si>
    <t>Линокром</t>
  </si>
  <si>
    <t>кв.59</t>
  </si>
  <si>
    <t>Газ пропан</t>
  </si>
  <si>
    <t>гермобутил</t>
  </si>
  <si>
    <t>Ремонт канализационного стояка</t>
  </si>
  <si>
    <t>кв.31 стояк</t>
  </si>
  <si>
    <t>кв.40-43 стояк, подвал</t>
  </si>
  <si>
    <t>тройник 110*87</t>
  </si>
  <si>
    <t>муфта соед.мп16*1/2нр</t>
  </si>
  <si>
    <t>кв.31 стояк, подвал</t>
  </si>
  <si>
    <t>1 подъезд, подвал</t>
  </si>
  <si>
    <t>тройник 32*20*32</t>
  </si>
  <si>
    <t>нипель 1 1/4*1</t>
  </si>
  <si>
    <t>футорка 1 1/4</t>
  </si>
  <si>
    <t>заглушка 1</t>
  </si>
  <si>
    <t>Ремонт стояка отопления и ГВС</t>
  </si>
  <si>
    <t>кв.17 стояк</t>
  </si>
  <si>
    <t>Ремонт стояка отпления</t>
  </si>
  <si>
    <t>кран рр25*3/4нр</t>
  </si>
  <si>
    <t>муфта соед.26*3/4вн</t>
  </si>
  <si>
    <t>тройник сое.20</t>
  </si>
  <si>
    <t>кв.22 стояк (3-4 этаж)</t>
  </si>
  <si>
    <t>горелка</t>
  </si>
  <si>
    <t>муфта рр32</t>
  </si>
  <si>
    <t>муфта комб.40*1 1/4</t>
  </si>
  <si>
    <t>муфта соед.40</t>
  </si>
  <si>
    <t>труба рр40</t>
  </si>
  <si>
    <t>муфта рр25*3/4нр</t>
  </si>
  <si>
    <t>кран рр20</t>
  </si>
  <si>
    <t>муфта рр20*1/2вн</t>
  </si>
  <si>
    <t>муфта рр20</t>
  </si>
  <si>
    <t>американка рр20*1/2вн</t>
  </si>
  <si>
    <t>Ремонт ливневой канализации</t>
  </si>
  <si>
    <t>кровля</t>
  </si>
  <si>
    <t>манжет 110*124</t>
  </si>
  <si>
    <t>лампочка лд36</t>
  </si>
  <si>
    <t>выкл.двойной внутр.</t>
  </si>
  <si>
    <t>провод АВВГ2*4</t>
  </si>
  <si>
    <t>фильтр рр20</t>
  </si>
  <si>
    <t>кв.54</t>
  </si>
  <si>
    <t>америтканка 25*3/4нр</t>
  </si>
  <si>
    <t>уголок пп25*90</t>
  </si>
  <si>
    <t>труба пп25</t>
  </si>
  <si>
    <t>счетчик меркурий</t>
  </si>
  <si>
    <t>трансформатор</t>
  </si>
  <si>
    <t>кв.500</t>
  </si>
  <si>
    <t>кв.30,43</t>
  </si>
  <si>
    <t>лиеокром</t>
  </si>
  <si>
    <t>манжет 120*124</t>
  </si>
  <si>
    <t>переход 110*124</t>
  </si>
  <si>
    <t>дюбель гвоздь 10*80</t>
  </si>
  <si>
    <t>ливневка 3 подъезд</t>
  </si>
  <si>
    <t>лента скотч</t>
  </si>
  <si>
    <t>Ремонт поручня</t>
  </si>
  <si>
    <t>кв.81</t>
  </si>
  <si>
    <t>муфта мп26*3/4вн</t>
  </si>
  <si>
    <t>Ремонт дверцы выхода на крышу</t>
  </si>
  <si>
    <t>8 подъезд</t>
  </si>
  <si>
    <t>3 подъезд-подвал</t>
  </si>
  <si>
    <t>соединение мп26*1вн</t>
  </si>
  <si>
    <t>Ремонт почтовых ящиков</t>
  </si>
  <si>
    <t>выключатель 2-ой нар.</t>
  </si>
  <si>
    <t>выключатель 2-ой внутр.</t>
  </si>
  <si>
    <t>ацетилен</t>
  </si>
  <si>
    <t>кислород</t>
  </si>
  <si>
    <t>муфта пп25</t>
  </si>
  <si>
    <t>нипель 20</t>
  </si>
  <si>
    <t>труба проф.25*25</t>
  </si>
  <si>
    <t>труба вгп15</t>
  </si>
  <si>
    <t>переход 76*50</t>
  </si>
  <si>
    <t>бочонок 40</t>
  </si>
  <si>
    <t>отвод 50</t>
  </si>
  <si>
    <t>переход 89*50</t>
  </si>
  <si>
    <t>кран шар.40</t>
  </si>
  <si>
    <t>соединение мп20*3/4</t>
  </si>
  <si>
    <t>тройник мп20*1/2*20нр</t>
  </si>
  <si>
    <t>тройник мп20*1/2*20вн</t>
  </si>
  <si>
    <t>муфта соед.20*3/4вн</t>
  </si>
  <si>
    <t>краска красн.-коричн.</t>
  </si>
  <si>
    <t>энергофлекс 89</t>
  </si>
  <si>
    <t>энергофлекс 54</t>
  </si>
  <si>
    <t>скотч арм.серый</t>
  </si>
  <si>
    <t>подвал 5 подъезд</t>
  </si>
  <si>
    <t>нипель 20*15</t>
  </si>
  <si>
    <t>Ремонт отопления (замена ввода)</t>
  </si>
  <si>
    <t>тройник пвх87*110</t>
  </si>
  <si>
    <t>заглушка пвх 110</t>
  </si>
  <si>
    <t>соединение 26*3/4вн</t>
  </si>
  <si>
    <t>дроссель Д-142</t>
  </si>
  <si>
    <t>Ремонт оконных переплетов</t>
  </si>
  <si>
    <t>труба пвх110*6</t>
  </si>
  <si>
    <t>соединение мп20*1/2вн</t>
  </si>
  <si>
    <t>кв.51</t>
  </si>
  <si>
    <t>Ремонт межпанельных швов</t>
  </si>
  <si>
    <t>грунтовка на пва</t>
  </si>
  <si>
    <t>кисть 38мм</t>
  </si>
  <si>
    <t>Ремонт кладки стен</t>
  </si>
  <si>
    <t>кв.78</t>
  </si>
  <si>
    <t>кирпич раб.50</t>
  </si>
  <si>
    <t>счетчик "Меркурий"</t>
  </si>
  <si>
    <t>кабель АВВГ3*6</t>
  </si>
  <si>
    <t>кв.52 стояк</t>
  </si>
  <si>
    <t>труба пп20</t>
  </si>
  <si>
    <t>уголок пп20*90</t>
  </si>
  <si>
    <t>соединение мп26*1нр</t>
  </si>
  <si>
    <t>кв.38</t>
  </si>
  <si>
    <t>уголок пп25</t>
  </si>
  <si>
    <t>муфта мп20*1/2</t>
  </si>
  <si>
    <t>кв.52,55</t>
  </si>
  <si>
    <t>муфта мп26*3/4</t>
  </si>
  <si>
    <t>соединение 1/2*16</t>
  </si>
  <si>
    <t>соединение 20*3/4</t>
  </si>
  <si>
    <t>американка 1/2*20вн</t>
  </si>
  <si>
    <t>американка 3/4*25нр</t>
  </si>
  <si>
    <t>соединение 20*3/4вн</t>
  </si>
  <si>
    <t>Ремонт фасада (закраска надписей)</t>
  </si>
  <si>
    <t>валик</t>
  </si>
  <si>
    <t>Установка погружного насоса</t>
  </si>
  <si>
    <t>насос погружной "Drain10000"</t>
  </si>
  <si>
    <t>подвал-элеваторный узел</t>
  </si>
  <si>
    <t>переход 89*57</t>
  </si>
  <si>
    <t>подвал под кв.2, кв.20</t>
  </si>
  <si>
    <t>заглушка 3/4нр</t>
  </si>
  <si>
    <t>тройник перех.25*1/2*25</t>
  </si>
  <si>
    <t>кран РР25</t>
  </si>
  <si>
    <t>кран РР20</t>
  </si>
  <si>
    <t>чердак 2 подъезд</t>
  </si>
  <si>
    <t>крыша</t>
  </si>
  <si>
    <t>железо оцинк.</t>
  </si>
  <si>
    <t>гвозди 120</t>
  </si>
  <si>
    <t>л</t>
  </si>
  <si>
    <t>ком.13</t>
  </si>
  <si>
    <t>проволока свар.</t>
  </si>
  <si>
    <t>Заделка окон кирпичем</t>
  </si>
  <si>
    <t>кровля-слух.окна</t>
  </si>
  <si>
    <t>кв.17</t>
  </si>
  <si>
    <t>труба вгп25</t>
  </si>
  <si>
    <t>Ремонт стояка ГВС и отопления</t>
  </si>
  <si>
    <t>мрнтажная лента</t>
  </si>
  <si>
    <t>паста уплотн.</t>
  </si>
  <si>
    <t>муфта соед.16*1/2вн</t>
  </si>
  <si>
    <t>муфта пп20</t>
  </si>
  <si>
    <t>уголок перех.25*20</t>
  </si>
  <si>
    <t>кран пп20*1/2</t>
  </si>
  <si>
    <t>соединение мп16*16</t>
  </si>
  <si>
    <t>Ремонт стяжки балкона</t>
  </si>
  <si>
    <t>прокладка 1"</t>
  </si>
  <si>
    <t>кв.24,27,30 стояк</t>
  </si>
  <si>
    <t>муфта соед.16*16</t>
  </si>
  <si>
    <t>Ремонт ступеней</t>
  </si>
  <si>
    <t>муфта ком.20*1/2нр</t>
  </si>
  <si>
    <t>стояк кв.37-57</t>
  </si>
  <si>
    <t>нипель 15*20</t>
  </si>
  <si>
    <t>1-2 этаж</t>
  </si>
  <si>
    <t xml:space="preserve">4 подъезд </t>
  </si>
  <si>
    <t>муфта ком.25*1/2вн</t>
  </si>
  <si>
    <t>муфта перех.25*32</t>
  </si>
  <si>
    <t>скотч-лента</t>
  </si>
  <si>
    <t>Ремонт отопелния</t>
  </si>
  <si>
    <t>труба арм.40</t>
  </si>
  <si>
    <t>тройник перех.50*25*50</t>
  </si>
  <si>
    <t>уголок соед.50</t>
  </si>
  <si>
    <t>муфта комб.50*1 1/2нр</t>
  </si>
  <si>
    <t>тройник соед.50</t>
  </si>
  <si>
    <t>муфта перех.50*40</t>
  </si>
  <si>
    <t>муфта чуг.40</t>
  </si>
  <si>
    <t>тройник РР50</t>
  </si>
  <si>
    <t>кв.37 стояк</t>
  </si>
  <si>
    <t>кв.28 стояк</t>
  </si>
  <si>
    <t>патрубок компенс.50</t>
  </si>
  <si>
    <t>труба пвх110*2,5</t>
  </si>
  <si>
    <t>тройник 50*50*87</t>
  </si>
  <si>
    <t>отвод пвх50*45</t>
  </si>
  <si>
    <t>отвод пвх50*30</t>
  </si>
  <si>
    <t>кв.49</t>
  </si>
  <si>
    <t>Изготовление и установка решеток на подвал</t>
  </si>
  <si>
    <t>лист рифл.метал.</t>
  </si>
  <si>
    <t>розетка эл.</t>
  </si>
  <si>
    <t>кабель ВВГ2*4</t>
  </si>
  <si>
    <t>коробка распаечная 100*100*50</t>
  </si>
  <si>
    <t>контакт-основной</t>
  </si>
  <si>
    <t>дин рейка</t>
  </si>
  <si>
    <t>газ попан</t>
  </si>
  <si>
    <t>1 подъезд подвал под кв.2</t>
  </si>
  <si>
    <t>кв.8 стояк</t>
  </si>
  <si>
    <t>муфта мп20*20вн</t>
  </si>
  <si>
    <t>кв.56 стояк</t>
  </si>
  <si>
    <t>тройнки 110*110*87</t>
  </si>
  <si>
    <t>дюбель-гвоздь 8*60</t>
  </si>
  <si>
    <t>хомут 110</t>
  </si>
  <si>
    <t>уплотник.кольцо 110</t>
  </si>
  <si>
    <t>лента монтажная</t>
  </si>
  <si>
    <t>дюбель-гвоздь 6*60</t>
  </si>
  <si>
    <t>отвод пвх110*87</t>
  </si>
  <si>
    <t>отвод пвх110*45</t>
  </si>
  <si>
    <t>тройник пвх110 серый</t>
  </si>
  <si>
    <t>тройник пвх110 рыжий</t>
  </si>
  <si>
    <t>отвод 110 серый</t>
  </si>
  <si>
    <t>Установка насоса погружного</t>
  </si>
  <si>
    <t>насос погружной</t>
  </si>
  <si>
    <t>труба пнд40</t>
  </si>
  <si>
    <t>подвал кв.16</t>
  </si>
  <si>
    <t>заглушка РР20</t>
  </si>
  <si>
    <t>скотч лента ТПЛ</t>
  </si>
  <si>
    <t>кольцо уплотнит. 110</t>
  </si>
  <si>
    <t>подвал 2 подъезд под кв.27</t>
  </si>
  <si>
    <t>Ремонт перил</t>
  </si>
  <si>
    <t>полоса метал.20мм</t>
  </si>
  <si>
    <t>Ремонт штробы</t>
  </si>
  <si>
    <t>кв.33</t>
  </si>
  <si>
    <t>кв.52,56 стояк</t>
  </si>
  <si>
    <t>кв.78-74</t>
  </si>
  <si>
    <t>эмаль зеленая</t>
  </si>
  <si>
    <t>кв.85</t>
  </si>
  <si>
    <t>пачка</t>
  </si>
  <si>
    <t>кв.93 стояк</t>
  </si>
  <si>
    <t>кран американка 20</t>
  </si>
  <si>
    <t>ниппель 15</t>
  </si>
  <si>
    <t>кв.210 стояк</t>
  </si>
  <si>
    <t>кв.22 стояк</t>
  </si>
  <si>
    <t>Установка пружин на входные двери</t>
  </si>
  <si>
    <t>фум лента</t>
  </si>
  <si>
    <t>корридор</t>
  </si>
  <si>
    <t>тройник чуг.20</t>
  </si>
  <si>
    <t>штуцер 3/4*20</t>
  </si>
  <si>
    <t>шланг 3/4</t>
  </si>
  <si>
    <t>кабель ВВГ3*2,5</t>
  </si>
  <si>
    <t>авт.выкл.10А</t>
  </si>
  <si>
    <t>кабель ВВГ2*2,5</t>
  </si>
  <si>
    <t>патрон керамич.</t>
  </si>
  <si>
    <t>сжим 50-70</t>
  </si>
  <si>
    <t>коробка для автоматов</t>
  </si>
  <si>
    <t>автомат с16</t>
  </si>
  <si>
    <t>эл.патрон керамич.</t>
  </si>
  <si>
    <t>кабель АВВГ2*4</t>
  </si>
  <si>
    <t>гофро труба 16</t>
  </si>
  <si>
    <t>автомат 2х полюсн.40А</t>
  </si>
  <si>
    <t>кабель АВВГ3*2,5</t>
  </si>
  <si>
    <t>эл.патрон настенный</t>
  </si>
  <si>
    <t>бокс для автоматов</t>
  </si>
  <si>
    <t>3 подъезд кв.30,33</t>
  </si>
  <si>
    <t>патрубок 20*1/2вн</t>
  </si>
  <si>
    <t>подвал южная сторона</t>
  </si>
  <si>
    <t>муфта 1*3/4</t>
  </si>
  <si>
    <t>муфта 40</t>
  </si>
  <si>
    <t>тройник 40</t>
  </si>
  <si>
    <t>тройник РР25</t>
  </si>
  <si>
    <t>труба 25</t>
  </si>
  <si>
    <t>муфт акомб.20*1/2нр</t>
  </si>
  <si>
    <t>тройник 20*20*20</t>
  </si>
  <si>
    <t>Установка радиаторов</t>
  </si>
  <si>
    <t>американка 3/4</t>
  </si>
  <si>
    <t xml:space="preserve">кирпич </t>
  </si>
  <si>
    <t>Заделка штробы под окном</t>
  </si>
  <si>
    <t>подвал итп</t>
  </si>
  <si>
    <t>переход 1 1/4*1</t>
  </si>
  <si>
    <t>Заделка порога</t>
  </si>
  <si>
    <t>кв.48</t>
  </si>
  <si>
    <t>мкнжет резин.110*124</t>
  </si>
  <si>
    <t>чердак, 3 этаж постирочная</t>
  </si>
  <si>
    <t>муфта соед.16*1/2нр</t>
  </si>
  <si>
    <t>Обраюотка подвала от крыс</t>
  </si>
  <si>
    <t>ведро</t>
  </si>
  <si>
    <t>Тестокс 10кг</t>
  </si>
  <si>
    <t>Изготовление и ремонт лавочек</t>
  </si>
  <si>
    <t>кв.7 стояк</t>
  </si>
  <si>
    <t>гвозди 40</t>
  </si>
  <si>
    <t>саморезы 55</t>
  </si>
  <si>
    <t>подвал подъезд 3</t>
  </si>
  <si>
    <t>соединение МП26*1вн</t>
  </si>
  <si>
    <t>подвал элеваторный узел</t>
  </si>
  <si>
    <t>ниппель 3/4</t>
  </si>
  <si>
    <t>муфта ком.25*3/4нр</t>
  </si>
  <si>
    <t>переходник 26*3/4нр</t>
  </si>
  <si>
    <t>кран 50</t>
  </si>
  <si>
    <t>муфта комб.63*2вн</t>
  </si>
  <si>
    <t>муфта комб.50*11/2вн</t>
  </si>
  <si>
    <t>веревка бельевая</t>
  </si>
  <si>
    <t>тройник 50*25*50</t>
  </si>
  <si>
    <t>уголок соед.40</t>
  </si>
  <si>
    <t>муфта перех.63*50</t>
  </si>
  <si>
    <t>американка 20*3/4вн</t>
  </si>
  <si>
    <t>труба пнд20</t>
  </si>
  <si>
    <t>магазин</t>
  </si>
  <si>
    <t>уголок пвх110*45</t>
  </si>
  <si>
    <t>манжет 110*123</t>
  </si>
  <si>
    <t>труба пвх110*3</t>
  </si>
  <si>
    <t>Ремонт рам с остеклением</t>
  </si>
  <si>
    <t>шпингалет окон.</t>
  </si>
  <si>
    <t xml:space="preserve">2 подъезд </t>
  </si>
  <si>
    <t>Ремонт рам</t>
  </si>
  <si>
    <t xml:space="preserve">1 подъезд </t>
  </si>
  <si>
    <t>ручка оконная (скоба)</t>
  </si>
  <si>
    <t>кв.312-407</t>
  </si>
  <si>
    <t>ниппель 1/2*3/4</t>
  </si>
  <si>
    <t>подвал 2-3 подъезды</t>
  </si>
  <si>
    <t>кв.72-76 стояк</t>
  </si>
  <si>
    <t>5 подъезд подвал</t>
  </si>
  <si>
    <t>ниппель 1/2</t>
  </si>
  <si>
    <t>кв.50 стояк</t>
  </si>
  <si>
    <t>лист оцинк.</t>
  </si>
  <si>
    <t>Замена стояка отопления</t>
  </si>
  <si>
    <t>уголок пп90*25</t>
  </si>
  <si>
    <t>тройник пп25*1/2*25</t>
  </si>
  <si>
    <t>1 подъезд кв.8-10стояк</t>
  </si>
  <si>
    <t>манжет рез.110*124</t>
  </si>
  <si>
    <t>кв.11 стояк</t>
  </si>
  <si>
    <t>муфта соед.110</t>
  </si>
  <si>
    <t>переход РР40*25</t>
  </si>
  <si>
    <t>тройник 40*25*40</t>
  </si>
  <si>
    <t>тройник 40*32*40</t>
  </si>
  <si>
    <t>муфта РР40</t>
  </si>
  <si>
    <t>уголок РР25*90</t>
  </si>
  <si>
    <t>труба вгп32</t>
  </si>
  <si>
    <t>переход 57*45</t>
  </si>
  <si>
    <t>кран 16/80</t>
  </si>
  <si>
    <t>отвод 40</t>
  </si>
  <si>
    <t>муфта комб.25*3/4</t>
  </si>
  <si>
    <t>уголок РР25*45</t>
  </si>
  <si>
    <t>муфта мп20*1/2вн</t>
  </si>
  <si>
    <t>Ремонт порога двери</t>
  </si>
  <si>
    <t>Ремонт отопления в подъезде</t>
  </si>
  <si>
    <t>Ремонт полов в коридоре</t>
  </si>
  <si>
    <t>ОСВ</t>
  </si>
  <si>
    <t xml:space="preserve">лист </t>
  </si>
  <si>
    <t>кв.45</t>
  </si>
  <si>
    <t>кв.47 стояк</t>
  </si>
  <si>
    <t>подвал стояк</t>
  </si>
  <si>
    <t>муфта 110</t>
  </si>
  <si>
    <t>уголок мп16*1/2нр</t>
  </si>
  <si>
    <t>1 подъезд тамбур</t>
  </si>
  <si>
    <t>кисть круглая 70</t>
  </si>
  <si>
    <t>кисть плоская 100</t>
  </si>
  <si>
    <t>ниппель 1/2*3/4нр</t>
  </si>
  <si>
    <t>туалет</t>
  </si>
  <si>
    <t>муфта компенс.110</t>
  </si>
  <si>
    <t>кисточка 63</t>
  </si>
  <si>
    <t>кисточка 100</t>
  </si>
  <si>
    <t>Установка замка на электрощитовой</t>
  </si>
  <si>
    <t>авт.вкл.10</t>
  </si>
  <si>
    <t>авт.вкл.25</t>
  </si>
  <si>
    <t>сгон 3/4</t>
  </si>
  <si>
    <t>муфта 3/4</t>
  </si>
  <si>
    <t>гайка 3/4</t>
  </si>
  <si>
    <t>2 подъезд подвал</t>
  </si>
  <si>
    <t>коробка под автомат</t>
  </si>
  <si>
    <t>контакт основной</t>
  </si>
  <si>
    <t>счетчик эл."Меокурий"</t>
  </si>
  <si>
    <t>муфта 25</t>
  </si>
  <si>
    <t>тройник соед.32</t>
  </si>
  <si>
    <t>американкеа 32*1вн</t>
  </si>
  <si>
    <t>американкеа 32*3/4вн</t>
  </si>
  <si>
    <t>тройник 32*1/2*32</t>
  </si>
  <si>
    <t>тройник пер.32*20*32</t>
  </si>
  <si>
    <t>муфта пер.32*25</t>
  </si>
  <si>
    <t>фум-лента</t>
  </si>
  <si>
    <t>чердак 4 подъезд</t>
  </si>
  <si>
    <t xml:space="preserve">песок речной </t>
  </si>
  <si>
    <t>муфта чуг.50</t>
  </si>
  <si>
    <t>муфта мп20*3/4</t>
  </si>
  <si>
    <t>тройник 20*1/2*20</t>
  </si>
  <si>
    <t>подвал под кв.3</t>
  </si>
  <si>
    <t>бочонок 32</t>
  </si>
  <si>
    <t>сгон 25</t>
  </si>
  <si>
    <t>подвал и ком.509</t>
  </si>
  <si>
    <t>ком.213</t>
  </si>
  <si>
    <t>пробка рад.20</t>
  </si>
  <si>
    <t>Ремонт душевой</t>
  </si>
  <si>
    <t>5 этаж душевая</t>
  </si>
  <si>
    <t>кв.43 стояк</t>
  </si>
  <si>
    <t>переход соостный 110*124</t>
  </si>
  <si>
    <t xml:space="preserve">подводка для воды </t>
  </si>
  <si>
    <t>кв.19-15 стояк</t>
  </si>
  <si>
    <t>американка 20*3/4нр</t>
  </si>
  <si>
    <t>кран фланцевый 50</t>
  </si>
  <si>
    <t>Ремонт ограждения ливневки</t>
  </si>
  <si>
    <t>ОСП</t>
  </si>
  <si>
    <t>шпатель100мм</t>
  </si>
  <si>
    <t>кисть круглая 70мм</t>
  </si>
  <si>
    <t>кисть круглая 60мм</t>
  </si>
  <si>
    <t>эмаль синия</t>
  </si>
  <si>
    <t>кв.69</t>
  </si>
  <si>
    <t>муфта 32/1вн</t>
  </si>
  <si>
    <t>муфта 40*1 1/4нр</t>
  </si>
  <si>
    <t>футорка 1 1/4*3/4вн</t>
  </si>
  <si>
    <t>муфта 20*3/4нр</t>
  </si>
  <si>
    <t>Ремонт люка на чердак</t>
  </si>
  <si>
    <t>2 подъезд под лестничным маршем</t>
  </si>
  <si>
    <t>ком.215-315-316</t>
  </si>
  <si>
    <t>контрогайка 40</t>
  </si>
  <si>
    <t>кв.110</t>
  </si>
  <si>
    <t>Ремонт рам  с остеклением</t>
  </si>
  <si>
    <t>эмадь белая</t>
  </si>
  <si>
    <t>кисть 8/35</t>
  </si>
  <si>
    <t>резьба 3/4</t>
  </si>
  <si>
    <t>кран 3/4</t>
  </si>
  <si>
    <t>кв.55-58</t>
  </si>
  <si>
    <t>кв.7-4 стояк</t>
  </si>
  <si>
    <t>1 подъезд подвал кв.3</t>
  </si>
  <si>
    <t>подвал под кв.16</t>
  </si>
  <si>
    <t>Заделка штробы на кухне</t>
  </si>
  <si>
    <t>Установка спустников на радиаторе</t>
  </si>
  <si>
    <t>пробка на чуг.радиатор</t>
  </si>
  <si>
    <t>кв.35</t>
  </si>
  <si>
    <t>муфта 20*20</t>
  </si>
  <si>
    <t>1 подъезд подвал</t>
  </si>
  <si>
    <t>радиатор 7 секций</t>
  </si>
  <si>
    <t>дроссель диафрагма 107</t>
  </si>
  <si>
    <t>кв.57 стояк</t>
  </si>
  <si>
    <t>муфта мп16*3/4вн</t>
  </si>
  <si>
    <t>подвал 1 подъезд ИТП</t>
  </si>
  <si>
    <t>краншар.25</t>
  </si>
  <si>
    <t>подвал 4,3 подъезд</t>
  </si>
  <si>
    <t>сгон 20</t>
  </si>
  <si>
    <t>контрогайка 20</t>
  </si>
  <si>
    <t xml:space="preserve">Установка замка </t>
  </si>
  <si>
    <t>кв.40 стояк</t>
  </si>
  <si>
    <t>шайба м12</t>
  </si>
  <si>
    <t>саморезы 4,8*70</t>
  </si>
  <si>
    <t>дюбель 16*100</t>
  </si>
  <si>
    <t>шуруп глухарь</t>
  </si>
  <si>
    <t>тройник пвх110*110*87</t>
  </si>
  <si>
    <t>авт.выкл.40/2П</t>
  </si>
  <si>
    <t>патрон</t>
  </si>
  <si>
    <t>контакт 25А</t>
  </si>
  <si>
    <t>клипсы 20</t>
  </si>
  <si>
    <t>дюбель 6*30</t>
  </si>
  <si>
    <t>авт.АББ</t>
  </si>
  <si>
    <t>саморезы 3,5*30</t>
  </si>
  <si>
    <t>гофра 20</t>
  </si>
  <si>
    <t>стяжка 350</t>
  </si>
  <si>
    <t>коробка распаячн.</t>
  </si>
  <si>
    <t>бокс на 2 автомата</t>
  </si>
  <si>
    <t>Изготовление и установка входной двери</t>
  </si>
  <si>
    <t>клей ПВА1кг</t>
  </si>
  <si>
    <t>грунтовка ГФ</t>
  </si>
  <si>
    <t>лента 100*610мм</t>
  </si>
  <si>
    <t>цилиндр 40*40</t>
  </si>
  <si>
    <t>замок врезной</t>
  </si>
  <si>
    <t>упаковка 28*50</t>
  </si>
  <si>
    <t>краска</t>
  </si>
  <si>
    <t>Ремонт козырьков</t>
  </si>
  <si>
    <t>стояк с чердака до подвала, кв.1 кв.5</t>
  </si>
  <si>
    <t>Замена стояков отопления</t>
  </si>
  <si>
    <t>кв.83</t>
  </si>
  <si>
    <t>кран латун.25</t>
  </si>
  <si>
    <t>уголок 90*25</t>
  </si>
  <si>
    <t>тройник 25*1/2*25</t>
  </si>
  <si>
    <t>пробка радиаторная</t>
  </si>
  <si>
    <t>уголок пп45*25</t>
  </si>
  <si>
    <t>ком.110</t>
  </si>
  <si>
    <t>труба пнд25</t>
  </si>
  <si>
    <t>муфта пнд25</t>
  </si>
  <si>
    <t>хомут 16-32</t>
  </si>
  <si>
    <t>ком.43</t>
  </si>
  <si>
    <t>рул.</t>
  </si>
  <si>
    <t>кв.522</t>
  </si>
  <si>
    <t>кв.526</t>
  </si>
  <si>
    <t>Замена стояков ХВС</t>
  </si>
  <si>
    <t>кв.324</t>
  </si>
  <si>
    <t>Изготовление и установка поручня</t>
  </si>
  <si>
    <t>подвал, стояк</t>
  </si>
  <si>
    <t>уголок 45*25</t>
  </si>
  <si>
    <t>хомут 20*32</t>
  </si>
  <si>
    <t>терраса</t>
  </si>
  <si>
    <t>герметик бутил.</t>
  </si>
  <si>
    <t>подъезд 1 этаж</t>
  </si>
  <si>
    <t xml:space="preserve">Замена линолеума </t>
  </si>
  <si>
    <t>лифт</t>
  </si>
  <si>
    <t>Ремонт коридора</t>
  </si>
  <si>
    <t xml:space="preserve">уайт спирит </t>
  </si>
  <si>
    <t>муфта 16*3/4вн</t>
  </si>
  <si>
    <t>ввод в дом</t>
  </si>
  <si>
    <t>кв.25</t>
  </si>
  <si>
    <t>подвал, кв.105 стояк</t>
  </si>
  <si>
    <t>муфта 20*3/4вн</t>
  </si>
  <si>
    <t>муфта 26*3/4вн</t>
  </si>
  <si>
    <t>кв.14</t>
  </si>
  <si>
    <t>крестовина 110*110*110</t>
  </si>
  <si>
    <t>труба пвх50*1</t>
  </si>
  <si>
    <t>Ремонт входной двери спуска в подвал</t>
  </si>
  <si>
    <t xml:space="preserve">эмаль половая </t>
  </si>
  <si>
    <t>кисть плоская</t>
  </si>
  <si>
    <t>грунт на пва</t>
  </si>
  <si>
    <t>Замена канализационного стояка</t>
  </si>
  <si>
    <t>муфта мп26*3,/4вн</t>
  </si>
  <si>
    <t>муфта мп26*1</t>
  </si>
  <si>
    <t>Ремонт отопления (подводка к радиатору)</t>
  </si>
  <si>
    <t>пробка радиаторн.20</t>
  </si>
  <si>
    <t>имуфта мп20*3/4вн</t>
  </si>
  <si>
    <t>Ремонт отопления и обратка ГВС</t>
  </si>
  <si>
    <t>тройник перех.50*20*50</t>
  </si>
  <si>
    <t>муфта перех.40*32</t>
  </si>
  <si>
    <t>муфта комб.20*3/4нр</t>
  </si>
  <si>
    <t>тройник 50*40*50</t>
  </si>
  <si>
    <t>Ремонт дверцы эл.щита</t>
  </si>
  <si>
    <t>1 подъезд 5 этаж</t>
  </si>
  <si>
    <t>петли форточн.65мм</t>
  </si>
  <si>
    <t>Изготовление и становка перил</t>
  </si>
  <si>
    <t>3,4,5 подъезды</t>
  </si>
  <si>
    <t>газ баллончик</t>
  </si>
  <si>
    <t>тройник 110*110*89</t>
  </si>
  <si>
    <t>муфта мп16*3/4нр</t>
  </si>
  <si>
    <t>тройник 16*1/2*16</t>
  </si>
  <si>
    <t>муфта 26*1вн</t>
  </si>
  <si>
    <t>Замена стояка ГВС</t>
  </si>
  <si>
    <t>кв.77-80 стояк</t>
  </si>
  <si>
    <t>эмаль желт.-коричн</t>
  </si>
  <si>
    <t>грунтовка ГФ021</t>
  </si>
  <si>
    <t>Ремонт вытяжки</t>
  </si>
  <si>
    <t>кв.116 стояк</t>
  </si>
  <si>
    <t>эксцентр.для унит.</t>
  </si>
  <si>
    <t>муфта 26*1нр</t>
  </si>
  <si>
    <t>нмппель 1/2*3/4</t>
  </si>
  <si>
    <t>подвал кв.46 стояк</t>
  </si>
  <si>
    <t>муфта 1*3/4нр</t>
  </si>
  <si>
    <t>1 подъезд кв.20</t>
  </si>
  <si>
    <t>манжет перех.70*50</t>
  </si>
  <si>
    <t>4 подъезд кв.51,52 по 70</t>
  </si>
  <si>
    <t>пена монтажная 750мм</t>
  </si>
  <si>
    <t>пена монтажная 650мм</t>
  </si>
  <si>
    <t>уголок 90*20</t>
  </si>
  <si>
    <t>Установка лавочки</t>
  </si>
  <si>
    <t>труба пп32</t>
  </si>
  <si>
    <t>уголок 90*32</t>
  </si>
  <si>
    <t>уголок 45*32</t>
  </si>
  <si>
    <t>уголок 45*20</t>
  </si>
  <si>
    <t>лета скотч</t>
  </si>
  <si>
    <t>тройник пп20</t>
  </si>
  <si>
    <t>американка 20*3/4</t>
  </si>
  <si>
    <t>переход мет.40*30</t>
  </si>
  <si>
    <t>манжет рез.</t>
  </si>
  <si>
    <t>крепление бачка к унитазу</t>
  </si>
  <si>
    <t>муфта 20*1/2</t>
  </si>
  <si>
    <t>заглушка 32</t>
  </si>
  <si>
    <t>муфта 20</t>
  </si>
  <si>
    <t>кран 20</t>
  </si>
  <si>
    <t>муфта перех.20*1/2</t>
  </si>
  <si>
    <t>муфта 16*1/2</t>
  </si>
  <si>
    <t>Ремонт стояка ГВС и ХВС, канализации</t>
  </si>
  <si>
    <t>крестовина 110</t>
  </si>
  <si>
    <t>диск отрезной  150</t>
  </si>
  <si>
    <t>труба пвх110*0,25</t>
  </si>
  <si>
    <t>крестовина 50*110*110*110</t>
  </si>
  <si>
    <t>соединение гибкое</t>
  </si>
  <si>
    <t>переход 50*72</t>
  </si>
  <si>
    <t>Изготовление и установка пандусов</t>
  </si>
  <si>
    <t>швеллер</t>
  </si>
  <si>
    <t>соединение 20*3/4нр</t>
  </si>
  <si>
    <t xml:space="preserve">розетка </t>
  </si>
  <si>
    <t xml:space="preserve">Ремонт потолка </t>
  </si>
  <si>
    <t>кв.10 сан.узел</t>
  </si>
  <si>
    <t>жидкие гвозди</t>
  </si>
  <si>
    <t>саморезы 70</t>
  </si>
  <si>
    <t>доска половая</t>
  </si>
  <si>
    <t>плинтус потолоч.</t>
  </si>
  <si>
    <t xml:space="preserve">саморезы </t>
  </si>
  <si>
    <t>чердак над кв.4</t>
  </si>
  <si>
    <t>муфта соед.26*1вн</t>
  </si>
  <si>
    <t>тройник 1/2вн</t>
  </si>
  <si>
    <t>муфта рр20*3/4вн</t>
  </si>
  <si>
    <t>муфта рр25*3/4вн</t>
  </si>
  <si>
    <t>тройник рр25</t>
  </si>
  <si>
    <t>труба рр25</t>
  </si>
  <si>
    <t>переходник 3/4*16</t>
  </si>
  <si>
    <t>муфта разъемная 20*3/4нр</t>
  </si>
  <si>
    <t>муфта мп20*1вн</t>
  </si>
  <si>
    <t>кв.4, 8 стояк</t>
  </si>
  <si>
    <t>авт.выкл 40/2П</t>
  </si>
  <si>
    <t>плавкие вставки 100А</t>
  </si>
  <si>
    <t>стяжки</t>
  </si>
  <si>
    <t>бокс для автомата</t>
  </si>
  <si>
    <t>светильник АТ-ДБ</t>
  </si>
  <si>
    <t>кабель ВВГП 2,5</t>
  </si>
  <si>
    <t xml:space="preserve">дюбель гвоздь </t>
  </si>
  <si>
    <t>клемма 4-х проводн.</t>
  </si>
  <si>
    <t>Заделка подвальных окон и проема</t>
  </si>
  <si>
    <t>коридор</t>
  </si>
  <si>
    <t>грунтовка универ.</t>
  </si>
  <si>
    <t>доместос</t>
  </si>
  <si>
    <t>грунтовка на ПВА</t>
  </si>
  <si>
    <t>скотч малярный</t>
  </si>
  <si>
    <t>кв.311</t>
  </si>
  <si>
    <t>тройник мп20</t>
  </si>
  <si>
    <t>1 этаж душевая</t>
  </si>
  <si>
    <t>Ремонт двери в квартиру</t>
  </si>
  <si>
    <t>замок накладной</t>
  </si>
  <si>
    <t>клей ПВА</t>
  </si>
  <si>
    <t>лак паркет.</t>
  </si>
  <si>
    <t>кв.41-50</t>
  </si>
  <si>
    <t>хомут с дюбел.110</t>
  </si>
  <si>
    <t>тройник пвх 50*45</t>
  </si>
  <si>
    <t>компенсатор 50</t>
  </si>
  <si>
    <t>муфта пвх 50</t>
  </si>
  <si>
    <t>хомут пвх 50</t>
  </si>
  <si>
    <t>дюбель гвоздь 8*45</t>
  </si>
  <si>
    <t>диск отрезной 115</t>
  </si>
  <si>
    <t>манжет 50*40</t>
  </si>
  <si>
    <t>труба 40*0,25</t>
  </si>
  <si>
    <t>кв.73 стояк</t>
  </si>
  <si>
    <t>побелка 5 кг</t>
  </si>
  <si>
    <t>кисть плоская 75 мм</t>
  </si>
  <si>
    <t>Изготовление и установка пандуса</t>
  </si>
  <si>
    <t>швеллер 12</t>
  </si>
  <si>
    <t>подвал 3 подъезд кв.48</t>
  </si>
  <si>
    <t>подвал 3 подъезд кв.43</t>
  </si>
  <si>
    <t>заглушка 1/2нр</t>
  </si>
  <si>
    <t>подвал 1- 4подъезды</t>
  </si>
  <si>
    <t xml:space="preserve">подвал </t>
  </si>
  <si>
    <t>ушко-проушина</t>
  </si>
  <si>
    <t>кв.6</t>
  </si>
  <si>
    <t>Установка пружин</t>
  </si>
  <si>
    <t>кв.36 стояк</t>
  </si>
  <si>
    <t>Остекление окон и тамбурных дверей</t>
  </si>
  <si>
    <t>кв.117 стояк</t>
  </si>
  <si>
    <t>пробка рад.15</t>
  </si>
  <si>
    <t>кв.44 стояк</t>
  </si>
  <si>
    <t>кв.53</t>
  </si>
  <si>
    <t>газ.пропан</t>
  </si>
  <si>
    <t>кв.34</t>
  </si>
  <si>
    <t>подвал спустники</t>
  </si>
  <si>
    <t>кв.6 стояк</t>
  </si>
  <si>
    <t>рпереход чуг.110*124</t>
  </si>
  <si>
    <t>переход 3/4*16</t>
  </si>
  <si>
    <t>Изоляция трубопроводов</t>
  </si>
  <si>
    <t>трубки Energoflex 22мм</t>
  </si>
  <si>
    <t>трубки Energoflex 43мм</t>
  </si>
  <si>
    <t>переход 32*45</t>
  </si>
  <si>
    <t>уголок 25*25*4</t>
  </si>
  <si>
    <t>уголок чуг.25</t>
  </si>
  <si>
    <t>муфта пнд25*1вн</t>
  </si>
  <si>
    <t>Ремонт отопления (изоляция трубопроводов)</t>
  </si>
  <si>
    <t>трубки Energoflex 18мм</t>
  </si>
  <si>
    <t>трубки Energoflex 49мм</t>
  </si>
  <si>
    <t>трубки Energoflex 28мм</t>
  </si>
  <si>
    <t>Ремонт отопления (с изоляцией трубопроводов)</t>
  </si>
  <si>
    <t>тройник перех.40*25*40</t>
  </si>
  <si>
    <t>муфта перех.40*50</t>
  </si>
  <si>
    <t>переход 40*32</t>
  </si>
  <si>
    <t>муфта рр40*32</t>
  </si>
  <si>
    <t>фут 40*32</t>
  </si>
  <si>
    <t>переход 32*25</t>
  </si>
  <si>
    <t>тройник рр32*25*32</t>
  </si>
  <si>
    <t>уголок рр40*45</t>
  </si>
  <si>
    <t>трубки Energoflex 61мм</t>
  </si>
  <si>
    <t>трубки Energoflex 54мм</t>
  </si>
  <si>
    <t>муфта пнд25*1нр</t>
  </si>
  <si>
    <t>кв.79</t>
  </si>
  <si>
    <t>Обработка подвала от крыс</t>
  </si>
  <si>
    <t>декабря</t>
  </si>
  <si>
    <t>Пломбировка эл.счетчина на лестн.клетке (Мосэнерго)</t>
  </si>
  <si>
    <t>Диагностика лифта</t>
  </si>
  <si>
    <t>Установка проушин к замку</t>
  </si>
  <si>
    <t>Ремонт отопления, горячее водоснабжение</t>
  </si>
  <si>
    <t>ООО "ЖилКомСервис Запрудня"  РЕМОНТ И ОБСЛУЖИВАНИЕ ВНУТРИДОМОВОГО ИНЖЕНЕРНОГО ОБОРУДОВАНИЯ</t>
  </si>
  <si>
    <t xml:space="preserve">Инженерное оборуд-е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</si>
</sst>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2" formatCode="mmmm\ yyyy;@"/>
    <numFmt numFmtId="173" formatCode="#,##0.00_р_."/>
    <numFmt numFmtId="174" formatCode="#,##0.00[$р.-419]"/>
  </numFmts>
  <fonts count="17" x14ac:knownFonts="1"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Times New Roman"/>
      <family val="1"/>
    </font>
    <font>
      <b/>
      <i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color indexed="8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698">
    <xf numFmtId="0" fontId="0" fillId="0" borderId="0" xfId="0">
      <alignment vertical="center"/>
    </xf>
    <xf numFmtId="0" fontId="1" fillId="2" borderId="1" xfId="0" applyNumberFormat="1" applyFont="1" applyFill="1" applyBorder="1" applyAlignment="1">
      <alignment horizontal="left"/>
    </xf>
    <xf numFmtId="0" fontId="0" fillId="0" borderId="2" xfId="0" applyNumberFormat="1" applyFont="1" applyFill="1" applyBorder="1" applyAlignment="1">
      <alignment wrapText="1"/>
    </xf>
    <xf numFmtId="0" fontId="2" fillId="0" borderId="3" xfId="0" applyNumberFormat="1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173" fontId="1" fillId="4" borderId="1" xfId="0" applyNumberFormat="1" applyFont="1" applyFill="1" applyBorder="1" applyAlignment="1">
      <alignment horizontal="center"/>
    </xf>
    <xf numFmtId="0" fontId="1" fillId="4" borderId="1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wrapText="1"/>
    </xf>
    <xf numFmtId="173" fontId="2" fillId="5" borderId="5" xfId="0" applyNumberFormat="1" applyFont="1" applyFill="1" applyBorder="1" applyAlignment="1">
      <alignment horizontal="right"/>
    </xf>
    <xf numFmtId="0" fontId="0" fillId="0" borderId="6" xfId="0" applyNumberFormat="1" applyFont="1" applyFill="1" applyBorder="1" applyAlignment="1">
      <alignment wrapText="1"/>
    </xf>
    <xf numFmtId="0" fontId="0" fillId="0" borderId="7" xfId="0" applyNumberFormat="1" applyFont="1" applyFill="1" applyBorder="1" applyAlignment="1">
      <alignment wrapText="1"/>
    </xf>
    <xf numFmtId="0" fontId="1" fillId="3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4" fontId="1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wrapText="1"/>
    </xf>
    <xf numFmtId="0" fontId="3" fillId="3" borderId="9" xfId="0" applyNumberFormat="1" applyFont="1" applyFill="1" applyBorder="1" applyAlignment="1">
      <alignment horizontal="left" vertical="center"/>
    </xf>
    <xf numFmtId="0" fontId="3" fillId="3" borderId="6" xfId="0" applyNumberFormat="1" applyFont="1" applyFill="1" applyBorder="1" applyAlignment="1">
      <alignment horizontal="center" vertical="center"/>
    </xf>
    <xf numFmtId="0" fontId="3" fillId="3" borderId="5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left"/>
    </xf>
    <xf numFmtId="0" fontId="2" fillId="0" borderId="1" xfId="0" applyNumberFormat="1" applyFont="1" applyFill="1" applyBorder="1" applyAlignment="1">
      <alignment horizontal="right"/>
    </xf>
    <xf numFmtId="174" fontId="2" fillId="0" borderId="1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right"/>
    </xf>
    <xf numFmtId="174" fontId="1" fillId="2" borderId="1" xfId="0" applyNumberFormat="1" applyFont="1" applyFill="1" applyBorder="1" applyAlignment="1">
      <alignment horizontal="right"/>
    </xf>
    <xf numFmtId="172" fontId="1" fillId="2" borderId="10" xfId="0" applyNumberFormat="1" applyFont="1" applyFill="1" applyBorder="1" applyAlignment="1">
      <alignment horizontal="left"/>
    </xf>
    <xf numFmtId="0" fontId="1" fillId="3" borderId="4" xfId="0" applyNumberFormat="1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 wrapText="1"/>
    </xf>
    <xf numFmtId="174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left"/>
    </xf>
    <xf numFmtId="0" fontId="4" fillId="0" borderId="10" xfId="0" applyNumberFormat="1" applyFont="1" applyFill="1" applyBorder="1" applyAlignment="1">
      <alignment horizontal="center" vertical="center"/>
    </xf>
    <xf numFmtId="174" fontId="4" fillId="0" borderId="10" xfId="0" applyNumberFormat="1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/>
    </xf>
    <xf numFmtId="174" fontId="4" fillId="0" borderId="11" xfId="0" applyNumberFormat="1" applyFont="1" applyFill="1" applyBorder="1" applyAlignment="1">
      <alignment horizontal="center" vertical="center"/>
    </xf>
    <xf numFmtId="174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/>
    </xf>
    <xf numFmtId="174" fontId="4" fillId="0" borderId="13" xfId="0" applyNumberFormat="1" applyFont="1" applyFill="1" applyBorder="1" applyAlignment="1">
      <alignment horizontal="center" vertical="center"/>
    </xf>
    <xf numFmtId="174" fontId="4" fillId="0" borderId="14" xfId="0" applyNumberFormat="1" applyFont="1" applyFill="1" applyBorder="1" applyAlignment="1">
      <alignment horizontal="center" vertical="center" wrapText="1"/>
    </xf>
    <xf numFmtId="174" fontId="4" fillId="0" borderId="15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1" fillId="3" borderId="16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center" vertical="center"/>
    </xf>
    <xf numFmtId="174" fontId="4" fillId="0" borderId="17" xfId="0" applyNumberFormat="1" applyFont="1" applyFill="1" applyBorder="1" applyAlignment="1">
      <alignment horizontal="center" vertical="center"/>
    </xf>
    <xf numFmtId="174" fontId="4" fillId="0" borderId="18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 wrapText="1"/>
    </xf>
    <xf numFmtId="174" fontId="1" fillId="2" borderId="10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/>
    </xf>
    <xf numFmtId="0" fontId="4" fillId="0" borderId="19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4" fillId="0" borderId="17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/>
    </xf>
    <xf numFmtId="174" fontId="4" fillId="6" borderId="17" xfId="0" applyNumberFormat="1" applyFont="1" applyFill="1" applyBorder="1" applyAlignment="1">
      <alignment horizontal="center" vertical="center" wrapText="1"/>
    </xf>
    <xf numFmtId="0" fontId="4" fillId="6" borderId="17" xfId="0" applyNumberFormat="1" applyFont="1" applyFill="1" applyBorder="1" applyAlignment="1">
      <alignment horizontal="center" vertical="center"/>
    </xf>
    <xf numFmtId="174" fontId="4" fillId="6" borderId="17" xfId="0" applyNumberFormat="1" applyFont="1" applyFill="1" applyBorder="1" applyAlignment="1">
      <alignment horizontal="center" vertical="center"/>
    </xf>
    <xf numFmtId="174" fontId="4" fillId="6" borderId="18" xfId="0" applyNumberFormat="1" applyFont="1" applyFill="1" applyBorder="1" applyAlignment="1">
      <alignment horizontal="center" vertical="center" wrapText="1"/>
    </xf>
    <xf numFmtId="174" fontId="4" fillId="6" borderId="1" xfId="0" applyNumberFormat="1" applyFont="1" applyFill="1" applyBorder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left"/>
    </xf>
    <xf numFmtId="0" fontId="4" fillId="6" borderId="1" xfId="0" applyNumberFormat="1" applyFont="1" applyFill="1" applyBorder="1" applyAlignment="1">
      <alignment horizontal="center" vertical="center"/>
    </xf>
    <xf numFmtId="174" fontId="4" fillId="6" borderId="1" xfId="0" applyNumberFormat="1" applyFont="1" applyFill="1" applyBorder="1" applyAlignment="1">
      <alignment horizontal="center" vertical="center"/>
    </xf>
    <xf numFmtId="174" fontId="4" fillId="6" borderId="20" xfId="0" applyNumberFormat="1" applyFont="1" applyFill="1" applyBorder="1" applyAlignment="1">
      <alignment horizontal="center" vertical="center" wrapText="1"/>
    </xf>
    <xf numFmtId="0" fontId="4" fillId="6" borderId="17" xfId="0" applyNumberFormat="1" applyFont="1" applyFill="1" applyBorder="1" applyAlignment="1">
      <alignment horizontal="left"/>
    </xf>
    <xf numFmtId="0" fontId="4" fillId="6" borderId="20" xfId="0" applyNumberFormat="1" applyFont="1" applyFill="1" applyBorder="1" applyAlignment="1">
      <alignment horizontal="center" vertical="center"/>
    </xf>
    <xf numFmtId="174" fontId="4" fillId="6" borderId="20" xfId="0" applyNumberFormat="1" applyFont="1" applyFill="1" applyBorder="1" applyAlignment="1">
      <alignment horizontal="center" vertical="center"/>
    </xf>
    <xf numFmtId="174" fontId="4" fillId="6" borderId="21" xfId="0" applyNumberFormat="1" applyFont="1" applyFill="1" applyBorder="1" applyAlignment="1">
      <alignment horizontal="center" vertical="center" wrapText="1"/>
    </xf>
    <xf numFmtId="0" fontId="4" fillId="6" borderId="10" xfId="0" applyNumberFormat="1" applyFont="1" applyFill="1" applyBorder="1" applyAlignment="1">
      <alignment horizontal="center" vertical="center"/>
    </xf>
    <xf numFmtId="174" fontId="4" fillId="6" borderId="10" xfId="0" applyNumberFormat="1" applyFont="1" applyFill="1" applyBorder="1" applyAlignment="1">
      <alignment horizontal="center" vertical="center"/>
    </xf>
    <xf numFmtId="174" fontId="4" fillId="0" borderId="19" xfId="0" applyNumberFormat="1" applyFont="1" applyFill="1" applyBorder="1" applyAlignment="1">
      <alignment horizontal="center" vertical="center" wrapText="1"/>
    </xf>
    <xf numFmtId="174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left"/>
    </xf>
    <xf numFmtId="0" fontId="4" fillId="0" borderId="4" xfId="0" applyNumberFormat="1" applyFont="1" applyFill="1" applyBorder="1" applyAlignment="1">
      <alignment horizontal="center" vertical="center"/>
    </xf>
    <xf numFmtId="174" fontId="4" fillId="0" borderId="4" xfId="0" applyNumberFormat="1" applyFont="1" applyFill="1" applyBorder="1" applyAlignment="1">
      <alignment horizontal="center" vertical="center"/>
    </xf>
    <xf numFmtId="0" fontId="2" fillId="2" borderId="17" xfId="0" applyNumberFormat="1" applyFont="1" applyFill="1" applyBorder="1" applyAlignment="1">
      <alignment horizontal="center" vertical="center" wrapText="1"/>
    </xf>
    <xf numFmtId="17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NumberFormat="1" applyFont="1" applyFill="1" applyBorder="1" applyAlignment="1">
      <alignment horizontal="center" vertical="center"/>
    </xf>
    <xf numFmtId="174" fontId="1" fillId="2" borderId="18" xfId="0" applyNumberFormat="1" applyFont="1" applyFill="1" applyBorder="1" applyAlignment="1">
      <alignment horizontal="center" vertical="center" wrapText="1"/>
    </xf>
    <xf numFmtId="0" fontId="1" fillId="3" borderId="19" xfId="0" applyNumberFormat="1" applyFont="1" applyFill="1" applyBorder="1" applyAlignment="1">
      <alignment horizontal="center" vertical="center" wrapText="1"/>
    </xf>
    <xf numFmtId="0" fontId="3" fillId="3" borderId="19" xfId="0" applyNumberFormat="1" applyFont="1" applyFill="1" applyBorder="1" applyAlignment="1">
      <alignment horizontal="center" vertical="center"/>
    </xf>
    <xf numFmtId="174" fontId="4" fillId="6" borderId="22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 vertical="center"/>
    </xf>
    <xf numFmtId="174" fontId="4" fillId="0" borderId="23" xfId="0" applyNumberFormat="1" applyFont="1" applyFill="1" applyBorder="1" applyAlignment="1">
      <alignment horizontal="center" vertical="center"/>
    </xf>
    <xf numFmtId="174" fontId="4" fillId="0" borderId="17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left"/>
    </xf>
    <xf numFmtId="0" fontId="1" fillId="3" borderId="20" xfId="0" applyNumberFormat="1" applyFont="1" applyFill="1" applyBorder="1" applyAlignment="1">
      <alignment horizontal="center" vertical="center" wrapText="1"/>
    </xf>
    <xf numFmtId="0" fontId="3" fillId="3" borderId="20" xfId="0" applyNumberFormat="1" applyFont="1" applyFill="1" applyBorder="1" applyAlignment="1">
      <alignment horizontal="center" vertical="center"/>
    </xf>
    <xf numFmtId="0" fontId="1" fillId="3" borderId="21" xfId="0" applyNumberFormat="1" applyFont="1" applyFill="1" applyBorder="1" applyAlignment="1">
      <alignment horizontal="center" vertical="center" wrapText="1"/>
    </xf>
    <xf numFmtId="0" fontId="4" fillId="6" borderId="23" xfId="0" applyNumberFormat="1" applyFont="1" applyFill="1" applyBorder="1" applyAlignment="1">
      <alignment horizontal="center" vertical="center"/>
    </xf>
    <xf numFmtId="174" fontId="4" fillId="6" borderId="23" xfId="0" applyNumberFormat="1" applyFont="1" applyFill="1" applyBorder="1" applyAlignment="1">
      <alignment horizontal="center" vertical="center" wrapText="1"/>
    </xf>
    <xf numFmtId="174" fontId="4" fillId="7" borderId="17" xfId="0" applyNumberFormat="1" applyFont="1" applyFill="1" applyBorder="1" applyAlignment="1">
      <alignment horizontal="center" vertical="center" wrapText="1"/>
    </xf>
    <xf numFmtId="0" fontId="4" fillId="7" borderId="17" xfId="0" applyNumberFormat="1" applyFont="1" applyFill="1" applyBorder="1" applyAlignment="1">
      <alignment horizontal="left"/>
    </xf>
    <xf numFmtId="0" fontId="4" fillId="7" borderId="17" xfId="0" applyNumberFormat="1" applyFont="1" applyFill="1" applyBorder="1" applyAlignment="1">
      <alignment horizontal="center" vertical="center"/>
    </xf>
    <xf numFmtId="174" fontId="4" fillId="7" borderId="17" xfId="0" applyNumberFormat="1" applyFont="1" applyFill="1" applyBorder="1" applyAlignment="1">
      <alignment horizontal="center" vertical="center"/>
    </xf>
    <xf numFmtId="174" fontId="4" fillId="7" borderId="18" xfId="0" applyNumberFormat="1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horizontal="center" vertical="center"/>
    </xf>
    <xf numFmtId="174" fontId="4" fillId="7" borderId="1" xfId="0" applyNumberFormat="1" applyFont="1" applyFill="1" applyBorder="1" applyAlignment="1">
      <alignment horizontal="center" vertical="center"/>
    </xf>
    <xf numFmtId="174" fontId="4" fillId="7" borderId="19" xfId="0" applyNumberFormat="1" applyFont="1" applyFill="1" applyBorder="1" applyAlignment="1">
      <alignment horizontal="center" vertical="center" wrapText="1"/>
    </xf>
    <xf numFmtId="0" fontId="4" fillId="7" borderId="19" xfId="0" applyNumberFormat="1" applyFont="1" applyFill="1" applyBorder="1" applyAlignment="1">
      <alignment horizontal="center" vertical="center"/>
    </xf>
    <xf numFmtId="0" fontId="4" fillId="7" borderId="19" xfId="0" applyNumberFormat="1" applyFont="1" applyFill="1" applyBorder="1" applyAlignment="1">
      <alignment horizontal="left"/>
    </xf>
    <xf numFmtId="174" fontId="4" fillId="7" borderId="19" xfId="0" applyNumberFormat="1" applyFont="1" applyFill="1" applyBorder="1" applyAlignment="1">
      <alignment horizontal="center" vertical="center"/>
    </xf>
    <xf numFmtId="0" fontId="1" fillId="3" borderId="9" xfId="0" applyNumberFormat="1" applyFont="1" applyFill="1" applyBorder="1" applyAlignment="1">
      <alignment horizontal="center" vertical="center" wrapText="1"/>
    </xf>
    <xf numFmtId="174" fontId="4" fillId="6" borderId="16" xfId="0" applyNumberFormat="1" applyFont="1" applyFill="1" applyBorder="1" applyAlignment="1">
      <alignment horizontal="center" vertical="center" wrapText="1"/>
    </xf>
    <xf numFmtId="174" fontId="4" fillId="7" borderId="16" xfId="0" applyNumberFormat="1" applyFont="1" applyFill="1" applyBorder="1" applyAlignment="1">
      <alignment horizontal="center" vertical="center" wrapText="1"/>
    </xf>
    <xf numFmtId="174" fontId="4" fillId="0" borderId="16" xfId="0" applyNumberFormat="1" applyFont="1" applyFill="1" applyBorder="1" applyAlignment="1">
      <alignment horizontal="center" vertical="center" wrapText="1"/>
    </xf>
    <xf numFmtId="0" fontId="1" fillId="3" borderId="24" xfId="0" applyNumberFormat="1" applyFont="1" applyFill="1" applyBorder="1" applyAlignment="1">
      <alignment horizontal="center" vertical="center" wrapText="1"/>
    </xf>
    <xf numFmtId="174" fontId="1" fillId="2" borderId="4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174" fontId="4" fillId="6" borderId="25" xfId="0" applyNumberFormat="1" applyFont="1" applyFill="1" applyBorder="1" applyAlignment="1">
      <alignment horizontal="center" vertical="center" wrapText="1"/>
    </xf>
    <xf numFmtId="0" fontId="4" fillId="6" borderId="23" xfId="0" applyNumberFormat="1" applyFont="1" applyFill="1" applyBorder="1" applyAlignment="1">
      <alignment horizontal="left"/>
    </xf>
    <xf numFmtId="174" fontId="4" fillId="6" borderId="23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 wrapText="1"/>
    </xf>
    <xf numFmtId="0" fontId="1" fillId="3" borderId="18" xfId="0" applyNumberFormat="1" applyFont="1" applyFill="1" applyBorder="1" applyAlignment="1">
      <alignment horizontal="center" vertical="center" wrapText="1"/>
    </xf>
    <xf numFmtId="0" fontId="1" fillId="3" borderId="26" xfId="0" applyNumberFormat="1" applyFont="1" applyFill="1" applyBorder="1" applyAlignment="1">
      <alignment horizontal="center" vertical="center" wrapText="1"/>
    </xf>
    <xf numFmtId="0" fontId="1" fillId="3" borderId="27" xfId="0" applyNumberFormat="1" applyFont="1" applyFill="1" applyBorder="1" applyAlignment="1">
      <alignment horizontal="center" vertical="center" wrapText="1"/>
    </xf>
    <xf numFmtId="0" fontId="3" fillId="3" borderId="17" xfId="0" applyNumberFormat="1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wrapText="1"/>
    </xf>
    <xf numFmtId="174" fontId="0" fillId="0" borderId="1" xfId="0" applyNumberFormat="1" applyFont="1" applyFill="1" applyBorder="1" applyAlignment="1">
      <alignment wrapText="1"/>
    </xf>
    <xf numFmtId="174" fontId="6" fillId="2" borderId="1" xfId="0" applyNumberFormat="1" applyFont="1" applyFill="1" applyBorder="1" applyAlignment="1">
      <alignment wrapText="1"/>
    </xf>
    <xf numFmtId="174" fontId="4" fillId="4" borderId="16" xfId="0" applyNumberFormat="1" applyFont="1" applyFill="1" applyBorder="1" applyAlignment="1">
      <alignment horizontal="center" vertical="center" wrapText="1"/>
    </xf>
    <xf numFmtId="174" fontId="4" fillId="4" borderId="17" xfId="0" applyNumberFormat="1" applyFont="1" applyFill="1" applyBorder="1" applyAlignment="1">
      <alignment horizontal="center" vertical="center" wrapText="1"/>
    </xf>
    <xf numFmtId="0" fontId="4" fillId="4" borderId="17" xfId="0" applyNumberFormat="1" applyFont="1" applyFill="1" applyBorder="1" applyAlignment="1">
      <alignment horizontal="left"/>
    </xf>
    <xf numFmtId="0" fontId="4" fillId="4" borderId="17" xfId="0" applyNumberFormat="1" applyFont="1" applyFill="1" applyBorder="1" applyAlignment="1">
      <alignment horizontal="center" vertical="center"/>
    </xf>
    <xf numFmtId="174" fontId="4" fillId="4" borderId="17" xfId="0" applyNumberFormat="1" applyFont="1" applyFill="1" applyBorder="1" applyAlignment="1">
      <alignment horizontal="center" vertical="center"/>
    </xf>
    <xf numFmtId="174" fontId="4" fillId="4" borderId="18" xfId="0" applyNumberFormat="1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vertical="center" wrapText="1"/>
    </xf>
    <xf numFmtId="174" fontId="1" fillId="2" borderId="27" xfId="0" applyNumberFormat="1" applyFont="1" applyFill="1" applyBorder="1" applyAlignment="1">
      <alignment horizontal="center" vertical="center" wrapText="1"/>
    </xf>
    <xf numFmtId="0" fontId="1" fillId="3" borderId="28" xfId="0" applyNumberFormat="1" applyFont="1" applyFill="1" applyBorder="1" applyAlignment="1">
      <alignment horizontal="center" vertical="center" wrapText="1"/>
    </xf>
    <xf numFmtId="0" fontId="1" fillId="3" borderId="29" xfId="0" applyNumberFormat="1" applyFont="1" applyFill="1" applyBorder="1" applyAlignment="1">
      <alignment horizontal="center" vertical="center" wrapText="1"/>
    </xf>
    <xf numFmtId="0" fontId="3" fillId="3" borderId="29" xfId="0" applyNumberFormat="1" applyFont="1" applyFill="1" applyBorder="1" applyAlignment="1">
      <alignment horizontal="center" vertical="center" wrapText="1"/>
    </xf>
    <xf numFmtId="0" fontId="3" fillId="3" borderId="27" xfId="0" applyNumberFormat="1" applyFont="1" applyFill="1" applyBorder="1" applyAlignment="1">
      <alignment horizontal="center" vertical="center" wrapText="1"/>
    </xf>
    <xf numFmtId="0" fontId="1" fillId="3" borderId="30" xfId="0" applyNumberFormat="1" applyFont="1" applyFill="1" applyBorder="1" applyAlignment="1">
      <alignment horizontal="center" vertical="center" wrapText="1"/>
    </xf>
    <xf numFmtId="0" fontId="6" fillId="3" borderId="28" xfId="0" applyNumberFormat="1" applyFont="1" applyFill="1" applyBorder="1" applyAlignment="1">
      <alignment wrapText="1"/>
    </xf>
    <xf numFmtId="2" fontId="0" fillId="6" borderId="28" xfId="0" applyNumberFormat="1" applyFill="1" applyBorder="1">
      <alignment vertical="center"/>
    </xf>
    <xf numFmtId="2" fontId="0" fillId="0" borderId="28" xfId="0" applyNumberFormat="1" applyFill="1" applyBorder="1">
      <alignment vertical="center"/>
    </xf>
    <xf numFmtId="2" fontId="0" fillId="4" borderId="28" xfId="0" applyNumberFormat="1" applyFill="1" applyBorder="1">
      <alignment vertical="center"/>
    </xf>
    <xf numFmtId="0" fontId="4" fillId="4" borderId="1" xfId="0" applyNumberFormat="1" applyFont="1" applyFill="1" applyBorder="1" applyAlignment="1">
      <alignment horizontal="center" vertical="center"/>
    </xf>
    <xf numFmtId="174" fontId="4" fillId="4" borderId="1" xfId="0" applyNumberFormat="1" applyFont="1" applyFill="1" applyBorder="1" applyAlignment="1">
      <alignment horizontal="center" vertical="center"/>
    </xf>
    <xf numFmtId="2" fontId="0" fillId="0" borderId="31" xfId="0" applyNumberFormat="1" applyFill="1" applyBorder="1">
      <alignment vertical="center"/>
    </xf>
    <xf numFmtId="174" fontId="4" fillId="4" borderId="19" xfId="0" applyNumberFormat="1" applyFont="1" applyFill="1" applyBorder="1" applyAlignment="1">
      <alignment horizontal="center" vertical="center" wrapText="1"/>
    </xf>
    <xf numFmtId="0" fontId="4" fillId="4" borderId="19" xfId="0" applyNumberFormat="1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vertical="center" wrapText="1"/>
    </xf>
    <xf numFmtId="0" fontId="4" fillId="4" borderId="19" xfId="0" applyNumberFormat="1" applyFont="1" applyFill="1" applyBorder="1" applyAlignment="1">
      <alignment horizontal="left"/>
    </xf>
    <xf numFmtId="174" fontId="4" fillId="4" borderId="19" xfId="0" applyNumberFormat="1" applyFont="1" applyFill="1" applyBorder="1" applyAlignment="1">
      <alignment horizontal="center" vertical="center"/>
    </xf>
    <xf numFmtId="174" fontId="4" fillId="4" borderId="4" xfId="0" applyNumberFormat="1" applyFont="1" applyFill="1" applyBorder="1" applyAlignment="1">
      <alignment horizontal="center" vertical="center" wrapText="1"/>
    </xf>
    <xf numFmtId="0" fontId="4" fillId="4" borderId="4" xfId="0" applyNumberFormat="1" applyFont="1" applyFill="1" applyBorder="1" applyAlignment="1">
      <alignment horizontal="left"/>
    </xf>
    <xf numFmtId="0" fontId="4" fillId="4" borderId="4" xfId="0" applyNumberFormat="1" applyFont="1" applyFill="1" applyBorder="1" applyAlignment="1">
      <alignment horizontal="center" vertical="center"/>
    </xf>
    <xf numFmtId="174" fontId="4" fillId="4" borderId="4" xfId="0" applyNumberFormat="1" applyFont="1" applyFill="1" applyBorder="1" applyAlignment="1">
      <alignment horizontal="center" vertical="center"/>
    </xf>
    <xf numFmtId="0" fontId="4" fillId="6" borderId="20" xfId="0" applyNumberFormat="1" applyFont="1" applyFill="1" applyBorder="1" applyAlignment="1">
      <alignment horizontal="left"/>
    </xf>
    <xf numFmtId="174" fontId="4" fillId="6" borderId="33" xfId="0" applyNumberFormat="1" applyFont="1" applyFill="1" applyBorder="1" applyAlignment="1">
      <alignment horizontal="center" vertical="center" wrapText="1"/>
    </xf>
    <xf numFmtId="174" fontId="4" fillId="0" borderId="19" xfId="0" applyNumberFormat="1" applyFont="1" applyFill="1" applyBorder="1" applyAlignment="1">
      <alignment horizontal="center" vertical="center"/>
    </xf>
    <xf numFmtId="174" fontId="4" fillId="0" borderId="20" xfId="0" applyNumberFormat="1" applyFont="1" applyFill="1" applyBorder="1" applyAlignment="1">
      <alignment horizontal="center" vertical="center" wrapText="1"/>
    </xf>
    <xf numFmtId="174" fontId="4" fillId="0" borderId="20" xfId="0" applyNumberFormat="1" applyFont="1" applyFill="1" applyBorder="1" applyAlignment="1">
      <alignment horizontal="center" vertical="center"/>
    </xf>
    <xf numFmtId="174" fontId="4" fillId="0" borderId="21" xfId="0" applyNumberFormat="1" applyFont="1" applyFill="1" applyBorder="1" applyAlignment="1">
      <alignment horizontal="center" vertical="center" wrapText="1"/>
    </xf>
    <xf numFmtId="174" fontId="4" fillId="0" borderId="34" xfId="0" applyNumberFormat="1" applyFont="1" applyFill="1" applyBorder="1" applyAlignment="1">
      <alignment horizontal="center" vertical="center" wrapText="1"/>
    </xf>
    <xf numFmtId="0" fontId="0" fillId="0" borderId="17" xfId="0" applyBorder="1">
      <alignment vertical="center"/>
    </xf>
    <xf numFmtId="0" fontId="7" fillId="0" borderId="17" xfId="0" applyFont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 wrapText="1"/>
    </xf>
    <xf numFmtId="174" fontId="4" fillId="0" borderId="33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left"/>
    </xf>
    <xf numFmtId="0" fontId="4" fillId="0" borderId="19" xfId="0" applyNumberFormat="1" applyFont="1" applyFill="1" applyBorder="1" applyAlignment="1">
      <alignment horizontal="left"/>
    </xf>
    <xf numFmtId="174" fontId="4" fillId="0" borderId="35" xfId="0" applyNumberFormat="1" applyFont="1" applyFill="1" applyBorder="1" applyAlignment="1">
      <alignment horizontal="center" vertical="center" wrapText="1"/>
    </xf>
    <xf numFmtId="174" fontId="4" fillId="0" borderId="36" xfId="0" applyNumberFormat="1" applyFont="1" applyFill="1" applyBorder="1" applyAlignment="1">
      <alignment horizontal="center" vertical="center" wrapText="1"/>
    </xf>
    <xf numFmtId="0" fontId="0" fillId="3" borderId="1" xfId="0" applyNumberFormat="1" applyFill="1" applyBorder="1" applyAlignment="1">
      <alignment horizontal="center" wrapText="1"/>
    </xf>
    <xf numFmtId="174" fontId="4" fillId="0" borderId="2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74" fontId="4" fillId="0" borderId="25" xfId="0" applyNumberFormat="1" applyFont="1" applyFill="1" applyBorder="1" applyAlignment="1">
      <alignment horizontal="center" vertical="center" wrapText="1"/>
    </xf>
    <xf numFmtId="0" fontId="6" fillId="3" borderId="27" xfId="0" applyNumberFormat="1" applyFont="1" applyFill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right"/>
    </xf>
    <xf numFmtId="0" fontId="3" fillId="3" borderId="27" xfId="0" applyNumberFormat="1" applyFont="1" applyFill="1" applyBorder="1" applyAlignment="1">
      <alignment horizontal="center" vertical="center"/>
    </xf>
    <xf numFmtId="174" fontId="2" fillId="0" borderId="10" xfId="0" applyNumberFormat="1" applyFont="1" applyFill="1" applyBorder="1" applyAlignment="1">
      <alignment horizontal="right"/>
    </xf>
    <xf numFmtId="174" fontId="0" fillId="0" borderId="10" xfId="0" applyNumberFormat="1" applyFont="1" applyFill="1" applyBorder="1" applyAlignment="1">
      <alignment wrapText="1"/>
    </xf>
    <xf numFmtId="0" fontId="2" fillId="3" borderId="29" xfId="0" applyNumberFormat="1" applyFont="1" applyFill="1" applyBorder="1" applyAlignment="1">
      <alignment horizontal="center"/>
    </xf>
    <xf numFmtId="0" fontId="2" fillId="3" borderId="27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left"/>
    </xf>
    <xf numFmtId="0" fontId="1" fillId="3" borderId="37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left"/>
    </xf>
    <xf numFmtId="174" fontId="4" fillId="0" borderId="38" xfId="0" applyNumberFormat="1" applyFont="1" applyFill="1" applyBorder="1" applyAlignment="1">
      <alignment horizontal="center" vertical="center" wrapText="1"/>
    </xf>
    <xf numFmtId="174" fontId="4" fillId="0" borderId="11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top" wrapText="1"/>
    </xf>
    <xf numFmtId="174" fontId="4" fillId="0" borderId="3" xfId="0" applyNumberFormat="1" applyFont="1" applyFill="1" applyBorder="1" applyAlignment="1">
      <alignment horizontal="center" vertical="center" wrapText="1"/>
    </xf>
    <xf numFmtId="174" fontId="4" fillId="6" borderId="10" xfId="0" applyNumberFormat="1" applyFont="1" applyFill="1" applyBorder="1" applyAlignment="1">
      <alignment horizontal="center" vertical="center" wrapText="1"/>
    </xf>
    <xf numFmtId="0" fontId="4" fillId="6" borderId="1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4" fontId="4" fillId="0" borderId="13" xfId="0" applyNumberFormat="1" applyFont="1" applyFill="1" applyBorder="1" applyAlignment="1">
      <alignment horizontal="center" vertical="center" wrapText="1"/>
    </xf>
    <xf numFmtId="0" fontId="1" fillId="3" borderId="33" xfId="0" applyNumberFormat="1" applyFont="1" applyFill="1" applyBorder="1" applyAlignment="1">
      <alignment horizontal="center" vertical="center" wrapText="1"/>
    </xf>
    <xf numFmtId="174" fontId="4" fillId="7" borderId="1" xfId="0" applyNumberFormat="1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horizontal="left"/>
    </xf>
    <xf numFmtId="174" fontId="4" fillId="0" borderId="39" xfId="0" applyNumberFormat="1" applyFont="1" applyFill="1" applyBorder="1" applyAlignment="1">
      <alignment horizontal="center" vertical="center" wrapText="1"/>
    </xf>
    <xf numFmtId="17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left"/>
    </xf>
    <xf numFmtId="174" fontId="1" fillId="2" borderId="19" xfId="0" applyNumberFormat="1" applyFont="1" applyFill="1" applyBorder="1" applyAlignment="1">
      <alignment horizontal="center" vertical="center" wrapText="1"/>
    </xf>
    <xf numFmtId="0" fontId="2" fillId="2" borderId="19" xfId="0" applyNumberFormat="1" applyFont="1" applyFill="1" applyBorder="1" applyAlignment="1">
      <alignment horizontal="center" vertical="center" wrapText="1"/>
    </xf>
    <xf numFmtId="0" fontId="2" fillId="2" borderId="19" xfId="0" applyNumberFormat="1" applyFont="1" applyFill="1" applyBorder="1" applyAlignment="1">
      <alignment horizontal="center" vertical="center"/>
    </xf>
    <xf numFmtId="174" fontId="4" fillId="0" borderId="22" xfId="0" applyNumberFormat="1" applyFont="1" applyFill="1" applyBorder="1" applyAlignment="1">
      <alignment horizontal="center" vertical="center" wrapText="1"/>
    </xf>
    <xf numFmtId="174" fontId="4" fillId="0" borderId="4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wrapText="1"/>
    </xf>
    <xf numFmtId="174" fontId="4" fillId="0" borderId="5" xfId="0" applyNumberFormat="1" applyFont="1" applyFill="1" applyBorder="1" applyAlignment="1">
      <alignment horizontal="center" vertical="center" wrapText="1"/>
    </xf>
    <xf numFmtId="0" fontId="1" fillId="3" borderId="32" xfId="0" applyNumberFormat="1" applyFont="1" applyFill="1" applyBorder="1" applyAlignment="1">
      <alignment horizontal="center" vertical="center" wrapText="1"/>
    </xf>
    <xf numFmtId="174" fontId="4" fillId="0" borderId="41" xfId="0" applyNumberFormat="1" applyFont="1" applyFill="1" applyBorder="1" applyAlignment="1">
      <alignment horizontal="center" vertical="center" wrapText="1"/>
    </xf>
    <xf numFmtId="0" fontId="1" fillId="3" borderId="42" xfId="0" applyNumberFormat="1" applyFont="1" applyFill="1" applyBorder="1" applyAlignment="1">
      <alignment horizontal="center" vertical="center" wrapText="1"/>
    </xf>
    <xf numFmtId="174" fontId="4" fillId="0" borderId="43" xfId="0" applyNumberFormat="1" applyFont="1" applyFill="1" applyBorder="1" applyAlignment="1">
      <alignment horizontal="center" vertical="center" wrapText="1"/>
    </xf>
    <xf numFmtId="174" fontId="2" fillId="2" borderId="1" xfId="0" applyNumberFormat="1" applyFont="1" applyFill="1" applyBorder="1" applyAlignment="1">
      <alignment horizontal="center" vertical="center" wrapText="1"/>
    </xf>
    <xf numFmtId="0" fontId="0" fillId="0" borderId="44" xfId="0" applyNumberFormat="1" applyFont="1" applyFill="1" applyBorder="1" applyAlignment="1">
      <alignment wrapText="1"/>
    </xf>
    <xf numFmtId="0" fontId="0" fillId="0" borderId="45" xfId="0" applyNumberFormat="1" applyFont="1" applyFill="1" applyBorder="1" applyAlignment="1">
      <alignment wrapText="1"/>
    </xf>
    <xf numFmtId="0" fontId="0" fillId="0" borderId="46" xfId="0" applyNumberFormat="1" applyFont="1" applyFill="1" applyBorder="1" applyAlignment="1">
      <alignment wrapText="1"/>
    </xf>
    <xf numFmtId="0" fontId="1" fillId="3" borderId="47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>
      <alignment wrapText="1"/>
    </xf>
    <xf numFmtId="0" fontId="0" fillId="0" borderId="13" xfId="0" applyNumberFormat="1" applyFont="1" applyFill="1" applyBorder="1" applyAlignment="1">
      <alignment wrapText="1"/>
    </xf>
    <xf numFmtId="0" fontId="0" fillId="0" borderId="3" xfId="0" applyBorder="1">
      <alignment vertical="center"/>
    </xf>
    <xf numFmtId="0" fontId="0" fillId="0" borderId="48" xfId="0" applyNumberFormat="1" applyFont="1" applyFill="1" applyBorder="1" applyAlignment="1">
      <alignment wrapText="1"/>
    </xf>
    <xf numFmtId="174" fontId="4" fillId="0" borderId="32" xfId="0" applyNumberFormat="1" applyFont="1" applyFill="1" applyBorder="1" applyAlignment="1">
      <alignment horizontal="center" vertical="center" wrapText="1"/>
    </xf>
    <xf numFmtId="0" fontId="1" fillId="3" borderId="25" xfId="0" applyNumberFormat="1" applyFont="1" applyFill="1" applyBorder="1" applyAlignment="1">
      <alignment horizontal="center" vertical="center" wrapText="1"/>
    </xf>
    <xf numFmtId="0" fontId="1" fillId="3" borderId="49" xfId="0" applyNumberFormat="1" applyFont="1" applyFill="1" applyBorder="1" applyAlignment="1">
      <alignment horizontal="center" vertical="center" wrapText="1"/>
    </xf>
    <xf numFmtId="0" fontId="1" fillId="3" borderId="50" xfId="0" applyNumberFormat="1" applyFont="1" applyFill="1" applyBorder="1" applyAlignment="1">
      <alignment horizontal="center" vertical="center" wrapText="1"/>
    </xf>
    <xf numFmtId="0" fontId="1" fillId="3" borderId="51" xfId="0" applyNumberFormat="1" applyFont="1" applyFill="1" applyBorder="1" applyAlignment="1">
      <alignment horizontal="center" vertical="center" wrapText="1"/>
    </xf>
    <xf numFmtId="0" fontId="1" fillId="3" borderId="52" xfId="0" applyNumberFormat="1" applyFont="1" applyFill="1" applyBorder="1" applyAlignment="1">
      <alignment horizontal="center" vertical="center" wrapText="1"/>
    </xf>
    <xf numFmtId="174" fontId="1" fillId="2" borderId="23" xfId="0" applyNumberFormat="1" applyFont="1" applyFill="1" applyBorder="1" applyAlignment="1">
      <alignment horizontal="center" vertical="center" wrapText="1"/>
    </xf>
    <xf numFmtId="0" fontId="2" fillId="2" borderId="23" xfId="0" applyNumberFormat="1" applyFont="1" applyFill="1" applyBorder="1" applyAlignment="1">
      <alignment horizontal="center" vertical="center" wrapText="1"/>
    </xf>
    <xf numFmtId="0" fontId="2" fillId="2" borderId="23" xfId="0" applyNumberFormat="1" applyFont="1" applyFill="1" applyBorder="1" applyAlignment="1">
      <alignment horizontal="center" vertical="center"/>
    </xf>
    <xf numFmtId="174" fontId="1" fillId="2" borderId="22" xfId="0" applyNumberFormat="1" applyFont="1" applyFill="1" applyBorder="1" applyAlignment="1">
      <alignment horizontal="center" vertical="center" wrapText="1"/>
    </xf>
    <xf numFmtId="0" fontId="1" fillId="3" borderId="53" xfId="0" applyNumberFormat="1" applyFont="1" applyFill="1" applyBorder="1" applyAlignment="1">
      <alignment horizontal="center" vertical="center" wrapText="1"/>
    </xf>
    <xf numFmtId="0" fontId="1" fillId="3" borderId="54" xfId="0" applyNumberFormat="1" applyFont="1" applyFill="1" applyBorder="1" applyAlignment="1">
      <alignment horizontal="center" vertical="center" wrapText="1"/>
    </xf>
    <xf numFmtId="0" fontId="1" fillId="3" borderId="40" xfId="0" applyNumberFormat="1" applyFont="1" applyFill="1" applyBorder="1" applyAlignment="1">
      <alignment horizontal="center" vertical="center" wrapText="1"/>
    </xf>
    <xf numFmtId="174" fontId="1" fillId="2" borderId="36" xfId="0" applyNumberFormat="1" applyFont="1" applyFill="1" applyBorder="1" applyAlignment="1">
      <alignment horizontal="center" vertical="center" wrapText="1"/>
    </xf>
    <xf numFmtId="0" fontId="1" fillId="3" borderId="55" xfId="0" applyNumberFormat="1" applyFont="1" applyFill="1" applyBorder="1" applyAlignment="1">
      <alignment horizontal="center" vertical="center" wrapText="1"/>
    </xf>
    <xf numFmtId="174" fontId="1" fillId="2" borderId="40" xfId="0" applyNumberFormat="1" applyFont="1" applyFill="1" applyBorder="1" applyAlignment="1">
      <alignment horizontal="center" vertical="center" wrapText="1"/>
    </xf>
    <xf numFmtId="174" fontId="1" fillId="2" borderId="15" xfId="0" applyNumberFormat="1" applyFont="1" applyFill="1" applyBorder="1" applyAlignment="1">
      <alignment horizontal="center" vertical="center" wrapText="1"/>
    </xf>
    <xf numFmtId="174" fontId="4" fillId="4" borderId="36" xfId="0" applyNumberFormat="1" applyFont="1" applyFill="1" applyBorder="1" applyAlignment="1">
      <alignment horizontal="center" vertical="center" wrapText="1"/>
    </xf>
    <xf numFmtId="174" fontId="4" fillId="6" borderId="34" xfId="0" applyNumberFormat="1" applyFont="1" applyFill="1" applyBorder="1" applyAlignment="1">
      <alignment horizontal="center" vertical="center" wrapText="1"/>
    </xf>
    <xf numFmtId="174" fontId="4" fillId="4" borderId="40" xfId="0" applyNumberFormat="1" applyFont="1" applyFill="1" applyBorder="1" applyAlignment="1">
      <alignment horizontal="center" vertical="center" wrapText="1"/>
    </xf>
    <xf numFmtId="174" fontId="1" fillId="2" borderId="34" xfId="0" applyNumberFormat="1" applyFont="1" applyFill="1" applyBorder="1" applyAlignment="1">
      <alignment horizontal="center" vertical="center" wrapText="1"/>
    </xf>
    <xf numFmtId="0" fontId="0" fillId="0" borderId="56" xfId="0" applyNumberFormat="1" applyFont="1" applyFill="1" applyBorder="1" applyAlignment="1">
      <alignment wrapText="1"/>
    </xf>
    <xf numFmtId="0" fontId="0" fillId="0" borderId="23" xfId="0" applyNumberFormat="1" applyFont="1" applyFill="1" applyBorder="1" applyAlignment="1">
      <alignment wrapText="1"/>
    </xf>
    <xf numFmtId="0" fontId="1" fillId="3" borderId="41" xfId="0" applyNumberFormat="1" applyFont="1" applyFill="1" applyBorder="1" applyAlignment="1">
      <alignment horizontal="center" vertical="center" wrapText="1"/>
    </xf>
    <xf numFmtId="174" fontId="12" fillId="0" borderId="40" xfId="0" applyNumberFormat="1" applyFont="1" applyFill="1" applyBorder="1" applyAlignment="1">
      <alignment horizontal="center" vertical="center" wrapText="1"/>
    </xf>
    <xf numFmtId="174" fontId="13" fillId="0" borderId="1" xfId="0" applyNumberFormat="1" applyFont="1" applyFill="1" applyBorder="1" applyAlignment="1">
      <alignment wrapText="1"/>
    </xf>
    <xf numFmtId="174" fontId="12" fillId="0" borderId="15" xfId="0" applyNumberFormat="1" applyFont="1" applyFill="1" applyBorder="1" applyAlignment="1">
      <alignment horizontal="center" vertical="center" wrapText="1"/>
    </xf>
    <xf numFmtId="174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right"/>
    </xf>
    <xf numFmtId="174" fontId="11" fillId="0" borderId="1" xfId="0" applyNumberFormat="1" applyFont="1" applyFill="1" applyBorder="1" applyAlignment="1">
      <alignment horizontal="right"/>
    </xf>
    <xf numFmtId="174" fontId="14" fillId="0" borderId="1" xfId="0" applyNumberFormat="1" applyFont="1" applyFill="1" applyBorder="1" applyAlignment="1">
      <alignment wrapText="1"/>
    </xf>
    <xf numFmtId="0" fontId="11" fillId="0" borderId="9" xfId="0" applyNumberFormat="1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right"/>
    </xf>
    <xf numFmtId="174" fontId="16" fillId="0" borderId="17" xfId="0" applyNumberFormat="1" applyFont="1" applyFill="1" applyBorder="1" applyAlignment="1">
      <alignment horizontal="center" vertical="center" wrapText="1"/>
    </xf>
    <xf numFmtId="174" fontId="16" fillId="0" borderId="18" xfId="0" applyNumberFormat="1" applyFont="1" applyFill="1" applyBorder="1" applyAlignment="1">
      <alignment horizontal="center" vertical="center" wrapText="1"/>
    </xf>
    <xf numFmtId="0" fontId="15" fillId="3" borderId="27" xfId="0" applyNumberFormat="1" applyFont="1" applyFill="1" applyBorder="1" applyAlignment="1">
      <alignment horizontal="center" vertical="center" wrapText="1"/>
    </xf>
    <xf numFmtId="174" fontId="16" fillId="0" borderId="35" xfId="0" applyNumberFormat="1" applyFont="1" applyFill="1" applyBorder="1" applyAlignment="1">
      <alignment horizontal="center" vertical="center" wrapText="1"/>
    </xf>
    <xf numFmtId="0" fontId="0" fillId="0" borderId="29" xfId="0" applyNumberFormat="1" applyFont="1" applyFill="1" applyBorder="1" applyAlignment="1">
      <alignment wrapText="1"/>
    </xf>
    <xf numFmtId="0" fontId="0" fillId="0" borderId="17" xfId="0" applyNumberFormat="1" applyFont="1" applyFill="1" applyBorder="1" applyAlignment="1">
      <alignment wrapText="1"/>
    </xf>
    <xf numFmtId="0" fontId="0" fillId="0" borderId="57" xfId="0" applyNumberFormat="1" applyFont="1" applyFill="1" applyBorder="1" applyAlignment="1">
      <alignment wrapText="1"/>
    </xf>
    <xf numFmtId="174" fontId="4" fillId="0" borderId="27" xfId="0" applyNumberFormat="1" applyFont="1" applyFill="1" applyBorder="1" applyAlignment="1">
      <alignment horizontal="center" vertical="center" wrapText="1"/>
    </xf>
    <xf numFmtId="0" fontId="0" fillId="0" borderId="15" xfId="0" applyNumberFormat="1" applyFont="1" applyFill="1" applyBorder="1" applyAlignment="1">
      <alignment wrapText="1"/>
    </xf>
    <xf numFmtId="0" fontId="0" fillId="0" borderId="31" xfId="0" applyNumberFormat="1" applyFont="1" applyFill="1" applyBorder="1" applyAlignment="1">
      <alignment horizontal="center" wrapText="1"/>
    </xf>
    <xf numFmtId="0" fontId="1" fillId="3" borderId="35" xfId="0" applyNumberFormat="1" applyFont="1" applyFill="1" applyBorder="1" applyAlignment="1">
      <alignment horizontal="center" vertical="center" wrapText="1"/>
    </xf>
    <xf numFmtId="174" fontId="12" fillId="0" borderId="19" xfId="0" applyNumberFormat="1" applyFont="1" applyFill="1" applyBorder="1" applyAlignment="1">
      <alignment horizontal="center" vertical="center" wrapText="1"/>
    </xf>
    <xf numFmtId="0" fontId="1" fillId="3" borderId="10" xfId="0" applyNumberFormat="1" applyFont="1" applyFill="1" applyBorder="1" applyAlignment="1">
      <alignment vertical="center" wrapText="1"/>
    </xf>
    <xf numFmtId="174" fontId="4" fillId="0" borderId="10" xfId="0" applyNumberFormat="1" applyFont="1" applyFill="1" applyBorder="1" applyAlignment="1">
      <alignment vertical="center" wrapText="1"/>
    </xf>
    <xf numFmtId="0" fontId="4" fillId="0" borderId="10" xfId="0" applyNumberFormat="1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vertical="center" wrapText="1"/>
    </xf>
    <xf numFmtId="174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174" fontId="4" fillId="0" borderId="17" xfId="0" applyNumberFormat="1" applyFont="1" applyFill="1" applyBorder="1" applyAlignment="1">
      <alignment vertical="center" wrapText="1"/>
    </xf>
    <xf numFmtId="174" fontId="4" fillId="0" borderId="4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/>
    <xf numFmtId="172" fontId="1" fillId="2" borderId="2" xfId="0" applyNumberFormat="1" applyFont="1" applyFill="1" applyBorder="1" applyAlignment="1"/>
    <xf numFmtId="174" fontId="1" fillId="2" borderId="0" xfId="0" applyNumberFormat="1" applyFont="1" applyFill="1" applyBorder="1" applyAlignment="1">
      <alignment horizontal="center" vertical="center" wrapText="1"/>
    </xf>
    <xf numFmtId="174" fontId="1" fillId="2" borderId="16" xfId="0" applyNumberFormat="1" applyFont="1" applyFill="1" applyBorder="1" applyAlignment="1">
      <alignment horizontal="center" vertical="center" wrapText="1"/>
    </xf>
    <xf numFmtId="172" fontId="1" fillId="2" borderId="32" xfId="0" applyNumberFormat="1" applyFont="1" applyFill="1" applyBorder="1" applyAlignment="1"/>
    <xf numFmtId="0" fontId="1" fillId="2" borderId="58" xfId="0" applyNumberFormat="1" applyFont="1" applyFill="1" applyBorder="1" applyAlignment="1">
      <alignment horizontal="left"/>
    </xf>
    <xf numFmtId="174" fontId="1" fillId="2" borderId="20" xfId="0" applyNumberFormat="1" applyFont="1" applyFill="1" applyBorder="1" applyAlignment="1">
      <alignment horizontal="center" vertical="center" wrapText="1"/>
    </xf>
    <xf numFmtId="0" fontId="2" fillId="2" borderId="20" xfId="0" applyNumberFormat="1" applyFont="1" applyFill="1" applyBorder="1" applyAlignment="1">
      <alignment horizontal="center" vertical="center" wrapText="1"/>
    </xf>
    <xf numFmtId="0" fontId="2" fillId="2" borderId="20" xfId="0" applyNumberFormat="1" applyFont="1" applyFill="1" applyBorder="1" applyAlignment="1">
      <alignment horizontal="center" vertical="center"/>
    </xf>
    <xf numFmtId="174" fontId="1" fillId="2" borderId="21" xfId="0" applyNumberFormat="1" applyFont="1" applyFill="1" applyBorder="1" applyAlignment="1">
      <alignment horizontal="center" vertical="center" wrapText="1"/>
    </xf>
    <xf numFmtId="174" fontId="12" fillId="0" borderId="36" xfId="0" applyNumberFormat="1" applyFont="1" applyFill="1" applyBorder="1" applyAlignment="1">
      <alignment horizontal="center" vertical="center" wrapText="1"/>
    </xf>
    <xf numFmtId="0" fontId="3" fillId="3" borderId="17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74" fontId="1" fillId="0" borderId="0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174" fontId="1" fillId="0" borderId="19" xfId="0" applyNumberFormat="1" applyFont="1" applyFill="1" applyBorder="1" applyAlignment="1">
      <alignment horizontal="center" vertical="center" wrapText="1"/>
    </xf>
    <xf numFmtId="0" fontId="2" fillId="0" borderId="19" xfId="0" applyNumberFormat="1" applyFont="1" applyFill="1" applyBorder="1" applyAlignment="1">
      <alignment horizontal="center" vertical="center"/>
    </xf>
    <xf numFmtId="0" fontId="2" fillId="0" borderId="19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" fillId="3" borderId="59" xfId="0" applyNumberFormat="1" applyFont="1" applyFill="1" applyBorder="1" applyAlignment="1">
      <alignment horizontal="center" vertical="center" wrapText="1"/>
    </xf>
    <xf numFmtId="174" fontId="4" fillId="8" borderId="1" xfId="0" applyNumberFormat="1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horizontal="center" vertical="center"/>
    </xf>
    <xf numFmtId="174" fontId="4" fillId="8" borderId="1" xfId="0" applyNumberFormat="1" applyFont="1" applyFill="1" applyBorder="1" applyAlignment="1">
      <alignment horizontal="center" vertical="center"/>
    </xf>
    <xf numFmtId="0" fontId="4" fillId="8" borderId="1" xfId="0" applyNumberFormat="1" applyFont="1" applyFill="1" applyBorder="1" applyAlignment="1">
      <alignment vertical="center" wrapText="1"/>
    </xf>
    <xf numFmtId="174" fontId="4" fillId="8" borderId="12" xfId="0" applyNumberFormat="1" applyFont="1" applyFill="1" applyBorder="1" applyAlignment="1">
      <alignment horizontal="center" vertical="center" wrapText="1"/>
    </xf>
    <xf numFmtId="174" fontId="4" fillId="8" borderId="15" xfId="0" applyNumberFormat="1" applyFont="1" applyFill="1" applyBorder="1" applyAlignment="1">
      <alignment horizontal="center" vertical="center" wrapText="1"/>
    </xf>
    <xf numFmtId="174" fontId="4" fillId="8" borderId="14" xfId="0" applyNumberFormat="1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2" fontId="0" fillId="0" borderId="28" xfId="0" applyNumberFormat="1" applyBorder="1">
      <alignment vertical="center"/>
    </xf>
    <xf numFmtId="2" fontId="0" fillId="0" borderId="41" xfId="0" applyNumberFormat="1" applyFill="1" applyBorder="1">
      <alignment vertical="center"/>
    </xf>
    <xf numFmtId="0" fontId="0" fillId="0" borderId="28" xfId="0" applyBorder="1">
      <alignment vertical="center"/>
    </xf>
    <xf numFmtId="174" fontId="0" fillId="0" borderId="28" xfId="0" applyNumberFormat="1" applyBorder="1">
      <alignment vertical="center"/>
    </xf>
    <xf numFmtId="0" fontId="0" fillId="0" borderId="43" xfId="0" applyBorder="1">
      <alignment vertical="center"/>
    </xf>
    <xf numFmtId="0" fontId="0" fillId="0" borderId="10" xfId="0" applyNumberFormat="1" applyFont="1" applyFill="1" applyBorder="1" applyAlignment="1">
      <alignment wrapText="1"/>
    </xf>
    <xf numFmtId="0" fontId="6" fillId="3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0" borderId="40" xfId="0" applyNumberFormat="1" applyFont="1" applyFill="1" applyBorder="1" applyAlignment="1">
      <alignment wrapText="1"/>
    </xf>
    <xf numFmtId="0" fontId="4" fillId="0" borderId="10" xfId="0" applyNumberFormat="1" applyFont="1" applyFill="1" applyBorder="1" applyAlignment="1"/>
    <xf numFmtId="0" fontId="4" fillId="0" borderId="10" xfId="0" applyNumberFormat="1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1" fillId="3" borderId="4" xfId="0" applyNumberFormat="1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vertical="center"/>
    </xf>
    <xf numFmtId="174" fontId="4" fillId="8" borderId="18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/>
    </xf>
    <xf numFmtId="0" fontId="1" fillId="3" borderId="2" xfId="0" applyNumberFormat="1" applyFont="1" applyFill="1" applyBorder="1" applyAlignment="1">
      <alignment horizontal="center" vertical="center" wrapText="1"/>
    </xf>
    <xf numFmtId="0" fontId="1" fillId="3" borderId="19" xfId="0" applyNumberFormat="1" applyFont="1" applyFill="1" applyBorder="1" applyAlignment="1">
      <alignment vertical="center" wrapText="1"/>
    </xf>
    <xf numFmtId="174" fontId="4" fillId="0" borderId="19" xfId="0" applyNumberFormat="1" applyFont="1" applyFill="1" applyBorder="1" applyAlignment="1">
      <alignment vertical="center" wrapText="1"/>
    </xf>
    <xf numFmtId="0" fontId="4" fillId="0" borderId="19" xfId="0" applyNumberFormat="1" applyFont="1" applyFill="1" applyBorder="1" applyAlignment="1">
      <alignment vertical="center"/>
    </xf>
    <xf numFmtId="0" fontId="4" fillId="0" borderId="19" xfId="0" applyNumberFormat="1" applyFont="1" applyFill="1" applyBorder="1" applyAlignment="1">
      <alignment horizontal="center"/>
    </xf>
    <xf numFmtId="2" fontId="0" fillId="0" borderId="39" xfId="0" applyNumberFormat="1" applyFill="1" applyBorder="1">
      <alignment vertical="center"/>
    </xf>
    <xf numFmtId="0" fontId="4" fillId="0" borderId="4" xfId="0" applyNumberFormat="1" applyFont="1" applyFill="1" applyBorder="1" applyAlignment="1"/>
    <xf numFmtId="2" fontId="0" fillId="0" borderId="39" xfId="0" applyNumberForma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174" fontId="4" fillId="0" borderId="30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left" vertical="center"/>
    </xf>
    <xf numFmtId="0" fontId="4" fillId="0" borderId="20" xfId="0" applyNumberFormat="1" applyFont="1" applyFill="1" applyBorder="1" applyAlignment="1">
      <alignment horizontal="center"/>
    </xf>
    <xf numFmtId="174" fontId="4" fillId="0" borderId="59" xfId="0" applyNumberFormat="1" applyFont="1" applyFill="1" applyBorder="1" applyAlignment="1">
      <alignment horizontal="center" vertical="center" wrapText="1"/>
    </xf>
    <xf numFmtId="0" fontId="1" fillId="3" borderId="61" xfId="0" applyNumberFormat="1" applyFont="1" applyFill="1" applyBorder="1" applyAlignment="1">
      <alignment horizontal="center" vertical="center" wrapText="1"/>
    </xf>
    <xf numFmtId="0" fontId="4" fillId="0" borderId="47" xfId="0" applyNumberFormat="1" applyFont="1" applyFill="1" applyBorder="1" applyAlignment="1">
      <alignment horizontal="center"/>
    </xf>
    <xf numFmtId="174" fontId="4" fillId="8" borderId="3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74" fontId="1" fillId="2" borderId="2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/>
    </xf>
    <xf numFmtId="0" fontId="1" fillId="3" borderId="62" xfId="0" applyNumberFormat="1" applyFont="1" applyFill="1" applyBorder="1" applyAlignment="1">
      <alignment horizontal="center" vertical="center" wrapText="1"/>
    </xf>
    <xf numFmtId="174" fontId="4" fillId="0" borderId="63" xfId="0" applyNumberFormat="1" applyFont="1" applyFill="1" applyBorder="1" applyAlignment="1">
      <alignment horizontal="center" vertical="center"/>
    </xf>
    <xf numFmtId="174" fontId="4" fillId="0" borderId="64" xfId="0" applyNumberFormat="1" applyFont="1" applyFill="1" applyBorder="1" applyAlignment="1">
      <alignment horizontal="center" vertical="center"/>
    </xf>
    <xf numFmtId="174" fontId="4" fillId="0" borderId="9" xfId="0" applyNumberFormat="1" applyFont="1" applyFill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/>
    </xf>
    <xf numFmtId="174" fontId="4" fillId="0" borderId="24" xfId="0" applyNumberFormat="1" applyFont="1" applyFill="1" applyBorder="1" applyAlignment="1">
      <alignment horizontal="center" vertical="center"/>
    </xf>
    <xf numFmtId="174" fontId="4" fillId="0" borderId="57" xfId="0" applyNumberFormat="1" applyFont="1" applyFill="1" applyBorder="1" applyAlignment="1">
      <alignment horizontal="center" vertical="center"/>
    </xf>
    <xf numFmtId="174" fontId="4" fillId="0" borderId="26" xfId="0" applyNumberFormat="1" applyFont="1" applyFill="1" applyBorder="1" applyAlignment="1">
      <alignment horizontal="center" vertical="center"/>
    </xf>
    <xf numFmtId="174" fontId="4" fillId="0" borderId="47" xfId="0" applyNumberFormat="1" applyFont="1" applyFill="1" applyBorder="1" applyAlignment="1">
      <alignment horizontal="center" vertical="center"/>
    </xf>
    <xf numFmtId="174" fontId="4" fillId="6" borderId="19" xfId="0" applyNumberFormat="1" applyFont="1" applyFill="1" applyBorder="1" applyAlignment="1">
      <alignment horizontal="center" vertical="center" wrapText="1"/>
    </xf>
    <xf numFmtId="0" fontId="4" fillId="6" borderId="19" xfId="0" applyNumberFormat="1" applyFont="1" applyFill="1" applyBorder="1" applyAlignment="1">
      <alignment horizontal="left"/>
    </xf>
    <xf numFmtId="0" fontId="4" fillId="6" borderId="19" xfId="0" applyNumberFormat="1" applyFont="1" applyFill="1" applyBorder="1" applyAlignment="1">
      <alignment horizontal="center" vertical="center"/>
    </xf>
    <xf numFmtId="174" fontId="4" fillId="6" borderId="19" xfId="0" applyNumberFormat="1" applyFont="1" applyFill="1" applyBorder="1" applyAlignment="1">
      <alignment horizontal="center" vertical="center"/>
    </xf>
    <xf numFmtId="174" fontId="4" fillId="4" borderId="9" xfId="0" applyNumberFormat="1" applyFont="1" applyFill="1" applyBorder="1" applyAlignment="1">
      <alignment horizontal="center" vertical="center"/>
    </xf>
    <xf numFmtId="174" fontId="4" fillId="6" borderId="63" xfId="0" applyNumberFormat="1" applyFont="1" applyFill="1" applyBorder="1" applyAlignment="1">
      <alignment horizontal="center" vertical="center"/>
    </xf>
    <xf numFmtId="174" fontId="1" fillId="2" borderId="3" xfId="0" applyNumberFormat="1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74" fontId="1" fillId="2" borderId="65" xfId="0" applyNumberFormat="1" applyFont="1" applyFill="1" applyBorder="1" applyAlignment="1">
      <alignment horizontal="center" vertical="center" wrapText="1"/>
    </xf>
    <xf numFmtId="0" fontId="0" fillId="0" borderId="34" xfId="0" applyNumberFormat="1" applyFont="1" applyFill="1" applyBorder="1" applyAlignment="1">
      <alignment wrapText="1"/>
    </xf>
    <xf numFmtId="174" fontId="4" fillId="6" borderId="12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/>
    </xf>
    <xf numFmtId="174" fontId="4" fillId="4" borderId="15" xfId="0" applyNumberFormat="1" applyFont="1" applyFill="1" applyBorder="1" applyAlignment="1">
      <alignment horizontal="center" vertical="center" wrapText="1"/>
    </xf>
    <xf numFmtId="174" fontId="4" fillId="4" borderId="10" xfId="0" applyNumberFormat="1" applyFont="1" applyFill="1" applyBorder="1" applyAlignment="1">
      <alignment horizontal="center" vertical="center" wrapText="1"/>
    </xf>
    <xf numFmtId="0" fontId="4" fillId="4" borderId="10" xfId="0" applyNumberFormat="1" applyFont="1" applyFill="1" applyBorder="1" applyAlignment="1">
      <alignment horizontal="left"/>
    </xf>
    <xf numFmtId="0" fontId="4" fillId="4" borderId="10" xfId="0" applyNumberFormat="1" applyFont="1" applyFill="1" applyBorder="1" applyAlignment="1">
      <alignment horizontal="center" vertical="center"/>
    </xf>
    <xf numFmtId="174" fontId="4" fillId="4" borderId="24" xfId="0" applyNumberFormat="1" applyFont="1" applyFill="1" applyBorder="1" applyAlignment="1">
      <alignment horizontal="center" vertical="center"/>
    </xf>
    <xf numFmtId="174" fontId="4" fillId="4" borderId="34" xfId="0" applyNumberFormat="1" applyFont="1" applyFill="1" applyBorder="1" applyAlignment="1">
      <alignment horizontal="center" vertical="center" wrapText="1"/>
    </xf>
    <xf numFmtId="0" fontId="1" fillId="3" borderId="51" xfId="0" applyNumberFormat="1" applyFont="1" applyFill="1" applyBorder="1" applyAlignment="1">
      <alignment vertical="center" wrapText="1"/>
    </xf>
    <xf numFmtId="0" fontId="9" fillId="0" borderId="10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/>
    </xf>
    <xf numFmtId="0" fontId="1" fillId="3" borderId="4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174" fontId="4" fillId="0" borderId="66" xfId="0" applyNumberFormat="1" applyFont="1" applyFill="1" applyBorder="1" applyAlignment="1">
      <alignment horizontal="center" vertical="center" wrapText="1"/>
    </xf>
    <xf numFmtId="174" fontId="4" fillId="0" borderId="67" xfId="0" applyNumberFormat="1" applyFont="1" applyFill="1" applyBorder="1" applyAlignment="1">
      <alignment horizontal="center" vertical="center" wrapText="1"/>
    </xf>
    <xf numFmtId="174" fontId="4" fillId="0" borderId="68" xfId="0" applyNumberFormat="1" applyFont="1" applyFill="1" applyBorder="1" applyAlignment="1">
      <alignment horizontal="center" vertical="center" wrapText="1"/>
    </xf>
    <xf numFmtId="174" fontId="1" fillId="2" borderId="42" xfId="0" applyNumberFormat="1" applyFont="1" applyFill="1" applyBorder="1" applyAlignment="1">
      <alignment horizontal="center" vertical="center" wrapText="1"/>
    </xf>
    <xf numFmtId="0" fontId="14" fillId="0" borderId="29" xfId="0" applyNumberFormat="1" applyFont="1" applyFill="1" applyBorder="1" applyAlignment="1">
      <alignment wrapText="1"/>
    </xf>
    <xf numFmtId="0" fontId="14" fillId="0" borderId="17" xfId="0" applyNumberFormat="1" applyFont="1" applyFill="1" applyBorder="1" applyAlignment="1">
      <alignment wrapText="1"/>
    </xf>
    <xf numFmtId="0" fontId="7" fillId="0" borderId="20" xfId="0" applyFont="1" applyBorder="1" applyAlignment="1">
      <alignment horizontal="center" vertical="center"/>
    </xf>
    <xf numFmtId="0" fontId="1" fillId="3" borderId="69" xfId="0" applyNumberFormat="1" applyFont="1" applyFill="1" applyBorder="1" applyAlignment="1">
      <alignment horizontal="center" vertical="center" wrapText="1"/>
    </xf>
    <xf numFmtId="0" fontId="1" fillId="3" borderId="23" xfId="0" applyNumberFormat="1" applyFont="1" applyFill="1" applyBorder="1" applyAlignment="1">
      <alignment horizontal="center" vertical="center" wrapText="1"/>
    </xf>
    <xf numFmtId="0" fontId="1" fillId="3" borderId="22" xfId="0" applyNumberFormat="1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/>
    </xf>
    <xf numFmtId="174" fontId="1" fillId="2" borderId="25" xfId="0" applyNumberFormat="1" applyFont="1" applyFill="1" applyBorder="1" applyAlignment="1">
      <alignment horizontal="center" vertical="center" wrapText="1"/>
    </xf>
    <xf numFmtId="174" fontId="1" fillId="2" borderId="37" xfId="0" applyNumberFormat="1" applyFont="1" applyFill="1" applyBorder="1" applyAlignment="1">
      <alignment horizontal="center" vertical="center" wrapText="1"/>
    </xf>
    <xf numFmtId="0" fontId="0" fillId="0" borderId="36" xfId="0" applyNumberFormat="1" applyFont="1" applyFill="1" applyBorder="1" applyAlignment="1">
      <alignment wrapText="1"/>
    </xf>
    <xf numFmtId="0" fontId="4" fillId="0" borderId="4" xfId="0" applyNumberFormat="1" applyFont="1" applyFill="1" applyBorder="1" applyAlignment="1">
      <alignment horizontal="left" vertical="center" wrapText="1"/>
    </xf>
    <xf numFmtId="174" fontId="4" fillId="8" borderId="16" xfId="0" applyNumberFormat="1" applyFont="1" applyFill="1" applyBorder="1" applyAlignment="1">
      <alignment horizontal="center" vertical="center" wrapText="1"/>
    </xf>
    <xf numFmtId="0" fontId="4" fillId="8" borderId="17" xfId="0" applyNumberFormat="1" applyFont="1" applyFill="1" applyBorder="1" applyAlignment="1">
      <alignment horizontal="center" vertical="center"/>
    </xf>
    <xf numFmtId="174" fontId="4" fillId="8" borderId="17" xfId="0" applyNumberFormat="1" applyFont="1" applyFill="1" applyBorder="1" applyAlignment="1">
      <alignment horizontal="center" vertical="center"/>
    </xf>
    <xf numFmtId="174" fontId="4" fillId="8" borderId="17" xfId="0" applyNumberFormat="1" applyFont="1" applyFill="1" applyBorder="1" applyAlignment="1">
      <alignment horizontal="center" vertical="center" wrapText="1"/>
    </xf>
    <xf numFmtId="0" fontId="1" fillId="3" borderId="65" xfId="0" applyNumberFormat="1" applyFont="1" applyFill="1" applyBorder="1" applyAlignment="1">
      <alignment horizontal="center" vertical="center" wrapText="1"/>
    </xf>
    <xf numFmtId="174" fontId="4" fillId="0" borderId="37" xfId="0" applyNumberFormat="1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center" vertical="center" wrapText="1"/>
    </xf>
    <xf numFmtId="0" fontId="1" fillId="3" borderId="70" xfId="0" applyNumberFormat="1" applyFont="1" applyFill="1" applyBorder="1" applyAlignment="1">
      <alignment horizontal="center" vertical="center" wrapText="1"/>
    </xf>
    <xf numFmtId="0" fontId="4" fillId="8" borderId="17" xfId="0" applyNumberFormat="1" applyFont="1" applyFill="1" applyBorder="1" applyAlignment="1">
      <alignment horizontal="left"/>
    </xf>
    <xf numFmtId="0" fontId="1" fillId="3" borderId="3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wrapText="1"/>
    </xf>
    <xf numFmtId="0" fontId="4" fillId="0" borderId="10" xfId="0" applyNumberFormat="1" applyFont="1" applyFill="1" applyBorder="1" applyAlignment="1">
      <alignment vertical="center" wrapText="1"/>
    </xf>
    <xf numFmtId="0" fontId="4" fillId="0" borderId="19" xfId="0" applyNumberFormat="1" applyFont="1" applyFill="1" applyBorder="1" applyAlignment="1"/>
    <xf numFmtId="0" fontId="1" fillId="3" borderId="50" xfId="0" applyNumberFormat="1" applyFont="1" applyFill="1" applyBorder="1" applyAlignment="1">
      <alignment vertical="center" wrapText="1"/>
    </xf>
    <xf numFmtId="0" fontId="4" fillId="0" borderId="10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vertical="center" wrapText="1"/>
    </xf>
    <xf numFmtId="174" fontId="4" fillId="8" borderId="22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/>
    <xf numFmtId="174" fontId="4" fillId="8" borderId="4" xfId="0" applyNumberFormat="1" applyFont="1" applyFill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/>
    </xf>
    <xf numFmtId="0" fontId="4" fillId="0" borderId="10" xfId="0" applyNumberFormat="1" applyFont="1" applyFill="1" applyBorder="1" applyAlignment="1">
      <alignment horizontal="center" vertical="center" wrapText="1"/>
    </xf>
    <xf numFmtId="174" fontId="1" fillId="2" borderId="13" xfId="0" applyNumberFormat="1" applyFont="1" applyFill="1" applyBorder="1" applyAlignment="1">
      <alignment horizontal="center" vertical="center" wrapText="1"/>
    </xf>
    <xf numFmtId="0" fontId="2" fillId="2" borderId="13" xfId="0" applyNumberFormat="1" applyFont="1" applyFill="1" applyBorder="1" applyAlignment="1">
      <alignment horizontal="center" vertical="center" wrapText="1"/>
    </xf>
    <xf numFmtId="0" fontId="2" fillId="2" borderId="13" xfId="0" applyNumberFormat="1" applyFont="1" applyFill="1" applyBorder="1" applyAlignment="1">
      <alignment horizontal="center" vertical="center"/>
    </xf>
    <xf numFmtId="174" fontId="1" fillId="2" borderId="14" xfId="0" applyNumberFormat="1" applyFont="1" applyFill="1" applyBorder="1" applyAlignment="1">
      <alignment horizontal="center" vertical="center" wrapText="1"/>
    </xf>
    <xf numFmtId="174" fontId="4" fillId="0" borderId="69" xfId="0" applyNumberFormat="1" applyFont="1" applyFill="1" applyBorder="1" applyAlignment="1">
      <alignment horizontal="center" vertical="center" wrapText="1"/>
    </xf>
    <xf numFmtId="0" fontId="11" fillId="3" borderId="23" xfId="0" applyNumberFormat="1" applyFont="1" applyFill="1" applyBorder="1" applyAlignment="1">
      <alignment horizontal="center" vertical="center"/>
    </xf>
    <xf numFmtId="174" fontId="4" fillId="6" borderId="35" xfId="0" applyNumberFormat="1" applyFont="1" applyFill="1" applyBorder="1" applyAlignment="1">
      <alignment horizontal="center" vertical="center" wrapText="1"/>
    </xf>
    <xf numFmtId="0" fontId="1" fillId="3" borderId="71" xfId="0" applyNumberFormat="1" applyFont="1" applyFill="1" applyBorder="1" applyAlignment="1">
      <alignment horizontal="center" vertical="center" wrapText="1"/>
    </xf>
    <xf numFmtId="0" fontId="1" fillId="3" borderId="72" xfId="0" applyNumberFormat="1" applyFont="1" applyFill="1" applyBorder="1" applyAlignment="1">
      <alignment horizontal="center" vertical="center" wrapText="1"/>
    </xf>
    <xf numFmtId="174" fontId="4" fillId="6" borderId="36" xfId="0" applyNumberFormat="1" applyFont="1" applyFill="1" applyBorder="1" applyAlignment="1">
      <alignment horizontal="center" vertical="center" wrapText="1"/>
    </xf>
    <xf numFmtId="0" fontId="1" fillId="3" borderId="49" xfId="0" applyNumberFormat="1" applyFont="1" applyFill="1" applyBorder="1" applyAlignment="1">
      <alignment vertical="center" wrapText="1"/>
    </xf>
    <xf numFmtId="0" fontId="1" fillId="3" borderId="37" xfId="0" applyNumberFormat="1" applyFont="1" applyFill="1" applyBorder="1" applyAlignment="1">
      <alignment vertical="center" wrapText="1"/>
    </xf>
    <xf numFmtId="174" fontId="4" fillId="7" borderId="15" xfId="0" applyNumberFormat="1" applyFont="1" applyFill="1" applyBorder="1" applyAlignment="1">
      <alignment horizontal="center" vertical="center" wrapText="1"/>
    </xf>
    <xf numFmtId="174" fontId="12" fillId="0" borderId="10" xfId="0" applyNumberFormat="1" applyFont="1" applyFill="1" applyBorder="1" applyAlignment="1">
      <alignment horizontal="center" vertical="center" wrapText="1"/>
    </xf>
    <xf numFmtId="0" fontId="1" fillId="3" borderId="13" xfId="0" applyNumberFormat="1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174" fontId="1" fillId="2" borderId="38" xfId="0" applyNumberFormat="1" applyFont="1" applyFill="1" applyBorder="1" applyAlignment="1">
      <alignment horizontal="center" vertical="center" wrapText="1"/>
    </xf>
    <xf numFmtId="174" fontId="12" fillId="0" borderId="4" xfId="0" applyNumberFormat="1" applyFont="1" applyFill="1" applyBorder="1" applyAlignment="1">
      <alignment horizontal="center" vertical="center" wrapText="1"/>
    </xf>
    <xf numFmtId="174" fontId="4" fillId="6" borderId="3" xfId="0" applyNumberFormat="1" applyFont="1" applyFill="1" applyBorder="1" applyAlignment="1">
      <alignment horizontal="center" vertical="center" wrapText="1"/>
    </xf>
    <xf numFmtId="0" fontId="11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3" borderId="9" xfId="0" applyNumberFormat="1" applyFont="1" applyFill="1" applyBorder="1" applyAlignment="1">
      <alignment vertical="center" wrapText="1"/>
    </xf>
    <xf numFmtId="0" fontId="4" fillId="6" borderId="10" xfId="0" applyNumberFormat="1" applyFont="1" applyFill="1" applyBorder="1" applyAlignment="1">
      <alignment horizontal="center"/>
    </xf>
    <xf numFmtId="0" fontId="1" fillId="3" borderId="8" xfId="0" applyNumberFormat="1" applyFont="1" applyFill="1" applyBorder="1" applyAlignment="1">
      <alignment horizontal="center" vertical="center" wrapText="1"/>
    </xf>
    <xf numFmtId="0" fontId="0" fillId="0" borderId="28" xfId="0" applyNumberFormat="1" applyFont="1" applyFill="1" applyBorder="1" applyAlignment="1">
      <alignment horizontal="center" wrapText="1"/>
    </xf>
    <xf numFmtId="0" fontId="0" fillId="0" borderId="26" xfId="0" applyNumberFormat="1" applyFont="1" applyFill="1" applyBorder="1" applyAlignment="1">
      <alignment wrapText="1"/>
    </xf>
    <xf numFmtId="0" fontId="1" fillId="3" borderId="15" xfId="0" applyNumberFormat="1" applyFont="1" applyFill="1" applyBorder="1" applyAlignment="1">
      <alignment horizontal="center" vertical="center" wrapText="1"/>
    </xf>
    <xf numFmtId="174" fontId="4" fillId="4" borderId="35" xfId="0" applyNumberFormat="1" applyFont="1" applyFill="1" applyBorder="1" applyAlignment="1">
      <alignment horizontal="center" vertical="center" wrapText="1"/>
    </xf>
    <xf numFmtId="174" fontId="1" fillId="2" borderId="60" xfId="0" applyNumberFormat="1" applyFont="1" applyFill="1" applyBorder="1" applyAlignment="1">
      <alignment horizontal="center" vertical="center" wrapText="1"/>
    </xf>
    <xf numFmtId="174" fontId="4" fillId="0" borderId="18" xfId="0" applyNumberFormat="1" applyFont="1" applyFill="1" applyBorder="1" applyAlignment="1">
      <alignment horizontal="center" vertical="center"/>
    </xf>
    <xf numFmtId="0" fontId="2" fillId="2" borderId="36" xfId="0" applyNumberFormat="1" applyFont="1" applyFill="1" applyBorder="1" applyAlignment="1">
      <alignment horizontal="center" vertical="center" wrapText="1"/>
    </xf>
    <xf numFmtId="0" fontId="1" fillId="3" borderId="53" xfId="0" applyNumberFormat="1" applyFont="1" applyFill="1" applyBorder="1" applyAlignment="1">
      <alignment vertical="center" wrapText="1"/>
    </xf>
    <xf numFmtId="174" fontId="12" fillId="0" borderId="34" xfId="0" applyNumberFormat="1" applyFont="1" applyFill="1" applyBorder="1" applyAlignment="1">
      <alignment horizontal="center" vertical="center" wrapText="1"/>
    </xf>
    <xf numFmtId="174" fontId="11" fillId="2" borderId="40" xfId="0" applyNumberFormat="1" applyFont="1" applyFill="1" applyBorder="1" applyAlignment="1">
      <alignment horizontal="center" vertical="center" wrapText="1"/>
    </xf>
    <xf numFmtId="174" fontId="4" fillId="7" borderId="36" xfId="0" applyNumberFormat="1" applyFont="1" applyFill="1" applyBorder="1" applyAlignment="1">
      <alignment horizontal="center" vertical="center" wrapText="1"/>
    </xf>
    <xf numFmtId="0" fontId="0" fillId="8" borderId="0" xfId="0" applyFill="1" applyBorder="1">
      <alignment vertical="center"/>
    </xf>
    <xf numFmtId="174" fontId="4" fillId="8" borderId="1" xfId="0" applyNumberFormat="1" applyFont="1" applyFill="1" applyBorder="1" applyAlignment="1">
      <alignment vertical="center" wrapText="1"/>
    </xf>
    <xf numFmtId="174" fontId="4" fillId="7" borderId="69" xfId="0" applyNumberFormat="1" applyFont="1" applyFill="1" applyBorder="1" applyAlignment="1">
      <alignment horizontal="center" vertical="center" wrapText="1"/>
    </xf>
    <xf numFmtId="174" fontId="4" fillId="7" borderId="20" xfId="0" applyNumberFormat="1" applyFont="1" applyFill="1" applyBorder="1" applyAlignment="1">
      <alignment horizontal="center" vertical="center" wrapText="1"/>
    </xf>
    <xf numFmtId="0" fontId="4" fillId="7" borderId="20" xfId="0" applyNumberFormat="1" applyFont="1" applyFill="1" applyBorder="1" applyAlignment="1">
      <alignment horizontal="left"/>
    </xf>
    <xf numFmtId="0" fontId="4" fillId="7" borderId="20" xfId="0" applyNumberFormat="1" applyFont="1" applyFill="1" applyBorder="1" applyAlignment="1">
      <alignment horizontal="center" vertical="center"/>
    </xf>
    <xf numFmtId="174" fontId="4" fillId="7" borderId="20" xfId="0" applyNumberFormat="1" applyFont="1" applyFill="1" applyBorder="1" applyAlignment="1">
      <alignment horizontal="center" vertical="center"/>
    </xf>
    <xf numFmtId="174" fontId="4" fillId="7" borderId="21" xfId="0" applyNumberFormat="1" applyFont="1" applyFill="1" applyBorder="1" applyAlignment="1">
      <alignment horizontal="center" vertical="center" wrapText="1"/>
    </xf>
    <xf numFmtId="0" fontId="3" fillId="3" borderId="20" xfId="0" applyNumberFormat="1" applyFont="1" applyFill="1" applyBorder="1" applyAlignment="1">
      <alignment horizontal="center" vertical="center" wrapText="1"/>
    </xf>
    <xf numFmtId="174" fontId="5" fillId="8" borderId="0" xfId="0" applyNumberFormat="1" applyFont="1" applyFill="1" applyBorder="1" applyAlignment="1">
      <alignment vertical="center"/>
    </xf>
    <xf numFmtId="0" fontId="1" fillId="8" borderId="0" xfId="0" applyNumberFormat="1" applyFont="1" applyFill="1" applyBorder="1" applyAlignment="1"/>
    <xf numFmtId="0" fontId="4" fillId="0" borderId="20" xfId="0" applyNumberFormat="1" applyFont="1" applyFill="1" applyBorder="1" applyAlignment="1">
      <alignment horizontal="center" vertical="center" wrapText="1"/>
    </xf>
    <xf numFmtId="174" fontId="4" fillId="0" borderId="73" xfId="0" applyNumberFormat="1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0" fontId="3" fillId="3" borderId="23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 wrapText="1"/>
    </xf>
    <xf numFmtId="2" fontId="4" fillId="0" borderId="13" xfId="0" applyNumberFormat="1" applyFont="1" applyFill="1" applyBorder="1" applyAlignment="1">
      <alignment horizontal="center" vertical="center" wrapText="1"/>
    </xf>
    <xf numFmtId="174" fontId="4" fillId="0" borderId="74" xfId="0" applyNumberFormat="1" applyFont="1" applyFill="1" applyBorder="1" applyAlignment="1">
      <alignment horizontal="center" vertical="center"/>
    </xf>
    <xf numFmtId="0" fontId="1" fillId="3" borderId="16" xfId="0" applyNumberFormat="1" applyFont="1" applyFill="1" applyBorder="1" applyAlignment="1">
      <alignment vertical="center" wrapText="1"/>
    </xf>
    <xf numFmtId="0" fontId="4" fillId="0" borderId="17" xfId="0" applyNumberFormat="1" applyFont="1" applyFill="1" applyBorder="1" applyAlignment="1">
      <alignment vertical="center"/>
    </xf>
    <xf numFmtId="0" fontId="1" fillId="3" borderId="3" xfId="0" applyNumberFormat="1" applyFont="1" applyFill="1" applyBorder="1" applyAlignment="1">
      <alignment horizontal="center" vertical="center" wrapText="1"/>
    </xf>
    <xf numFmtId="0" fontId="4" fillId="8" borderId="13" xfId="0" applyNumberFormat="1" applyFont="1" applyFill="1" applyBorder="1" applyAlignment="1">
      <alignment horizontal="center" vertical="center"/>
    </xf>
    <xf numFmtId="174" fontId="4" fillId="8" borderId="1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174" fontId="4" fillId="8" borderId="10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174" fontId="4" fillId="8" borderId="23" xfId="0" applyNumberFormat="1" applyFont="1" applyFill="1" applyBorder="1" applyAlignment="1">
      <alignment horizontal="center" vertical="center"/>
    </xf>
    <xf numFmtId="0" fontId="4" fillId="8" borderId="11" xfId="0" applyNumberFormat="1" applyFont="1" applyFill="1" applyBorder="1" applyAlignment="1">
      <alignment horizontal="center" vertical="center"/>
    </xf>
    <xf numFmtId="174" fontId="4" fillId="8" borderId="11" xfId="0" applyNumberFormat="1" applyFont="1" applyFill="1" applyBorder="1" applyAlignment="1">
      <alignment horizontal="center" vertical="center"/>
    </xf>
    <xf numFmtId="174" fontId="5" fillId="8" borderId="0" xfId="0" applyNumberFormat="1" applyFont="1" applyFill="1" applyBorder="1" applyAlignment="1">
      <alignment horizontal="center" vertical="center"/>
    </xf>
    <xf numFmtId="174" fontId="5" fillId="8" borderId="0" xfId="0" applyNumberFormat="1" applyFont="1" applyFill="1" applyBorder="1" applyAlignment="1">
      <alignment horizontal="center" vertical="center"/>
    </xf>
    <xf numFmtId="174" fontId="4" fillId="6" borderId="47" xfId="0" applyNumberFormat="1" applyFont="1" applyFill="1" applyBorder="1" applyAlignment="1">
      <alignment horizontal="center" vertical="center"/>
    </xf>
    <xf numFmtId="174" fontId="4" fillId="6" borderId="38" xfId="0" applyNumberFormat="1" applyFont="1" applyFill="1" applyBorder="1" applyAlignment="1">
      <alignment horizontal="center" vertical="center" wrapText="1"/>
    </xf>
    <xf numFmtId="174" fontId="4" fillId="7" borderId="35" xfId="0" applyNumberFormat="1" applyFont="1" applyFill="1" applyBorder="1" applyAlignment="1">
      <alignment horizontal="center" vertical="center" wrapText="1"/>
    </xf>
    <xf numFmtId="0" fontId="1" fillId="3" borderId="75" xfId="0" applyNumberFormat="1" applyFont="1" applyFill="1" applyBorder="1" applyAlignment="1">
      <alignment horizontal="center" vertical="center" wrapText="1"/>
    </xf>
    <xf numFmtId="0" fontId="3" fillId="3" borderId="29" xfId="0" applyNumberFormat="1" applyFont="1" applyFill="1" applyBorder="1" applyAlignment="1">
      <alignment horizontal="center" vertical="center"/>
    </xf>
    <xf numFmtId="174" fontId="4" fillId="0" borderId="28" xfId="0" applyNumberFormat="1" applyFont="1" applyFill="1" applyBorder="1" applyAlignment="1">
      <alignment horizontal="center" vertical="center" wrapText="1"/>
    </xf>
    <xf numFmtId="174" fontId="4" fillId="8" borderId="10" xfId="0" applyNumberFormat="1" applyFont="1" applyFill="1" applyBorder="1" applyAlignment="1">
      <alignment vertical="center" wrapText="1"/>
    </xf>
    <xf numFmtId="174" fontId="4" fillId="8" borderId="36" xfId="0" applyNumberFormat="1" applyFont="1" applyFill="1" applyBorder="1" applyAlignment="1">
      <alignment horizontal="center" vertical="center" wrapText="1"/>
    </xf>
    <xf numFmtId="174" fontId="4" fillId="0" borderId="48" xfId="0" applyNumberFormat="1" applyFont="1" applyFill="1" applyBorder="1" applyAlignment="1">
      <alignment horizontal="center" vertical="center" wrapText="1"/>
    </xf>
    <xf numFmtId="174" fontId="4" fillId="0" borderId="42" xfId="0" applyNumberFormat="1" applyFont="1" applyFill="1" applyBorder="1" applyAlignment="1">
      <alignment horizontal="center" vertical="center" wrapText="1"/>
    </xf>
    <xf numFmtId="174" fontId="4" fillId="8" borderId="40" xfId="0" applyNumberFormat="1" applyFont="1" applyFill="1" applyBorder="1" applyAlignment="1">
      <alignment horizontal="center" vertical="center" wrapText="1"/>
    </xf>
    <xf numFmtId="0" fontId="4" fillId="8" borderId="10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/>
    </xf>
    <xf numFmtId="0" fontId="4" fillId="0" borderId="17" xfId="0" applyNumberFormat="1" applyFont="1" applyFill="1" applyBorder="1" applyAlignment="1">
      <alignment horizontal="center" vertical="center" wrapText="1"/>
    </xf>
    <xf numFmtId="2" fontId="4" fillId="0" borderId="17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 wrapText="1"/>
    </xf>
    <xf numFmtId="2" fontId="4" fillId="0" borderId="10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/>
    </xf>
    <xf numFmtId="174" fontId="4" fillId="8" borderId="19" xfId="0" applyNumberFormat="1" applyFont="1" applyFill="1" applyBorder="1" applyAlignment="1">
      <alignment horizontal="center" vertical="center"/>
    </xf>
    <xf numFmtId="0" fontId="4" fillId="0" borderId="19" xfId="0" applyNumberFormat="1" applyFont="1" applyFill="1" applyBorder="1" applyAlignment="1">
      <alignment vertical="center" wrapText="1"/>
    </xf>
    <xf numFmtId="174" fontId="4" fillId="8" borderId="4" xfId="0" applyNumberFormat="1" applyFont="1" applyFill="1" applyBorder="1" applyAlignment="1">
      <alignment vertical="center" wrapText="1"/>
    </xf>
    <xf numFmtId="174" fontId="4" fillId="8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left" vertical="center"/>
    </xf>
    <xf numFmtId="0" fontId="1" fillId="3" borderId="43" xfId="0" applyNumberFormat="1" applyFont="1" applyFill="1" applyBorder="1" applyAlignment="1">
      <alignment vertical="center" wrapText="1"/>
    </xf>
    <xf numFmtId="174" fontId="4" fillId="8" borderId="19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/>
    </xf>
    <xf numFmtId="0" fontId="4" fillId="8" borderId="19" xfId="0" applyNumberFormat="1" applyFont="1" applyFill="1" applyBorder="1" applyAlignment="1">
      <alignment vertical="center"/>
    </xf>
    <xf numFmtId="174" fontId="4" fillId="0" borderId="12" xfId="0" applyNumberFormat="1" applyFont="1" applyFill="1" applyBorder="1" applyAlignment="1">
      <alignment horizontal="center" vertical="center"/>
    </xf>
    <xf numFmtId="174" fontId="4" fillId="0" borderId="34" xfId="0" applyNumberFormat="1" applyFont="1" applyFill="1" applyBorder="1" applyAlignment="1">
      <alignment horizontal="center" vertical="center"/>
    </xf>
    <xf numFmtId="174" fontId="4" fillId="0" borderId="15" xfId="0" applyNumberFormat="1" applyFont="1" applyFill="1" applyBorder="1" applyAlignment="1">
      <alignment horizontal="center" vertical="center"/>
    </xf>
    <xf numFmtId="174" fontId="4" fillId="0" borderId="14" xfId="0" applyNumberFormat="1" applyFont="1" applyFill="1" applyBorder="1" applyAlignment="1">
      <alignment horizontal="center" vertical="center"/>
    </xf>
    <xf numFmtId="174" fontId="12" fillId="0" borderId="16" xfId="0" applyNumberFormat="1" applyFont="1" applyFill="1" applyBorder="1" applyAlignment="1">
      <alignment horizontal="center" vertical="center" wrapText="1"/>
    </xf>
    <xf numFmtId="174" fontId="4" fillId="8" borderId="10" xfId="0" applyNumberFormat="1" applyFont="1" applyFill="1" applyBorder="1" applyAlignment="1">
      <alignment horizontal="center" vertical="center" wrapText="1"/>
    </xf>
    <xf numFmtId="174" fontId="12" fillId="0" borderId="35" xfId="0" applyNumberFormat="1" applyFont="1" applyFill="1" applyBorder="1" applyAlignment="1">
      <alignment horizontal="center" vertical="center" wrapText="1"/>
    </xf>
    <xf numFmtId="174" fontId="4" fillId="0" borderId="76" xfId="0" applyNumberFormat="1" applyFont="1" applyFill="1" applyBorder="1" applyAlignment="1">
      <alignment horizontal="center" vertical="center" wrapText="1"/>
    </xf>
    <xf numFmtId="0" fontId="1" fillId="3" borderId="41" xfId="0" applyNumberFormat="1" applyFont="1" applyFill="1" applyBorder="1" applyAlignment="1">
      <alignment vertical="center" wrapText="1"/>
    </xf>
    <xf numFmtId="0" fontId="1" fillId="3" borderId="8" xfId="0" applyNumberFormat="1" applyFont="1" applyFill="1" applyBorder="1" applyAlignment="1">
      <alignment vertical="center" wrapText="1"/>
    </xf>
    <xf numFmtId="174" fontId="12" fillId="0" borderId="17" xfId="0" applyNumberFormat="1" applyFont="1" applyFill="1" applyBorder="1" applyAlignment="1">
      <alignment horizontal="center" vertical="center" wrapText="1"/>
    </xf>
    <xf numFmtId="174" fontId="12" fillId="0" borderId="3" xfId="0" applyNumberFormat="1" applyFont="1" applyFill="1" applyBorder="1" applyAlignment="1">
      <alignment horizontal="center" vertical="center" wrapText="1"/>
    </xf>
    <xf numFmtId="174" fontId="12" fillId="0" borderId="33" xfId="0" applyNumberFormat="1" applyFont="1" applyFill="1" applyBorder="1" applyAlignment="1">
      <alignment horizontal="center" vertical="center" wrapText="1"/>
    </xf>
    <xf numFmtId="174" fontId="12" fillId="0" borderId="20" xfId="0" applyNumberFormat="1" applyFont="1" applyFill="1" applyBorder="1" applyAlignment="1">
      <alignment horizontal="center" vertical="center" wrapText="1"/>
    </xf>
    <xf numFmtId="174" fontId="12" fillId="0" borderId="1" xfId="0" applyNumberFormat="1" applyFont="1" applyFill="1" applyBorder="1" applyAlignment="1">
      <alignment vertical="center" wrapText="1"/>
    </xf>
    <xf numFmtId="174" fontId="12" fillId="0" borderId="5" xfId="0" applyNumberFormat="1" applyFont="1" applyFill="1" applyBorder="1" applyAlignment="1">
      <alignment vertical="center" wrapText="1"/>
    </xf>
    <xf numFmtId="0" fontId="4" fillId="0" borderId="41" xfId="0" applyNumberFormat="1" applyFont="1" applyFill="1" applyBorder="1" applyAlignment="1">
      <alignment horizontal="center"/>
    </xf>
    <xf numFmtId="174" fontId="12" fillId="0" borderId="18" xfId="0" applyNumberFormat="1" applyFont="1" applyFill="1" applyBorder="1" applyAlignment="1">
      <alignment horizontal="center" vertical="center" wrapText="1"/>
    </xf>
    <xf numFmtId="174" fontId="12" fillId="0" borderId="25" xfId="0" applyNumberFormat="1" applyFont="1" applyFill="1" applyBorder="1" applyAlignment="1">
      <alignment horizontal="center" vertical="center" wrapText="1"/>
    </xf>
    <xf numFmtId="174" fontId="12" fillId="0" borderId="23" xfId="0" applyNumberFormat="1" applyFont="1" applyFill="1" applyBorder="1" applyAlignment="1">
      <alignment horizontal="center" vertical="center" wrapText="1"/>
    </xf>
    <xf numFmtId="174" fontId="12" fillId="0" borderId="27" xfId="0" applyNumberFormat="1" applyFont="1" applyFill="1" applyBorder="1" applyAlignment="1">
      <alignment horizontal="center" vertical="center" wrapText="1"/>
    </xf>
    <xf numFmtId="0" fontId="4" fillId="8" borderId="23" xfId="0" applyNumberFormat="1" applyFont="1" applyFill="1" applyBorder="1" applyAlignment="1">
      <alignment horizontal="center" vertical="center"/>
    </xf>
    <xf numFmtId="0" fontId="4" fillId="0" borderId="38" xfId="0" applyNumberFormat="1" applyFont="1" applyFill="1" applyBorder="1" applyAlignment="1">
      <alignment horizontal="center" vertical="center"/>
    </xf>
    <xf numFmtId="0" fontId="4" fillId="0" borderId="77" xfId="0" applyNumberFormat="1" applyFont="1" applyFill="1" applyBorder="1" applyAlignment="1">
      <alignment horizontal="center" vertical="center"/>
    </xf>
    <xf numFmtId="0" fontId="4" fillId="0" borderId="43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8" borderId="5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78" xfId="0" applyNumberFormat="1" applyFont="1" applyFill="1" applyBorder="1" applyAlignment="1">
      <alignment horizontal="center" vertical="center"/>
    </xf>
    <xf numFmtId="0" fontId="1" fillId="3" borderId="50" xfId="0" applyNumberFormat="1" applyFont="1" applyFill="1" applyBorder="1" applyAlignment="1">
      <alignment horizontal="left" vertical="center" wrapText="1"/>
    </xf>
    <xf numFmtId="0" fontId="1" fillId="3" borderId="51" xfId="0" applyNumberFormat="1" applyFont="1" applyFill="1" applyBorder="1" applyAlignment="1">
      <alignment horizontal="left" vertical="center" wrapText="1"/>
    </xf>
    <xf numFmtId="0" fontId="1" fillId="3" borderId="49" xfId="0" applyNumberFormat="1" applyFont="1" applyFill="1" applyBorder="1" applyAlignment="1">
      <alignment horizontal="left" vertical="center" wrapText="1"/>
    </xf>
    <xf numFmtId="0" fontId="1" fillId="3" borderId="3" xfId="0" applyNumberFormat="1" applyFont="1" applyFill="1" applyBorder="1" applyAlignment="1">
      <alignment vertical="center" wrapText="1"/>
    </xf>
    <xf numFmtId="0" fontId="4" fillId="0" borderId="19" xfId="0" applyNumberFormat="1" applyFont="1" applyFill="1" applyBorder="1" applyAlignment="1">
      <alignment horizontal="center" vertical="center" wrapText="1"/>
    </xf>
    <xf numFmtId="0" fontId="4" fillId="8" borderId="23" xfId="0" applyNumberFormat="1" applyFont="1" applyFill="1" applyBorder="1" applyAlignment="1">
      <alignment horizontal="center" vertical="center"/>
    </xf>
    <xf numFmtId="0" fontId="4" fillId="0" borderId="17" xfId="0" applyNumberFormat="1" applyFont="1" applyFill="1" applyBorder="1" applyAlignment="1">
      <alignment vertical="center" wrapText="1"/>
    </xf>
    <xf numFmtId="0" fontId="4" fillId="8" borderId="23" xfId="0" applyNumberFormat="1" applyFont="1" applyFill="1" applyBorder="1" applyAlignment="1">
      <alignment horizontal="center" vertical="center"/>
    </xf>
    <xf numFmtId="0" fontId="6" fillId="3" borderId="4" xfId="0" applyFont="1" applyFill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2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4" xfId="0" applyFont="1" applyBorder="1" applyAlignment="1">
      <alignment horizontal="center" vertical="center"/>
    </xf>
    <xf numFmtId="0" fontId="7" fillId="0" borderId="64" xfId="0" applyFont="1" applyBorder="1" applyAlignment="1">
      <alignment horizontal="center" vertical="center"/>
    </xf>
    <xf numFmtId="174" fontId="4" fillId="0" borderId="60" xfId="0" applyNumberFormat="1" applyFont="1" applyFill="1" applyBorder="1" applyAlignment="1">
      <alignment horizontal="center" vertical="center" wrapText="1"/>
    </xf>
    <xf numFmtId="0" fontId="4" fillId="8" borderId="17" xfId="0" applyNumberFormat="1" applyFont="1" applyFill="1" applyBorder="1" applyAlignment="1">
      <alignment horizontal="center" vertical="center" wrapText="1"/>
    </xf>
    <xf numFmtId="0" fontId="4" fillId="0" borderId="35" xfId="0" applyNumberFormat="1" applyFont="1" applyFill="1" applyBorder="1" applyAlignment="1">
      <alignment horizontal="center" vertical="center" wrapText="1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9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4" fillId="8" borderId="4" xfId="0" applyNumberFormat="1" applyFont="1" applyFill="1" applyBorder="1" applyAlignment="1">
      <alignment vertical="center"/>
    </xf>
    <xf numFmtId="0" fontId="4" fillId="0" borderId="35" xfId="0" applyNumberFormat="1" applyFont="1" applyFill="1" applyBorder="1" applyAlignment="1">
      <alignment horizontal="center" vertical="center"/>
    </xf>
    <xf numFmtId="0" fontId="4" fillId="8" borderId="19" xfId="0" applyNumberFormat="1" applyFont="1" applyFill="1" applyBorder="1" applyAlignment="1">
      <alignment vertical="center" wrapText="1"/>
    </xf>
    <xf numFmtId="174" fontId="4" fillId="8" borderId="21" xfId="0" applyNumberFormat="1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19" xfId="0" applyBorder="1">
      <alignment vertical="center"/>
    </xf>
    <xf numFmtId="0" fontId="7" fillId="0" borderId="26" xfId="0" applyFont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 vertical="center" wrapText="1"/>
    </xf>
    <xf numFmtId="174" fontId="1" fillId="2" borderId="35" xfId="0" applyNumberFormat="1" applyFont="1" applyFill="1" applyBorder="1" applyAlignment="1">
      <alignment horizontal="center" vertical="center" wrapText="1"/>
    </xf>
    <xf numFmtId="174" fontId="16" fillId="0" borderId="36" xfId="0" applyNumberFormat="1" applyFont="1" applyFill="1" applyBorder="1" applyAlignment="1">
      <alignment horizontal="center" vertical="center" wrapText="1"/>
    </xf>
    <xf numFmtId="0" fontId="1" fillId="3" borderId="76" xfId="0" applyNumberFormat="1" applyFont="1" applyFill="1" applyBorder="1" applyAlignment="1">
      <alignment horizontal="center" vertical="center" wrapText="1"/>
    </xf>
    <xf numFmtId="174" fontId="4" fillId="6" borderId="11" xfId="0" applyNumberFormat="1" applyFont="1" applyFill="1" applyBorder="1" applyAlignment="1">
      <alignment horizontal="center" vertical="center" wrapText="1"/>
    </xf>
    <xf numFmtId="0" fontId="4" fillId="6" borderId="11" xfId="0" applyNumberFormat="1" applyFont="1" applyFill="1" applyBorder="1" applyAlignment="1">
      <alignment horizontal="left"/>
    </xf>
    <xf numFmtId="0" fontId="4" fillId="6" borderId="11" xfId="0" applyNumberFormat="1" applyFont="1" applyFill="1" applyBorder="1" applyAlignment="1">
      <alignment horizontal="center" vertical="center"/>
    </xf>
    <xf numFmtId="174" fontId="4" fillId="6" borderId="64" xfId="0" applyNumberFormat="1" applyFont="1" applyFill="1" applyBorder="1" applyAlignment="1">
      <alignment horizontal="center" vertical="center"/>
    </xf>
    <xf numFmtId="0" fontId="0" fillId="0" borderId="67" xfId="0" applyNumberFormat="1" applyFont="1" applyFill="1" applyBorder="1" applyAlignment="1">
      <alignment horizontal="center" wrapText="1"/>
    </xf>
    <xf numFmtId="174" fontId="4" fillId="6" borderId="11" xfId="0" applyNumberFormat="1" applyFont="1" applyFill="1" applyBorder="1" applyAlignment="1">
      <alignment horizontal="center" vertical="center"/>
    </xf>
    <xf numFmtId="174" fontId="4" fillId="0" borderId="20" xfId="0" applyNumberFormat="1" applyFont="1" applyFill="1" applyBorder="1" applyAlignment="1">
      <alignment horizontal="center" vertical="center" wrapText="1"/>
    </xf>
    <xf numFmtId="174" fontId="4" fillId="0" borderId="23" xfId="0" applyNumberFormat="1" applyFont="1" applyFill="1" applyBorder="1" applyAlignment="1">
      <alignment horizontal="center" vertical="center" wrapText="1"/>
    </xf>
    <xf numFmtId="174" fontId="4" fillId="0" borderId="19" xfId="0" applyNumberFormat="1" applyFont="1" applyFill="1" applyBorder="1" applyAlignment="1">
      <alignment horizontal="center" vertical="center" wrapText="1"/>
    </xf>
    <xf numFmtId="0" fontId="2" fillId="3" borderId="6" xfId="0" applyNumberFormat="1" applyFont="1" applyFill="1" applyBorder="1" applyAlignment="1">
      <alignment horizontal="center"/>
    </xf>
    <xf numFmtId="0" fontId="2" fillId="3" borderId="5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173" fontId="1" fillId="4" borderId="9" xfId="0" applyNumberFormat="1" applyFont="1" applyFill="1" applyBorder="1" applyAlignment="1">
      <alignment horizontal="center"/>
    </xf>
    <xf numFmtId="173" fontId="1" fillId="4" borderId="5" xfId="0" applyNumberFormat="1" applyFont="1" applyFill="1" applyBorder="1" applyAlignment="1">
      <alignment horizontal="center"/>
    </xf>
    <xf numFmtId="0" fontId="1" fillId="3" borderId="33" xfId="0" applyNumberFormat="1" applyFont="1" applyFill="1" applyBorder="1" applyAlignment="1">
      <alignment horizontal="center" vertical="center" wrapText="1"/>
    </xf>
    <xf numFmtId="0" fontId="1" fillId="3" borderId="37" xfId="0" applyNumberFormat="1" applyFont="1" applyFill="1" applyBorder="1" applyAlignment="1">
      <alignment horizontal="center" vertical="center" wrapText="1"/>
    </xf>
    <xf numFmtId="0" fontId="1" fillId="3" borderId="25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right"/>
    </xf>
    <xf numFmtId="0" fontId="2" fillId="0" borderId="5" xfId="0" applyNumberFormat="1" applyFont="1" applyFill="1" applyBorder="1" applyAlignment="1">
      <alignment horizontal="right"/>
    </xf>
    <xf numFmtId="0" fontId="4" fillId="0" borderId="19" xfId="0" applyNumberFormat="1" applyFont="1" applyFill="1" applyBorder="1" applyAlignment="1">
      <alignment horizontal="center" vertical="center"/>
    </xf>
    <xf numFmtId="0" fontId="1" fillId="3" borderId="32" xfId="0" applyNumberFormat="1" applyFont="1" applyFill="1" applyBorder="1" applyAlignment="1">
      <alignment horizontal="center" vertical="center" wrapText="1"/>
    </xf>
    <xf numFmtId="0" fontId="1" fillId="3" borderId="65" xfId="0" applyNumberFormat="1" applyFont="1" applyFill="1" applyBorder="1" applyAlignment="1">
      <alignment horizontal="center" vertical="center" wrapText="1"/>
    </xf>
    <xf numFmtId="0" fontId="1" fillId="3" borderId="42" xfId="0" applyNumberFormat="1" applyFont="1" applyFill="1" applyBorder="1" applyAlignment="1">
      <alignment horizontal="center" vertical="center" wrapText="1"/>
    </xf>
    <xf numFmtId="174" fontId="4" fillId="8" borderId="20" xfId="0" applyNumberFormat="1" applyFont="1" applyFill="1" applyBorder="1" applyAlignment="1">
      <alignment horizontal="center" vertical="center" wrapText="1"/>
    </xf>
    <xf numFmtId="174" fontId="4" fillId="8" borderId="19" xfId="0" applyNumberFormat="1" applyFont="1" applyFill="1" applyBorder="1" applyAlignment="1">
      <alignment horizontal="center" vertical="center" wrapText="1"/>
    </xf>
    <xf numFmtId="174" fontId="4" fillId="8" borderId="23" xfId="0" applyNumberFormat="1" applyFont="1" applyFill="1" applyBorder="1" applyAlignment="1">
      <alignment horizontal="center" vertical="center" wrapText="1"/>
    </xf>
    <xf numFmtId="0" fontId="4" fillId="8" borderId="20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 wrapText="1"/>
    </xf>
    <xf numFmtId="0" fontId="4" fillId="8" borderId="23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11" fillId="0" borderId="9" xfId="0" applyNumberFormat="1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right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right"/>
    </xf>
    <xf numFmtId="0" fontId="1" fillId="2" borderId="5" xfId="0" applyNumberFormat="1" applyFont="1" applyFill="1" applyBorder="1" applyAlignment="1">
      <alignment horizontal="right"/>
    </xf>
    <xf numFmtId="0" fontId="2" fillId="0" borderId="9" xfId="0" applyNumberFormat="1" applyFont="1" applyFill="1" applyBorder="1" applyAlignment="1">
      <alignment horizontal="right" wrapText="1"/>
    </xf>
    <xf numFmtId="0" fontId="2" fillId="0" borderId="5" xfId="0" applyNumberFormat="1" applyFont="1" applyFill="1" applyBorder="1" applyAlignment="1">
      <alignment horizontal="right" wrapText="1"/>
    </xf>
    <xf numFmtId="0" fontId="4" fillId="0" borderId="20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center"/>
    </xf>
    <xf numFmtId="0" fontId="1" fillId="3" borderId="59" xfId="0" applyNumberFormat="1" applyFont="1" applyFill="1" applyBorder="1" applyAlignment="1">
      <alignment horizontal="center" vertical="center" wrapText="1"/>
    </xf>
    <xf numFmtId="0" fontId="1" fillId="3" borderId="70" xfId="0" applyNumberFormat="1" applyFont="1" applyFill="1" applyBorder="1" applyAlignment="1">
      <alignment horizontal="center" vertical="center" wrapText="1"/>
    </xf>
    <xf numFmtId="0" fontId="1" fillId="3" borderId="62" xfId="0" applyNumberFormat="1" applyFont="1" applyFill="1" applyBorder="1" applyAlignment="1">
      <alignment horizontal="center" vertical="center" wrapText="1"/>
    </xf>
    <xf numFmtId="0" fontId="1" fillId="3" borderId="49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center"/>
    </xf>
    <xf numFmtId="0" fontId="1" fillId="3" borderId="61" xfId="0" applyNumberFormat="1" applyFont="1" applyFill="1" applyBorder="1" applyAlignment="1">
      <alignment horizontal="center" vertical="center" wrapText="1"/>
    </xf>
    <xf numFmtId="0" fontId="1" fillId="3" borderId="75" xfId="0" applyNumberFormat="1" applyFont="1" applyFill="1" applyBorder="1" applyAlignment="1">
      <alignment horizontal="center" vertical="center" wrapText="1"/>
    </xf>
    <xf numFmtId="0" fontId="1" fillId="3" borderId="50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174" fontId="4" fillId="0" borderId="33" xfId="0" applyNumberFormat="1" applyFont="1" applyFill="1" applyBorder="1" applyAlignment="1">
      <alignment horizontal="center" vertical="center" wrapText="1"/>
    </xf>
    <xf numFmtId="174" fontId="4" fillId="0" borderId="25" xfId="0" applyNumberFormat="1" applyFont="1" applyFill="1" applyBorder="1" applyAlignment="1">
      <alignment horizontal="center" vertical="center" wrapText="1"/>
    </xf>
    <xf numFmtId="0" fontId="1" fillId="3" borderId="69" xfId="0" applyNumberFormat="1" applyFont="1" applyFill="1" applyBorder="1" applyAlignment="1">
      <alignment horizontal="center" vertical="center" wrapText="1"/>
    </xf>
    <xf numFmtId="0" fontId="1" fillId="3" borderId="38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4" fontId="5" fillId="8" borderId="0" xfId="0" applyNumberFormat="1" applyFont="1" applyFill="1" applyBorder="1" applyAlignment="1">
      <alignment horizontal="center" vertical="center"/>
    </xf>
    <xf numFmtId="0" fontId="1" fillId="8" borderId="0" xfId="0" applyNumberFormat="1" applyFont="1" applyFill="1" applyBorder="1" applyAlignment="1">
      <alignment horizontal="center"/>
    </xf>
    <xf numFmtId="2" fontId="0" fillId="0" borderId="39" xfId="0" applyNumberFormat="1" applyFill="1" applyBorder="1" applyAlignment="1">
      <alignment horizontal="right" vertical="center"/>
    </xf>
    <xf numFmtId="2" fontId="0" fillId="0" borderId="60" xfId="0" applyNumberFormat="1" applyFill="1" applyBorder="1" applyAlignment="1">
      <alignment horizontal="right" vertical="center"/>
    </xf>
    <xf numFmtId="0" fontId="1" fillId="3" borderId="19" xfId="0" applyNumberFormat="1" applyFont="1" applyFill="1" applyBorder="1" applyAlignment="1">
      <alignment horizontal="center" vertical="center" wrapText="1"/>
    </xf>
    <xf numFmtId="0" fontId="4" fillId="8" borderId="20" xfId="0" applyNumberFormat="1" applyFont="1" applyFill="1" applyBorder="1" applyAlignment="1">
      <alignment horizontal="center" vertical="center"/>
    </xf>
    <xf numFmtId="0" fontId="4" fillId="8" borderId="19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74" fontId="0" fillId="0" borderId="39" xfId="0" applyNumberFormat="1" applyBorder="1" applyAlignment="1">
      <alignment horizontal="center" vertical="center"/>
    </xf>
    <xf numFmtId="174" fontId="4" fillId="0" borderId="10" xfId="0" applyNumberFormat="1" applyFont="1" applyFill="1" applyBorder="1" applyAlignment="1">
      <alignment horizontal="center" vertical="center" wrapText="1"/>
    </xf>
    <xf numFmtId="2" fontId="0" fillId="0" borderId="39" xfId="0" applyNumberFormat="1" applyFill="1" applyBorder="1" applyAlignment="1">
      <alignment horizontal="center" vertical="center"/>
    </xf>
    <xf numFmtId="2" fontId="0" fillId="0" borderId="31" xfId="0" applyNumberForma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 wrapText="1"/>
    </xf>
    <xf numFmtId="0" fontId="1" fillId="3" borderId="10" xfId="0" applyNumberFormat="1" applyFont="1" applyFill="1" applyBorder="1" applyAlignment="1">
      <alignment horizontal="center" vertical="center" wrapText="1"/>
    </xf>
    <xf numFmtId="0" fontId="4" fillId="8" borderId="33" xfId="0" applyNumberFormat="1" applyFont="1" applyFill="1" applyBorder="1" applyAlignment="1">
      <alignment horizontal="center" vertical="center"/>
    </xf>
    <xf numFmtId="0" fontId="4" fillId="8" borderId="37" xfId="0" applyNumberFormat="1" applyFont="1" applyFill="1" applyBorder="1" applyAlignment="1">
      <alignment horizontal="center" vertical="center"/>
    </xf>
    <xf numFmtId="0" fontId="4" fillId="8" borderId="25" xfId="0" applyNumberFormat="1" applyFont="1" applyFill="1" applyBorder="1" applyAlignment="1">
      <alignment horizontal="center" vertical="center"/>
    </xf>
    <xf numFmtId="174" fontId="4" fillId="8" borderId="47" xfId="0" applyNumberFormat="1" applyFont="1" applyFill="1" applyBorder="1" applyAlignment="1">
      <alignment horizontal="center" vertical="center" wrapText="1"/>
    </xf>
    <xf numFmtId="174" fontId="4" fillId="8" borderId="2" xfId="0" applyNumberFormat="1" applyFont="1" applyFill="1" applyBorder="1" applyAlignment="1">
      <alignment horizontal="center" vertical="center" wrapText="1"/>
    </xf>
    <xf numFmtId="174" fontId="4" fillId="8" borderId="57" xfId="0" applyNumberFormat="1" applyFont="1" applyFill="1" applyBorder="1" applyAlignment="1">
      <alignment horizontal="center" vertical="center" wrapText="1"/>
    </xf>
    <xf numFmtId="174" fontId="4" fillId="0" borderId="4" xfId="0" applyNumberFormat="1" applyFont="1" applyFill="1" applyBorder="1" applyAlignment="1">
      <alignment horizontal="center" vertical="center" wrapText="1"/>
    </xf>
    <xf numFmtId="174" fontId="4" fillId="0" borderId="47" xfId="0" applyNumberFormat="1" applyFont="1" applyFill="1" applyBorder="1" applyAlignment="1">
      <alignment horizontal="center" vertical="center" wrapText="1"/>
    </xf>
    <xf numFmtId="174" fontId="4" fillId="0" borderId="2" xfId="0" applyNumberFormat="1" applyFont="1" applyFill="1" applyBorder="1" applyAlignment="1">
      <alignment horizontal="center" vertical="center" wrapText="1"/>
    </xf>
    <xf numFmtId="174" fontId="4" fillId="0" borderId="57" xfId="0" applyNumberFormat="1" applyFont="1" applyFill="1" applyBorder="1" applyAlignment="1">
      <alignment horizontal="center" vertical="center" wrapText="1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0" fontId="4" fillId="0" borderId="20" xfId="0" applyNumberFormat="1" applyFont="1" applyFill="1" applyBorder="1" applyAlignment="1">
      <alignment horizontal="center" wrapText="1"/>
    </xf>
    <xf numFmtId="0" fontId="4" fillId="0" borderId="19" xfId="0" applyNumberFormat="1" applyFont="1" applyFill="1" applyBorder="1" applyAlignment="1">
      <alignment horizontal="center" wrapText="1"/>
    </xf>
    <xf numFmtId="0" fontId="4" fillId="0" borderId="23" xfId="0" applyNumberFormat="1" applyFont="1" applyFill="1" applyBorder="1" applyAlignment="1">
      <alignment horizont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8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left" wrapText="1"/>
    </xf>
    <xf numFmtId="0" fontId="2" fillId="0" borderId="5" xfId="0" applyNumberFormat="1" applyFont="1" applyFill="1" applyBorder="1" applyAlignment="1">
      <alignment horizontal="left" wrapText="1"/>
    </xf>
    <xf numFmtId="0" fontId="1" fillId="2" borderId="9" xfId="0" applyNumberFormat="1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 vertical="center" wrapText="1"/>
    </xf>
    <xf numFmtId="0" fontId="1" fillId="3" borderId="23" xfId="0" applyNumberFormat="1" applyFont="1" applyFill="1" applyBorder="1" applyAlignment="1">
      <alignment horizontal="center" vertical="center" wrapText="1"/>
    </xf>
    <xf numFmtId="0" fontId="4" fillId="0" borderId="69" xfId="0" applyNumberFormat="1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174" fontId="4" fillId="0" borderId="37" xfId="0" applyNumberFormat="1" applyFont="1" applyFill="1" applyBorder="1" applyAlignment="1">
      <alignment horizontal="center" vertical="center" wrapText="1"/>
    </xf>
    <xf numFmtId="174" fontId="4" fillId="0" borderId="69" xfId="0" applyNumberFormat="1" applyFont="1" applyFill="1" applyBorder="1" applyAlignment="1">
      <alignment horizontal="center" vertical="center" wrapText="1"/>
    </xf>
    <xf numFmtId="174" fontId="4" fillId="0" borderId="3" xfId="0" applyNumberFormat="1" applyFont="1" applyFill="1" applyBorder="1" applyAlignment="1">
      <alignment horizontal="center" vertical="center" wrapText="1"/>
    </xf>
    <xf numFmtId="174" fontId="4" fillId="0" borderId="38" xfId="0" applyNumberFormat="1" applyFont="1" applyFill="1" applyBorder="1" applyAlignment="1">
      <alignment horizontal="center" vertical="center" wrapText="1"/>
    </xf>
    <xf numFmtId="0" fontId="4" fillId="8" borderId="69" xfId="0" applyNumberFormat="1" applyFont="1" applyFill="1" applyBorder="1" applyAlignment="1">
      <alignment horizontal="center" vertical="center"/>
    </xf>
    <xf numFmtId="0" fontId="4" fillId="8" borderId="3" xfId="0" applyNumberFormat="1" applyFont="1" applyFill="1" applyBorder="1" applyAlignment="1">
      <alignment horizontal="center" vertical="center"/>
    </xf>
    <xf numFmtId="0" fontId="4" fillId="8" borderId="38" xfId="0" applyNumberFormat="1" applyFont="1" applyFill="1" applyBorder="1" applyAlignment="1">
      <alignment horizontal="center" vertical="center"/>
    </xf>
    <xf numFmtId="0" fontId="3" fillId="3" borderId="30" xfId="0" applyNumberFormat="1" applyFont="1" applyFill="1" applyBorder="1" applyAlignment="1">
      <alignment horizontal="center" vertical="center"/>
    </xf>
    <xf numFmtId="0" fontId="3" fillId="3" borderId="28" xfId="0" applyNumberFormat="1" applyFont="1" applyFill="1" applyBorder="1" applyAlignment="1">
      <alignment horizontal="center" vertical="center"/>
    </xf>
    <xf numFmtId="0" fontId="2" fillId="0" borderId="24" xfId="0" applyNumberFormat="1" applyFont="1" applyFill="1" applyBorder="1" applyAlignment="1">
      <alignment horizontal="right"/>
    </xf>
    <xf numFmtId="0" fontId="2" fillId="0" borderId="43" xfId="0" applyNumberFormat="1" applyFont="1" applyFill="1" applyBorder="1" applyAlignment="1">
      <alignment horizontal="right"/>
    </xf>
    <xf numFmtId="0" fontId="1" fillId="2" borderId="6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>
      <alignment horizontal="center" vertical="center" wrapText="1"/>
    </xf>
    <xf numFmtId="0" fontId="1" fillId="3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CCFFCC"/>
      <rgbColor rgb="00FFCC99"/>
      <rgbColor rgb="00FFFF00"/>
      <rgbColor rgb="00FFFF9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IU181"/>
  <sheetViews>
    <sheetView tabSelected="1" zoomScaleNormal="100" workbookViewId="0">
      <selection activeCell="A23" sqref="A23"/>
    </sheetView>
  </sheetViews>
  <sheetFormatPr defaultRowHeight="12.75" customHeight="1" x14ac:dyDescent="0.2"/>
  <cols>
    <col min="1" max="1" width="24" customWidth="1"/>
    <col min="2" max="2" width="12.28515625" customWidth="1"/>
    <col min="3" max="3" width="12.85546875" customWidth="1"/>
    <col min="4" max="4" width="13.85546875" customWidth="1"/>
    <col min="5" max="5" width="28.7109375" customWidth="1"/>
    <col min="6" max="6" width="15.140625" customWidth="1"/>
    <col min="7" max="7" width="9.28515625" customWidth="1"/>
    <col min="8" max="8" width="9.85546875" customWidth="1"/>
    <col min="9" max="9" width="12.28515625" customWidth="1"/>
  </cols>
  <sheetData>
    <row r="1" spans="1:9" ht="13.5" thickBot="1" x14ac:dyDescent="0.25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x14ac:dyDescent="0.2">
      <c r="A2" s="278" t="s">
        <v>26</v>
      </c>
      <c r="B2" s="3">
        <v>2016</v>
      </c>
      <c r="C2" s="5">
        <v>0</v>
      </c>
      <c r="D2" s="6">
        <v>4477.1000000000004</v>
      </c>
      <c r="E2" s="5">
        <v>1231165.8</v>
      </c>
      <c r="F2" s="6">
        <v>1223325.23</v>
      </c>
      <c r="G2" s="586">
        <f>E2-F2</f>
        <v>7840.5700000000652</v>
      </c>
      <c r="H2" s="587"/>
    </row>
    <row r="3" spans="1:9" ht="13.5" thickBot="1" x14ac:dyDescent="0.25">
      <c r="A3" s="279" t="s">
        <v>27</v>
      </c>
      <c r="B3" s="56"/>
      <c r="C3" s="1" t="s">
        <v>27</v>
      </c>
      <c r="D3" s="1" t="s">
        <v>28</v>
      </c>
      <c r="E3" s="1">
        <v>2</v>
      </c>
      <c r="F3" s="1"/>
      <c r="G3" s="1"/>
      <c r="H3" s="1" t="s">
        <v>24</v>
      </c>
      <c r="I3" s="8">
        <f>F2-F181</f>
        <v>81177.425499999896</v>
      </c>
    </row>
    <row r="4" spans="1:9" ht="12.75" customHeight="1" thickBot="1" x14ac:dyDescent="0.25">
      <c r="A4" s="56"/>
      <c r="B4" s="56"/>
      <c r="C4" s="56"/>
      <c r="D4" s="20"/>
      <c r="E4" s="20"/>
      <c r="F4" s="20"/>
      <c r="G4" s="56"/>
      <c r="H4" s="20"/>
      <c r="I4" s="20"/>
    </row>
    <row r="5" spans="1:9" ht="64.5" thickBot="1" x14ac:dyDescent="0.25">
      <c r="A5" s="120" t="s">
        <v>95</v>
      </c>
      <c r="B5" s="120" t="s">
        <v>15</v>
      </c>
      <c r="C5" s="134" t="s">
        <v>4</v>
      </c>
      <c r="D5" s="120" t="s">
        <v>22</v>
      </c>
      <c r="E5" s="135" t="s">
        <v>17</v>
      </c>
      <c r="F5" s="120" t="s">
        <v>18</v>
      </c>
      <c r="G5" s="134" t="s">
        <v>9</v>
      </c>
      <c r="H5" s="120" t="s">
        <v>12</v>
      </c>
      <c r="I5" s="133" t="s">
        <v>11</v>
      </c>
    </row>
    <row r="6" spans="1:9" ht="12.75" customHeight="1" x14ac:dyDescent="0.2">
      <c r="A6" s="588" t="s">
        <v>294</v>
      </c>
      <c r="B6" s="579">
        <v>13462.62</v>
      </c>
      <c r="C6" s="579" t="s">
        <v>65</v>
      </c>
      <c r="D6" s="591" t="s">
        <v>302</v>
      </c>
      <c r="E6" s="37" t="s">
        <v>303</v>
      </c>
      <c r="F6" s="37" t="s">
        <v>100</v>
      </c>
      <c r="G6" s="37">
        <v>2</v>
      </c>
      <c r="H6" s="38">
        <v>70</v>
      </c>
      <c r="I6" s="39">
        <f t="shared" ref="I6:I27" si="0">G6*H6</f>
        <v>140</v>
      </c>
    </row>
    <row r="7" spans="1:9" ht="12.75" customHeight="1" x14ac:dyDescent="0.2">
      <c r="A7" s="589"/>
      <c r="B7" s="581"/>
      <c r="C7" s="581"/>
      <c r="D7" s="595"/>
      <c r="E7" s="15" t="s">
        <v>304</v>
      </c>
      <c r="F7" s="15" t="s">
        <v>100</v>
      </c>
      <c r="G7" s="15">
        <v>1</v>
      </c>
      <c r="H7" s="16">
        <v>400</v>
      </c>
      <c r="I7" s="43">
        <f t="shared" si="0"/>
        <v>400</v>
      </c>
    </row>
    <row r="8" spans="1:9" ht="12.75" customHeight="1" x14ac:dyDescent="0.2">
      <c r="A8" s="589"/>
      <c r="B8" s="581"/>
      <c r="C8" s="581"/>
      <c r="D8" s="595"/>
      <c r="E8" s="15" t="s">
        <v>278</v>
      </c>
      <c r="F8" s="15" t="s">
        <v>285</v>
      </c>
      <c r="G8" s="15">
        <v>0.5</v>
      </c>
      <c r="H8" s="16">
        <v>335</v>
      </c>
      <c r="I8" s="43">
        <f t="shared" si="0"/>
        <v>167.5</v>
      </c>
    </row>
    <row r="9" spans="1:9" ht="12.75" customHeight="1" x14ac:dyDescent="0.2">
      <c r="A9" s="589"/>
      <c r="B9" s="581"/>
      <c r="C9" s="581"/>
      <c r="D9" s="595"/>
      <c r="E9" s="76" t="s">
        <v>279</v>
      </c>
      <c r="F9" s="76" t="s">
        <v>102</v>
      </c>
      <c r="G9" s="76">
        <v>3</v>
      </c>
      <c r="H9" s="77">
        <v>72.37</v>
      </c>
      <c r="I9" s="43">
        <f t="shared" si="0"/>
        <v>217.11</v>
      </c>
    </row>
    <row r="10" spans="1:9" ht="12.75" customHeight="1" x14ac:dyDescent="0.2">
      <c r="A10" s="589"/>
      <c r="B10" s="581"/>
      <c r="C10" s="581"/>
      <c r="D10" s="595"/>
      <c r="E10" s="76" t="s">
        <v>305</v>
      </c>
      <c r="F10" s="76" t="s">
        <v>285</v>
      </c>
      <c r="G10" s="76">
        <v>0.25</v>
      </c>
      <c r="H10" s="77">
        <v>450</v>
      </c>
      <c r="I10" s="43">
        <f t="shared" si="0"/>
        <v>112.5</v>
      </c>
    </row>
    <row r="11" spans="1:9" ht="12.75" customHeight="1" x14ac:dyDescent="0.2">
      <c r="A11" s="589"/>
      <c r="B11" s="581"/>
      <c r="C11" s="581"/>
      <c r="D11" s="595"/>
      <c r="E11" s="76" t="s">
        <v>306</v>
      </c>
      <c r="F11" s="76" t="s">
        <v>108</v>
      </c>
      <c r="G11" s="76">
        <v>0.25</v>
      </c>
      <c r="H11" s="77">
        <v>225</v>
      </c>
      <c r="I11" s="43">
        <f t="shared" si="0"/>
        <v>56.25</v>
      </c>
    </row>
    <row r="12" spans="1:9" ht="12.75" customHeight="1" x14ac:dyDescent="0.2">
      <c r="A12" s="589"/>
      <c r="B12" s="581"/>
      <c r="C12" s="581"/>
      <c r="D12" s="595"/>
      <c r="E12" s="76" t="s">
        <v>307</v>
      </c>
      <c r="F12" s="76" t="s">
        <v>300</v>
      </c>
      <c r="G12" s="76">
        <v>3</v>
      </c>
      <c r="H12" s="77">
        <v>580</v>
      </c>
      <c r="I12" s="43">
        <f t="shared" si="0"/>
        <v>1740</v>
      </c>
    </row>
    <row r="13" spans="1:9" ht="12.75" customHeight="1" x14ac:dyDescent="0.2">
      <c r="A13" s="589"/>
      <c r="B13" s="581"/>
      <c r="C13" s="581"/>
      <c r="D13" s="595"/>
      <c r="E13" s="76" t="s">
        <v>308</v>
      </c>
      <c r="F13" s="76" t="s">
        <v>301</v>
      </c>
      <c r="G13" s="76">
        <v>1</v>
      </c>
      <c r="H13" s="77">
        <v>200</v>
      </c>
      <c r="I13" s="43">
        <f t="shared" si="0"/>
        <v>200</v>
      </c>
    </row>
    <row r="14" spans="1:9" ht="12.75" customHeight="1" thickBot="1" x14ac:dyDescent="0.25">
      <c r="A14" s="590"/>
      <c r="B14" s="580"/>
      <c r="C14" s="580"/>
      <c r="D14" s="592"/>
      <c r="E14" s="40" t="s">
        <v>309</v>
      </c>
      <c r="F14" s="40" t="s">
        <v>108</v>
      </c>
      <c r="G14" s="40">
        <v>1</v>
      </c>
      <c r="H14" s="41">
        <v>210</v>
      </c>
      <c r="I14" s="42">
        <f t="shared" si="0"/>
        <v>210</v>
      </c>
    </row>
    <row r="15" spans="1:9" ht="12.75" customHeight="1" x14ac:dyDescent="0.2">
      <c r="A15" s="265"/>
      <c r="B15" s="33">
        <v>13434.16</v>
      </c>
      <c r="C15" s="33" t="s">
        <v>66</v>
      </c>
      <c r="D15" s="267"/>
      <c r="E15" s="35"/>
      <c r="F15" s="35"/>
      <c r="G15" s="35"/>
      <c r="H15" s="36"/>
      <c r="I15" s="160">
        <f t="shared" si="0"/>
        <v>0</v>
      </c>
    </row>
    <row r="16" spans="1:9" ht="12.75" customHeight="1" x14ac:dyDescent="0.2">
      <c r="A16" s="268"/>
      <c r="B16" s="13">
        <v>14367.56</v>
      </c>
      <c r="C16" s="13" t="s">
        <v>69</v>
      </c>
      <c r="D16" s="270"/>
      <c r="E16" s="15"/>
      <c r="F16" s="15"/>
      <c r="G16" s="15"/>
      <c r="H16" s="16"/>
      <c r="I16" s="43">
        <f t="shared" si="0"/>
        <v>0</v>
      </c>
    </row>
    <row r="17" spans="1:9" x14ac:dyDescent="0.2">
      <c r="A17" s="268"/>
      <c r="B17" s="13">
        <v>12699.11</v>
      </c>
      <c r="C17" s="13" t="s">
        <v>71</v>
      </c>
      <c r="D17" s="270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316"/>
      <c r="B18" s="74">
        <v>11779.78</v>
      </c>
      <c r="C18" s="74" t="s">
        <v>72</v>
      </c>
      <c r="D18" s="317"/>
      <c r="E18" s="76"/>
      <c r="F18" s="76"/>
      <c r="G18" s="76"/>
      <c r="H18" s="77"/>
      <c r="I18" s="204">
        <f t="shared" si="0"/>
        <v>0</v>
      </c>
    </row>
    <row r="19" spans="1:9" ht="13.5" thickBot="1" x14ac:dyDescent="0.25">
      <c r="A19" s="46" t="s">
        <v>522</v>
      </c>
      <c r="B19" s="88">
        <v>10420.719999999999</v>
      </c>
      <c r="C19" s="88" t="s">
        <v>73</v>
      </c>
      <c r="D19" s="47" t="s">
        <v>947</v>
      </c>
      <c r="E19" s="47" t="s">
        <v>948</v>
      </c>
      <c r="F19" s="47" t="s">
        <v>300</v>
      </c>
      <c r="G19" s="47">
        <v>3</v>
      </c>
      <c r="H19" s="48">
        <v>815.4</v>
      </c>
      <c r="I19" s="49">
        <f>G19*H19</f>
        <v>2446.1999999999998</v>
      </c>
    </row>
    <row r="20" spans="1:9" ht="12.75" customHeight="1" x14ac:dyDescent="0.2">
      <c r="A20" s="588" t="s">
        <v>421</v>
      </c>
      <c r="B20" s="579">
        <v>12072.12</v>
      </c>
      <c r="C20" s="579" t="s">
        <v>74</v>
      </c>
      <c r="D20" s="591" t="s">
        <v>131</v>
      </c>
      <c r="E20" s="37" t="s">
        <v>422</v>
      </c>
      <c r="F20" s="37" t="s">
        <v>285</v>
      </c>
      <c r="G20" s="37">
        <v>0.25</v>
      </c>
      <c r="H20" s="38">
        <v>350</v>
      </c>
      <c r="I20" s="39">
        <f t="shared" si="0"/>
        <v>87.5</v>
      </c>
    </row>
    <row r="21" spans="1:9" ht="12.75" customHeight="1" thickBot="1" x14ac:dyDescent="0.25">
      <c r="A21" s="590"/>
      <c r="B21" s="580"/>
      <c r="C21" s="580"/>
      <c r="D21" s="592"/>
      <c r="E21" s="40" t="s">
        <v>424</v>
      </c>
      <c r="F21" s="40" t="s">
        <v>425</v>
      </c>
      <c r="G21" s="40">
        <v>0.1</v>
      </c>
      <c r="H21" s="41">
        <v>300</v>
      </c>
      <c r="I21" s="42">
        <f t="shared" si="0"/>
        <v>30</v>
      </c>
    </row>
    <row r="22" spans="1:9" ht="13.5" thickBot="1" x14ac:dyDescent="0.25">
      <c r="A22" s="46" t="s">
        <v>522</v>
      </c>
      <c r="B22" s="88">
        <v>9895.2000000000007</v>
      </c>
      <c r="C22" s="88" t="s">
        <v>75</v>
      </c>
      <c r="D22" s="47" t="s">
        <v>1083</v>
      </c>
      <c r="E22" s="47" t="s">
        <v>523</v>
      </c>
      <c r="F22" s="47" t="s">
        <v>300</v>
      </c>
      <c r="G22" s="47">
        <v>2</v>
      </c>
      <c r="H22" s="48">
        <v>815.4</v>
      </c>
      <c r="I22" s="49">
        <f t="shared" si="0"/>
        <v>1630.8</v>
      </c>
    </row>
    <row r="23" spans="1:9" ht="12.75" customHeight="1" thickBot="1" x14ac:dyDescent="0.25">
      <c r="A23" s="265"/>
      <c r="B23" s="33">
        <v>10751.25</v>
      </c>
      <c r="C23" s="88" t="s">
        <v>76</v>
      </c>
      <c r="D23" s="267"/>
      <c r="E23" s="35"/>
      <c r="F23" s="35"/>
      <c r="G23" s="35"/>
      <c r="H23" s="36"/>
      <c r="I23" s="160">
        <f t="shared" si="0"/>
        <v>0</v>
      </c>
    </row>
    <row r="24" spans="1:9" ht="12.75" customHeight="1" thickBot="1" x14ac:dyDescent="0.25">
      <c r="A24" s="268"/>
      <c r="B24" s="13">
        <v>10894.61</v>
      </c>
      <c r="C24" s="88" t="s">
        <v>77</v>
      </c>
      <c r="D24" s="270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588" t="s">
        <v>214</v>
      </c>
      <c r="B25" s="579">
        <v>11782.47</v>
      </c>
      <c r="C25" s="579" t="s">
        <v>78</v>
      </c>
      <c r="D25" s="591" t="s">
        <v>139</v>
      </c>
      <c r="E25" s="37" t="s">
        <v>211</v>
      </c>
      <c r="F25" s="37" t="s">
        <v>137</v>
      </c>
      <c r="G25" s="37">
        <v>2.08</v>
      </c>
      <c r="H25" s="38">
        <v>197.09</v>
      </c>
      <c r="I25" s="39">
        <f t="shared" si="0"/>
        <v>409.94720000000001</v>
      </c>
    </row>
    <row r="26" spans="1:9" ht="12.75" customHeight="1" thickBot="1" x14ac:dyDescent="0.25">
      <c r="A26" s="590"/>
      <c r="B26" s="580"/>
      <c r="C26" s="580"/>
      <c r="D26" s="592"/>
      <c r="E26" s="40" t="s">
        <v>212</v>
      </c>
      <c r="F26" s="40" t="s">
        <v>102</v>
      </c>
      <c r="G26" s="40">
        <v>0.05</v>
      </c>
      <c r="H26" s="41">
        <v>116</v>
      </c>
      <c r="I26" s="42">
        <f t="shared" si="0"/>
        <v>5.8000000000000007</v>
      </c>
    </row>
    <row r="27" spans="1:9" ht="12.75" customHeight="1" x14ac:dyDescent="0.2">
      <c r="A27" s="268"/>
      <c r="B27" s="13">
        <v>11744.24</v>
      </c>
      <c r="C27" s="13" t="s">
        <v>79</v>
      </c>
      <c r="D27" s="270"/>
      <c r="E27" s="15"/>
      <c r="F27" s="15"/>
      <c r="G27" s="15"/>
      <c r="H27" s="16"/>
      <c r="I27" s="43">
        <f t="shared" si="0"/>
        <v>0</v>
      </c>
    </row>
    <row r="28" spans="1:9" ht="12.75" customHeight="1" thickBot="1" x14ac:dyDescent="0.25">
      <c r="A28" s="221"/>
      <c r="B28" s="226">
        <f>SUM(B6:B27)</f>
        <v>143303.83999999997</v>
      </c>
      <c r="C28" s="227"/>
      <c r="D28" s="226"/>
      <c r="E28" s="228"/>
      <c r="F28" s="227"/>
      <c r="G28" s="227"/>
      <c r="H28" s="226" t="s">
        <v>16</v>
      </c>
      <c r="I28" s="414">
        <f>SUM(I6:I27)</f>
        <v>7853.6071999999995</v>
      </c>
    </row>
    <row r="29" spans="1:9" ht="77.25" thickBot="1" x14ac:dyDescent="0.25">
      <c r="A29" s="137" t="s">
        <v>1602</v>
      </c>
      <c r="B29" s="137" t="s">
        <v>15</v>
      </c>
      <c r="C29" s="120" t="s">
        <v>4</v>
      </c>
      <c r="D29" s="134" t="s">
        <v>22</v>
      </c>
      <c r="E29" s="136" t="s">
        <v>17</v>
      </c>
      <c r="F29" s="134" t="s">
        <v>18</v>
      </c>
      <c r="G29" s="120" t="s">
        <v>9</v>
      </c>
      <c r="H29" s="120" t="s">
        <v>12</v>
      </c>
      <c r="I29" s="133" t="s">
        <v>11</v>
      </c>
    </row>
    <row r="30" spans="1:9" ht="13.5" thickBot="1" x14ac:dyDescent="0.25">
      <c r="A30" s="321"/>
      <c r="B30" s="73">
        <v>19444.669999999998</v>
      </c>
      <c r="C30" s="73" t="s">
        <v>65</v>
      </c>
      <c r="D30" s="323"/>
      <c r="E30" s="53"/>
      <c r="F30" s="53"/>
      <c r="G30" s="53"/>
      <c r="H30" s="156"/>
      <c r="I30" s="486">
        <f t="shared" ref="I30:I77" si="1">G30*H30</f>
        <v>0</v>
      </c>
    </row>
    <row r="31" spans="1:9" ht="12.75" customHeight="1" x14ac:dyDescent="0.2">
      <c r="A31" s="588" t="s">
        <v>118</v>
      </c>
      <c r="B31" s="579">
        <v>16319.14</v>
      </c>
      <c r="C31" s="579" t="s">
        <v>66</v>
      </c>
      <c r="D31" s="591" t="s">
        <v>501</v>
      </c>
      <c r="E31" s="37" t="s">
        <v>236</v>
      </c>
      <c r="F31" s="37" t="s">
        <v>285</v>
      </c>
      <c r="G31" s="37">
        <v>8</v>
      </c>
      <c r="H31" s="38">
        <v>57.72</v>
      </c>
      <c r="I31" s="298">
        <f t="shared" si="1"/>
        <v>461.76</v>
      </c>
    </row>
    <row r="32" spans="1:9" ht="12.75" customHeight="1" x14ac:dyDescent="0.2">
      <c r="A32" s="589"/>
      <c r="B32" s="581"/>
      <c r="C32" s="581"/>
      <c r="D32" s="595"/>
      <c r="E32" s="295" t="s">
        <v>192</v>
      </c>
      <c r="F32" s="295" t="s">
        <v>100</v>
      </c>
      <c r="G32" s="295">
        <v>3</v>
      </c>
      <c r="H32" s="296">
        <v>68.430000000000007</v>
      </c>
      <c r="I32" s="299">
        <f t="shared" si="1"/>
        <v>205.29000000000002</v>
      </c>
    </row>
    <row r="33" spans="1:9" ht="12.75" customHeight="1" x14ac:dyDescent="0.2">
      <c r="A33" s="589"/>
      <c r="B33" s="581"/>
      <c r="C33" s="581"/>
      <c r="D33" s="595"/>
      <c r="E33" s="295" t="s">
        <v>419</v>
      </c>
      <c r="F33" s="295" t="s">
        <v>100</v>
      </c>
      <c r="G33" s="295">
        <v>4</v>
      </c>
      <c r="H33" s="296">
        <v>148.01</v>
      </c>
      <c r="I33" s="299">
        <f t="shared" si="1"/>
        <v>592.04</v>
      </c>
    </row>
    <row r="34" spans="1:9" ht="12.75" customHeight="1" x14ac:dyDescent="0.2">
      <c r="A34" s="589"/>
      <c r="B34" s="581"/>
      <c r="C34" s="581"/>
      <c r="D34" s="595"/>
      <c r="E34" s="295" t="s">
        <v>230</v>
      </c>
      <c r="F34" s="295" t="s">
        <v>100</v>
      </c>
      <c r="G34" s="295">
        <v>4</v>
      </c>
      <c r="H34" s="296">
        <v>55.8</v>
      </c>
      <c r="I34" s="299">
        <f t="shared" si="1"/>
        <v>223.2</v>
      </c>
    </row>
    <row r="35" spans="1:9" ht="12.75" customHeight="1" x14ac:dyDescent="0.2">
      <c r="A35" s="589"/>
      <c r="B35" s="581"/>
      <c r="C35" s="581"/>
      <c r="D35" s="595"/>
      <c r="E35" s="295" t="s">
        <v>237</v>
      </c>
      <c r="F35" s="295" t="s">
        <v>100</v>
      </c>
      <c r="G35" s="295">
        <v>8</v>
      </c>
      <c r="H35" s="296">
        <v>4.59</v>
      </c>
      <c r="I35" s="299">
        <f t="shared" si="1"/>
        <v>36.72</v>
      </c>
    </row>
    <row r="36" spans="1:9" x14ac:dyDescent="0.2">
      <c r="A36" s="589"/>
      <c r="B36" s="581"/>
      <c r="C36" s="581"/>
      <c r="D36" s="595"/>
      <c r="E36" s="15" t="s">
        <v>193</v>
      </c>
      <c r="F36" s="15" t="s">
        <v>100</v>
      </c>
      <c r="G36" s="15">
        <v>4</v>
      </c>
      <c r="H36" s="16">
        <v>106.12</v>
      </c>
      <c r="I36" s="299">
        <f t="shared" si="1"/>
        <v>424.48</v>
      </c>
    </row>
    <row r="37" spans="1:9" ht="12.75" customHeight="1" x14ac:dyDescent="0.2">
      <c r="A37" s="589"/>
      <c r="B37" s="581"/>
      <c r="C37" s="581"/>
      <c r="D37" s="595"/>
      <c r="E37" s="295" t="s">
        <v>209</v>
      </c>
      <c r="F37" s="295" t="s">
        <v>100</v>
      </c>
      <c r="G37" s="295">
        <v>5</v>
      </c>
      <c r="H37" s="296">
        <v>120.96</v>
      </c>
      <c r="I37" s="299">
        <f t="shared" si="1"/>
        <v>604.79999999999995</v>
      </c>
    </row>
    <row r="38" spans="1:9" ht="13.5" thickBot="1" x14ac:dyDescent="0.25">
      <c r="A38" s="590"/>
      <c r="B38" s="580"/>
      <c r="C38" s="580"/>
      <c r="D38" s="592"/>
      <c r="E38" s="469" t="s">
        <v>244</v>
      </c>
      <c r="F38" s="469" t="s">
        <v>100</v>
      </c>
      <c r="G38" s="469">
        <v>1</v>
      </c>
      <c r="H38" s="470">
        <v>280</v>
      </c>
      <c r="I38" s="300">
        <f t="shared" si="1"/>
        <v>280</v>
      </c>
    </row>
    <row r="39" spans="1:9" ht="26.25" thickBot="1" x14ac:dyDescent="0.25">
      <c r="A39" s="46" t="s">
        <v>353</v>
      </c>
      <c r="B39" s="88">
        <v>16378.29</v>
      </c>
      <c r="C39" s="88" t="s">
        <v>69</v>
      </c>
      <c r="D39" s="47" t="s">
        <v>362</v>
      </c>
      <c r="E39" s="47" t="s">
        <v>355</v>
      </c>
      <c r="F39" s="47" t="s">
        <v>100</v>
      </c>
      <c r="G39" s="47">
        <v>2</v>
      </c>
      <c r="H39" s="48">
        <v>17</v>
      </c>
      <c r="I39" s="49">
        <f t="shared" si="1"/>
        <v>34</v>
      </c>
    </row>
    <row r="40" spans="1:9" ht="13.5" thickBot="1" x14ac:dyDescent="0.25">
      <c r="A40" s="316"/>
      <c r="B40" s="74">
        <v>15145.02</v>
      </c>
      <c r="C40" s="502" t="s">
        <v>71</v>
      </c>
      <c r="D40" s="501"/>
      <c r="E40" s="328"/>
      <c r="F40" s="328"/>
      <c r="G40" s="328"/>
      <c r="H40" s="408"/>
      <c r="I40" s="489">
        <f t="shared" si="1"/>
        <v>0</v>
      </c>
    </row>
    <row r="41" spans="1:9" ht="12.75" customHeight="1" x14ac:dyDescent="0.2">
      <c r="A41" s="588" t="s">
        <v>264</v>
      </c>
      <c r="B41" s="579">
        <v>15097.04</v>
      </c>
      <c r="C41" s="599" t="s">
        <v>72</v>
      </c>
      <c r="D41" s="599" t="s">
        <v>117</v>
      </c>
      <c r="E41" s="475" t="s">
        <v>336</v>
      </c>
      <c r="F41" s="475" t="s">
        <v>285</v>
      </c>
      <c r="G41" s="475">
        <v>9</v>
      </c>
      <c r="H41" s="476">
        <v>52.03</v>
      </c>
      <c r="I41" s="298">
        <f t="shared" si="1"/>
        <v>468.27</v>
      </c>
    </row>
    <row r="42" spans="1:9" ht="12" customHeight="1" x14ac:dyDescent="0.2">
      <c r="A42" s="589"/>
      <c r="B42" s="581"/>
      <c r="C42" s="600"/>
      <c r="D42" s="600"/>
      <c r="E42" s="295" t="s">
        <v>896</v>
      </c>
      <c r="F42" s="295" t="s">
        <v>100</v>
      </c>
      <c r="G42" s="295">
        <v>1</v>
      </c>
      <c r="H42" s="296">
        <v>220</v>
      </c>
      <c r="I42" s="299">
        <f t="shared" si="1"/>
        <v>220</v>
      </c>
    </row>
    <row r="43" spans="1:9" ht="12" customHeight="1" x14ac:dyDescent="0.2">
      <c r="A43" s="589"/>
      <c r="B43" s="581"/>
      <c r="C43" s="600"/>
      <c r="D43" s="600"/>
      <c r="E43" s="295" t="s">
        <v>293</v>
      </c>
      <c r="F43" s="295" t="s">
        <v>100</v>
      </c>
      <c r="G43" s="295">
        <v>1</v>
      </c>
      <c r="H43" s="296">
        <v>140</v>
      </c>
      <c r="I43" s="299">
        <f t="shared" si="1"/>
        <v>140</v>
      </c>
    </row>
    <row r="44" spans="1:9" ht="12" customHeight="1" x14ac:dyDescent="0.2">
      <c r="A44" s="589"/>
      <c r="B44" s="581"/>
      <c r="C44" s="600"/>
      <c r="D44" s="600"/>
      <c r="E44" s="295" t="s">
        <v>330</v>
      </c>
      <c r="F44" s="295" t="s">
        <v>100</v>
      </c>
      <c r="G44" s="295">
        <v>2</v>
      </c>
      <c r="H44" s="296">
        <v>61.59</v>
      </c>
      <c r="I44" s="299">
        <f t="shared" si="1"/>
        <v>123.18</v>
      </c>
    </row>
    <row r="45" spans="1:9" ht="12" customHeight="1" thickBot="1" x14ac:dyDescent="0.25">
      <c r="A45" s="590"/>
      <c r="B45" s="580"/>
      <c r="C45" s="601"/>
      <c r="D45" s="601"/>
      <c r="E45" s="469" t="s">
        <v>193</v>
      </c>
      <c r="F45" s="469" t="s">
        <v>100</v>
      </c>
      <c r="G45" s="469">
        <v>1</v>
      </c>
      <c r="H45" s="470">
        <v>110.19</v>
      </c>
      <c r="I45" s="300">
        <f t="shared" si="1"/>
        <v>110.19</v>
      </c>
    </row>
    <row r="46" spans="1:9" x14ac:dyDescent="0.2">
      <c r="A46" s="265"/>
      <c r="B46" s="33">
        <v>14875.65</v>
      </c>
      <c r="C46" s="513" t="s">
        <v>73</v>
      </c>
      <c r="D46" s="485"/>
      <c r="E46" s="471"/>
      <c r="F46" s="471"/>
      <c r="G46" s="471"/>
      <c r="H46" s="472"/>
      <c r="I46" s="335">
        <f t="shared" si="1"/>
        <v>0</v>
      </c>
    </row>
    <row r="47" spans="1:9" ht="12" customHeight="1" x14ac:dyDescent="0.2">
      <c r="A47" s="268"/>
      <c r="B47" s="13">
        <v>17500.27</v>
      </c>
      <c r="C47" s="513" t="s">
        <v>74</v>
      </c>
      <c r="D47" s="447"/>
      <c r="E47" s="295"/>
      <c r="F47" s="295"/>
      <c r="G47" s="295"/>
      <c r="H47" s="296"/>
      <c r="I47" s="299">
        <f t="shared" si="1"/>
        <v>0</v>
      </c>
    </row>
    <row r="48" spans="1:9" ht="13.5" thickBot="1" x14ac:dyDescent="0.25">
      <c r="A48" s="268"/>
      <c r="B48" s="13">
        <v>18077.34</v>
      </c>
      <c r="C48" s="513" t="s">
        <v>75</v>
      </c>
      <c r="D48" s="447"/>
      <c r="E48" s="295"/>
      <c r="F48" s="295"/>
      <c r="G48" s="295"/>
      <c r="H48" s="296"/>
      <c r="I48" s="299">
        <f t="shared" si="1"/>
        <v>0</v>
      </c>
    </row>
    <row r="49" spans="1:9" ht="26.25" thickBot="1" x14ac:dyDescent="0.25">
      <c r="A49" s="46" t="s">
        <v>353</v>
      </c>
      <c r="B49" s="609">
        <v>21272.44</v>
      </c>
      <c r="C49" s="609" t="s">
        <v>76</v>
      </c>
      <c r="D49" s="47" t="s">
        <v>362</v>
      </c>
      <c r="E49" s="493" t="s">
        <v>355</v>
      </c>
      <c r="F49" s="493" t="s">
        <v>100</v>
      </c>
      <c r="G49" s="493">
        <v>1</v>
      </c>
      <c r="H49" s="48">
        <v>9.42</v>
      </c>
      <c r="I49" s="49">
        <f t="shared" si="1"/>
        <v>9.42</v>
      </c>
    </row>
    <row r="50" spans="1:9" ht="26.25" thickBot="1" x14ac:dyDescent="0.25">
      <c r="A50" s="46" t="s">
        <v>150</v>
      </c>
      <c r="B50" s="610"/>
      <c r="C50" s="610"/>
      <c r="D50" s="553" t="s">
        <v>323</v>
      </c>
      <c r="E50" s="391" t="s">
        <v>316</v>
      </c>
      <c r="F50" s="391" t="s">
        <v>104</v>
      </c>
      <c r="G50" s="391">
        <v>1</v>
      </c>
      <c r="H50" s="392">
        <v>93.24</v>
      </c>
      <c r="I50" s="318">
        <f t="shared" si="1"/>
        <v>93.24</v>
      </c>
    </row>
    <row r="51" spans="1:9" ht="12.75" customHeight="1" x14ac:dyDescent="0.2">
      <c r="A51" s="588" t="s">
        <v>1249</v>
      </c>
      <c r="B51" s="610"/>
      <c r="C51" s="610"/>
      <c r="D51" s="602" t="s">
        <v>501</v>
      </c>
      <c r="E51" s="475" t="s">
        <v>990</v>
      </c>
      <c r="F51" s="475" t="s">
        <v>104</v>
      </c>
      <c r="G51" s="475">
        <v>4</v>
      </c>
      <c r="H51" s="476">
        <v>56.72</v>
      </c>
      <c r="I51" s="298">
        <f t="shared" si="1"/>
        <v>226.88</v>
      </c>
    </row>
    <row r="52" spans="1:9" ht="12" customHeight="1" x14ac:dyDescent="0.2">
      <c r="A52" s="589"/>
      <c r="B52" s="610"/>
      <c r="C52" s="610"/>
      <c r="D52" s="603"/>
      <c r="E52" s="295" t="s">
        <v>333</v>
      </c>
      <c r="F52" s="295" t="s">
        <v>100</v>
      </c>
      <c r="G52" s="295">
        <v>1</v>
      </c>
      <c r="H52" s="296">
        <v>105.64</v>
      </c>
      <c r="I52" s="299">
        <f t="shared" si="1"/>
        <v>105.64</v>
      </c>
    </row>
    <row r="53" spans="1:9" ht="12" customHeight="1" x14ac:dyDescent="0.2">
      <c r="A53" s="589"/>
      <c r="B53" s="610"/>
      <c r="C53" s="610"/>
      <c r="D53" s="603"/>
      <c r="E53" s="295" t="s">
        <v>419</v>
      </c>
      <c r="F53" s="295" t="s">
        <v>100</v>
      </c>
      <c r="G53" s="295">
        <v>1</v>
      </c>
      <c r="H53" s="296">
        <v>148.01</v>
      </c>
      <c r="I53" s="299">
        <f t="shared" si="1"/>
        <v>148.01</v>
      </c>
    </row>
    <row r="54" spans="1:9" x14ac:dyDescent="0.2">
      <c r="A54" s="589"/>
      <c r="B54" s="610"/>
      <c r="C54" s="610"/>
      <c r="D54" s="603"/>
      <c r="E54" s="15" t="s">
        <v>1250</v>
      </c>
      <c r="F54" s="15" t="s">
        <v>100</v>
      </c>
      <c r="G54" s="15">
        <v>4</v>
      </c>
      <c r="H54" s="16">
        <v>4.59</v>
      </c>
      <c r="I54" s="299">
        <f t="shared" si="1"/>
        <v>18.36</v>
      </c>
    </row>
    <row r="55" spans="1:9" ht="12.75" customHeight="1" x14ac:dyDescent="0.2">
      <c r="A55" s="589"/>
      <c r="B55" s="610"/>
      <c r="C55" s="610"/>
      <c r="D55" s="603"/>
      <c r="E55" s="295" t="s">
        <v>1251</v>
      </c>
      <c r="F55" s="295" t="s">
        <v>100</v>
      </c>
      <c r="G55" s="295">
        <v>1</v>
      </c>
      <c r="H55" s="296">
        <v>68.430000000000007</v>
      </c>
      <c r="I55" s="299">
        <f t="shared" si="1"/>
        <v>68.430000000000007</v>
      </c>
    </row>
    <row r="56" spans="1:9" ht="13.5" thickBot="1" x14ac:dyDescent="0.25">
      <c r="A56" s="590"/>
      <c r="B56" s="611"/>
      <c r="C56" s="611"/>
      <c r="D56" s="604"/>
      <c r="E56" s="469" t="s">
        <v>230</v>
      </c>
      <c r="F56" s="469" t="s">
        <v>100</v>
      </c>
      <c r="G56" s="469">
        <v>1</v>
      </c>
      <c r="H56" s="470">
        <v>50.75</v>
      </c>
      <c r="I56" s="300">
        <f t="shared" si="1"/>
        <v>50.75</v>
      </c>
    </row>
    <row r="57" spans="1:9" ht="12" customHeight="1" thickBot="1" x14ac:dyDescent="0.25">
      <c r="A57" s="321"/>
      <c r="B57" s="73">
        <v>17079.650000000001</v>
      </c>
      <c r="C57" s="73" t="s">
        <v>77</v>
      </c>
      <c r="D57" s="562"/>
      <c r="E57" s="556"/>
      <c r="F57" s="556"/>
      <c r="G57" s="556"/>
      <c r="H57" s="499"/>
      <c r="I57" s="486">
        <f t="shared" si="1"/>
        <v>0</v>
      </c>
    </row>
    <row r="58" spans="1:9" ht="26.25" thickBot="1" x14ac:dyDescent="0.25">
      <c r="A58" s="46" t="s">
        <v>353</v>
      </c>
      <c r="B58" s="579">
        <v>22120.41</v>
      </c>
      <c r="C58" s="579" t="s">
        <v>78</v>
      </c>
      <c r="D58" s="47" t="s">
        <v>362</v>
      </c>
      <c r="E58" s="47" t="s">
        <v>355</v>
      </c>
      <c r="F58" s="47" t="s">
        <v>100</v>
      </c>
      <c r="G58" s="47">
        <v>2</v>
      </c>
      <c r="H58" s="48">
        <v>17</v>
      </c>
      <c r="I58" s="318">
        <f t="shared" si="1"/>
        <v>34</v>
      </c>
    </row>
    <row r="59" spans="1:9" ht="12" customHeight="1" x14ac:dyDescent="0.2">
      <c r="A59" s="588" t="s">
        <v>118</v>
      </c>
      <c r="B59" s="581"/>
      <c r="C59" s="581"/>
      <c r="D59" s="602" t="s">
        <v>176</v>
      </c>
      <c r="E59" s="475" t="s">
        <v>240</v>
      </c>
      <c r="F59" s="475" t="s">
        <v>100</v>
      </c>
      <c r="G59" s="475">
        <v>3</v>
      </c>
      <c r="H59" s="476">
        <v>320</v>
      </c>
      <c r="I59" s="298">
        <f t="shared" si="1"/>
        <v>960</v>
      </c>
    </row>
    <row r="60" spans="1:9" ht="12" customHeight="1" x14ac:dyDescent="0.2">
      <c r="A60" s="589"/>
      <c r="B60" s="581"/>
      <c r="C60" s="581"/>
      <c r="D60" s="603"/>
      <c r="E60" s="295" t="s">
        <v>228</v>
      </c>
      <c r="F60" s="15" t="s">
        <v>100</v>
      </c>
      <c r="G60" s="295">
        <v>1</v>
      </c>
      <c r="H60" s="296">
        <v>8.07</v>
      </c>
      <c r="I60" s="299">
        <f t="shared" si="1"/>
        <v>8.07</v>
      </c>
    </row>
    <row r="61" spans="1:9" ht="12" customHeight="1" x14ac:dyDescent="0.2">
      <c r="A61" s="589"/>
      <c r="B61" s="581"/>
      <c r="C61" s="581"/>
      <c r="D61" s="603"/>
      <c r="E61" s="295" t="s">
        <v>316</v>
      </c>
      <c r="F61" s="15" t="s">
        <v>104</v>
      </c>
      <c r="G61" s="295">
        <v>1</v>
      </c>
      <c r="H61" s="296">
        <v>109.78</v>
      </c>
      <c r="I61" s="299">
        <f t="shared" si="1"/>
        <v>109.78</v>
      </c>
    </row>
    <row r="62" spans="1:9" ht="12" customHeight="1" x14ac:dyDescent="0.2">
      <c r="A62" s="589"/>
      <c r="B62" s="581"/>
      <c r="C62" s="581"/>
      <c r="D62" s="603"/>
      <c r="E62" s="295" t="s">
        <v>1433</v>
      </c>
      <c r="F62" s="15" t="s">
        <v>100</v>
      </c>
      <c r="G62" s="295">
        <v>1</v>
      </c>
      <c r="H62" s="296">
        <v>230</v>
      </c>
      <c r="I62" s="299">
        <f t="shared" si="1"/>
        <v>230</v>
      </c>
    </row>
    <row r="63" spans="1:9" ht="12" customHeight="1" x14ac:dyDescent="0.2">
      <c r="A63" s="589"/>
      <c r="B63" s="581"/>
      <c r="C63" s="581"/>
      <c r="D63" s="603"/>
      <c r="E63" s="295" t="s">
        <v>209</v>
      </c>
      <c r="F63" s="15" t="s">
        <v>100</v>
      </c>
      <c r="G63" s="295">
        <v>3</v>
      </c>
      <c r="H63" s="296">
        <v>173.33</v>
      </c>
      <c r="I63" s="299">
        <f t="shared" si="1"/>
        <v>519.99</v>
      </c>
    </row>
    <row r="64" spans="1:9" ht="12" customHeight="1" x14ac:dyDescent="0.2">
      <c r="A64" s="589"/>
      <c r="B64" s="581"/>
      <c r="C64" s="581"/>
      <c r="D64" s="603"/>
      <c r="E64" s="295" t="s">
        <v>880</v>
      </c>
      <c r="F64" s="15" t="s">
        <v>100</v>
      </c>
      <c r="G64" s="295">
        <v>2</v>
      </c>
      <c r="H64" s="296">
        <v>287.55</v>
      </c>
      <c r="I64" s="299">
        <f t="shared" si="1"/>
        <v>575.1</v>
      </c>
    </row>
    <row r="65" spans="1:9" ht="12" customHeight="1" x14ac:dyDescent="0.2">
      <c r="A65" s="589"/>
      <c r="B65" s="581"/>
      <c r="C65" s="581"/>
      <c r="D65" s="603"/>
      <c r="E65" s="295" t="s">
        <v>271</v>
      </c>
      <c r="F65" s="15" t="s">
        <v>100</v>
      </c>
      <c r="G65" s="295">
        <v>1</v>
      </c>
      <c r="H65" s="296">
        <v>290</v>
      </c>
      <c r="I65" s="299">
        <f t="shared" si="1"/>
        <v>290</v>
      </c>
    </row>
    <row r="66" spans="1:9" ht="12" customHeight="1" x14ac:dyDescent="0.2">
      <c r="A66" s="589"/>
      <c r="B66" s="581"/>
      <c r="C66" s="581"/>
      <c r="D66" s="603"/>
      <c r="E66" s="295" t="s">
        <v>193</v>
      </c>
      <c r="F66" s="15" t="s">
        <v>100</v>
      </c>
      <c r="G66" s="295">
        <v>5</v>
      </c>
      <c r="H66" s="296">
        <v>110.19</v>
      </c>
      <c r="I66" s="299">
        <f t="shared" si="1"/>
        <v>550.95000000000005</v>
      </c>
    </row>
    <row r="67" spans="1:9" x14ac:dyDescent="0.2">
      <c r="A67" s="589"/>
      <c r="B67" s="581"/>
      <c r="C67" s="581"/>
      <c r="D67" s="603"/>
      <c r="E67" s="15" t="s">
        <v>1434</v>
      </c>
      <c r="F67" s="15" t="s">
        <v>100</v>
      </c>
      <c r="G67" s="15">
        <v>1</v>
      </c>
      <c r="H67" s="16">
        <v>151.66</v>
      </c>
      <c r="I67" s="299">
        <f t="shared" si="1"/>
        <v>151.66</v>
      </c>
    </row>
    <row r="68" spans="1:9" x14ac:dyDescent="0.2">
      <c r="A68" s="589"/>
      <c r="B68" s="581"/>
      <c r="C68" s="581"/>
      <c r="D68" s="603"/>
      <c r="E68" s="15" t="s">
        <v>249</v>
      </c>
      <c r="F68" s="15" t="s">
        <v>100</v>
      </c>
      <c r="G68" s="15">
        <v>1</v>
      </c>
      <c r="H68" s="16">
        <v>75</v>
      </c>
      <c r="I68" s="299">
        <f t="shared" si="1"/>
        <v>75</v>
      </c>
    </row>
    <row r="69" spans="1:9" x14ac:dyDescent="0.2">
      <c r="A69" s="589"/>
      <c r="B69" s="581"/>
      <c r="C69" s="581"/>
      <c r="D69" s="603"/>
      <c r="E69" s="15" t="s">
        <v>885</v>
      </c>
      <c r="F69" s="15" t="s">
        <v>100</v>
      </c>
      <c r="G69" s="15">
        <v>2</v>
      </c>
      <c r="H69" s="16">
        <v>130.08000000000001</v>
      </c>
      <c r="I69" s="299">
        <f t="shared" si="1"/>
        <v>260.16000000000003</v>
      </c>
    </row>
    <row r="70" spans="1:9" ht="13.5" thickBot="1" x14ac:dyDescent="0.25">
      <c r="A70" s="590"/>
      <c r="B70" s="580"/>
      <c r="C70" s="580"/>
      <c r="D70" s="604"/>
      <c r="E70" s="40" t="s">
        <v>600</v>
      </c>
      <c r="F70" s="40" t="s">
        <v>100</v>
      </c>
      <c r="G70" s="40">
        <v>2</v>
      </c>
      <c r="H70" s="41">
        <v>16.95</v>
      </c>
      <c r="I70" s="300">
        <f t="shared" si="1"/>
        <v>33.9</v>
      </c>
    </row>
    <row r="71" spans="1:9" x14ac:dyDescent="0.2">
      <c r="A71" s="588" t="s">
        <v>150</v>
      </c>
      <c r="B71" s="579">
        <v>18988.11</v>
      </c>
      <c r="C71" s="579" t="s">
        <v>79</v>
      </c>
      <c r="D71" s="609" t="s">
        <v>1552</v>
      </c>
      <c r="E71" s="37" t="s">
        <v>189</v>
      </c>
      <c r="F71" s="37" t="s">
        <v>104</v>
      </c>
      <c r="G71" s="37">
        <v>8</v>
      </c>
      <c r="H71" s="38">
        <v>37.21</v>
      </c>
      <c r="I71" s="298">
        <f>G71*H71</f>
        <v>297.68</v>
      </c>
    </row>
    <row r="72" spans="1:9" x14ac:dyDescent="0.2">
      <c r="A72" s="589"/>
      <c r="B72" s="581"/>
      <c r="C72" s="581"/>
      <c r="D72" s="610"/>
      <c r="E72" s="35" t="s">
        <v>436</v>
      </c>
      <c r="F72" s="35" t="s">
        <v>100</v>
      </c>
      <c r="G72" s="35">
        <v>2</v>
      </c>
      <c r="H72" s="36">
        <v>85.05</v>
      </c>
      <c r="I72" s="335">
        <f t="shared" si="1"/>
        <v>170.1</v>
      </c>
    </row>
    <row r="73" spans="1:9" ht="13.5" thickBot="1" x14ac:dyDescent="0.25">
      <c r="A73" s="590"/>
      <c r="B73" s="581"/>
      <c r="C73" s="581"/>
      <c r="D73" s="611"/>
      <c r="E73" s="86" t="s">
        <v>191</v>
      </c>
      <c r="F73" s="86" t="s">
        <v>100</v>
      </c>
      <c r="G73" s="86">
        <v>6</v>
      </c>
      <c r="H73" s="87">
        <v>2.33</v>
      </c>
      <c r="I73" s="406">
        <f t="shared" si="1"/>
        <v>13.98</v>
      </c>
    </row>
    <row r="74" spans="1:9" x14ac:dyDescent="0.2">
      <c r="A74" s="588" t="s">
        <v>150</v>
      </c>
      <c r="B74" s="581"/>
      <c r="C74" s="581"/>
      <c r="D74" s="609" t="s">
        <v>176</v>
      </c>
      <c r="E74" s="37" t="s">
        <v>193</v>
      </c>
      <c r="F74" s="37" t="s">
        <v>100</v>
      </c>
      <c r="G74" s="37">
        <v>1</v>
      </c>
      <c r="H74" s="38">
        <v>110.19</v>
      </c>
      <c r="I74" s="298">
        <f t="shared" si="1"/>
        <v>110.19</v>
      </c>
    </row>
    <row r="75" spans="1:9" ht="13.5" thickBot="1" x14ac:dyDescent="0.25">
      <c r="A75" s="590"/>
      <c r="B75" s="581"/>
      <c r="C75" s="581"/>
      <c r="D75" s="611"/>
      <c r="E75" s="86" t="s">
        <v>578</v>
      </c>
      <c r="F75" s="86" t="s">
        <v>100</v>
      </c>
      <c r="G75" s="86">
        <v>1</v>
      </c>
      <c r="H75" s="87">
        <v>13.56</v>
      </c>
      <c r="I75" s="406">
        <f t="shared" si="1"/>
        <v>13.56</v>
      </c>
    </row>
    <row r="76" spans="1:9" ht="26.45" customHeight="1" x14ac:dyDescent="0.2">
      <c r="A76" s="588" t="s">
        <v>539</v>
      </c>
      <c r="B76" s="581"/>
      <c r="C76" s="581"/>
      <c r="D76" s="609" t="s">
        <v>1553</v>
      </c>
      <c r="E76" s="37" t="s">
        <v>193</v>
      </c>
      <c r="F76" s="37" t="s">
        <v>100</v>
      </c>
      <c r="G76" s="37">
        <v>2</v>
      </c>
      <c r="H76" s="38">
        <v>110.19</v>
      </c>
      <c r="I76" s="298">
        <f t="shared" si="1"/>
        <v>220.38</v>
      </c>
    </row>
    <row r="77" spans="1:9" ht="12" customHeight="1" thickBot="1" x14ac:dyDescent="0.25">
      <c r="A77" s="590"/>
      <c r="B77" s="580"/>
      <c r="C77" s="580"/>
      <c r="D77" s="611"/>
      <c r="E77" s="469" t="s">
        <v>1554</v>
      </c>
      <c r="F77" s="469" t="s">
        <v>100</v>
      </c>
      <c r="G77" s="469">
        <v>2</v>
      </c>
      <c r="H77" s="470">
        <v>35</v>
      </c>
      <c r="I77" s="300">
        <f t="shared" si="1"/>
        <v>70</v>
      </c>
    </row>
    <row r="78" spans="1:9" ht="12.75" customHeight="1" thickBot="1" x14ac:dyDescent="0.25">
      <c r="A78" s="183"/>
      <c r="B78" s="200">
        <f>SUM(B30:B77)</f>
        <v>212298.03000000003</v>
      </c>
      <c r="C78" s="201"/>
      <c r="D78" s="200"/>
      <c r="E78" s="202"/>
      <c r="F78" s="201"/>
      <c r="G78" s="201"/>
      <c r="H78" s="200" t="s">
        <v>16</v>
      </c>
      <c r="I78" s="233">
        <f>SUM(I30:I77)</f>
        <v>9339.159999999998</v>
      </c>
    </row>
    <row r="79" spans="1:9" ht="64.5" thickBot="1" x14ac:dyDescent="0.25">
      <c r="A79" s="137" t="s">
        <v>381</v>
      </c>
      <c r="B79" s="120" t="s">
        <v>15</v>
      </c>
      <c r="C79" s="134" t="s">
        <v>4</v>
      </c>
      <c r="D79" s="120" t="s">
        <v>22</v>
      </c>
      <c r="E79" s="135" t="s">
        <v>17</v>
      </c>
      <c r="F79" s="120" t="s">
        <v>18</v>
      </c>
      <c r="G79" s="134" t="s">
        <v>9</v>
      </c>
      <c r="H79" s="120" t="s">
        <v>12</v>
      </c>
      <c r="I79" s="120" t="s">
        <v>11</v>
      </c>
    </row>
    <row r="80" spans="1:9" ht="12.75" customHeight="1" thickBot="1" x14ac:dyDescent="0.25">
      <c r="A80" s="418"/>
      <c r="B80" s="480">
        <v>8509.67</v>
      </c>
      <c r="C80" s="94" t="s">
        <v>65</v>
      </c>
      <c r="D80" s="115"/>
      <c r="E80" s="93"/>
      <c r="F80" s="93"/>
      <c r="G80" s="93"/>
      <c r="H80" s="116"/>
      <c r="I80" s="84"/>
    </row>
    <row r="81" spans="1:9" ht="12.75" customHeight="1" thickBot="1" x14ac:dyDescent="0.25">
      <c r="A81" s="419"/>
      <c r="B81" s="481">
        <v>8673.6299999999992</v>
      </c>
      <c r="C81" s="95" t="s">
        <v>66</v>
      </c>
      <c r="D81" s="96"/>
      <c r="E81" s="97"/>
      <c r="F81" s="97"/>
      <c r="G81" s="97"/>
      <c r="H81" s="98"/>
      <c r="I81" s="99"/>
    </row>
    <row r="82" spans="1:9" ht="12.75" customHeight="1" thickBot="1" x14ac:dyDescent="0.25">
      <c r="A82" s="419"/>
      <c r="B82" s="167">
        <v>8188.85</v>
      </c>
      <c r="C82" s="88" t="s">
        <v>69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419"/>
      <c r="B83" s="167">
        <v>8149.07</v>
      </c>
      <c r="C83" s="88" t="s">
        <v>71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419"/>
      <c r="B84" s="167">
        <v>8347.2099999999991</v>
      </c>
      <c r="C84" s="88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333"/>
      <c r="B85" s="167">
        <v>9026.91</v>
      </c>
      <c r="C85" s="88" t="s">
        <v>73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419"/>
      <c r="B86" s="167">
        <v>8183.9107000000004</v>
      </c>
      <c r="C86" s="88" t="s">
        <v>74</v>
      </c>
      <c r="D86" s="55"/>
      <c r="E86" s="47"/>
      <c r="F86" s="47"/>
      <c r="G86" s="47"/>
      <c r="H86" s="48"/>
      <c r="I86" s="49"/>
    </row>
    <row r="87" spans="1:9" ht="12.75" customHeight="1" thickBot="1" x14ac:dyDescent="0.25">
      <c r="A87" s="482"/>
      <c r="B87" s="167">
        <v>10507.896000000001</v>
      </c>
      <c r="C87" s="88" t="s">
        <v>75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419"/>
      <c r="B88" s="167">
        <v>8583.6173999999992</v>
      </c>
      <c r="C88" s="88" t="s">
        <v>76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419"/>
      <c r="B89" s="167">
        <v>8128.1805000000004</v>
      </c>
      <c r="C89" s="88" t="s">
        <v>77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419"/>
      <c r="B90" s="167">
        <v>9094.8471000000009</v>
      </c>
      <c r="C90" s="88" t="s">
        <v>78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419"/>
      <c r="B91" s="167">
        <v>9227.6586000000007</v>
      </c>
      <c r="C91" s="88" t="s">
        <v>79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333"/>
      <c r="B92" s="512">
        <f>SUM(B80:B91)</f>
        <v>104621.4503</v>
      </c>
      <c r="C92" s="518" t="s">
        <v>86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6" t="s">
        <v>114</v>
      </c>
      <c r="B93" s="188">
        <v>916.39</v>
      </c>
      <c r="C93" s="73" t="s">
        <v>72</v>
      </c>
      <c r="D93" s="166"/>
      <c r="E93" s="53"/>
      <c r="F93" s="53"/>
      <c r="G93" s="53"/>
      <c r="H93" s="156"/>
      <c r="I93" s="49"/>
    </row>
    <row r="94" spans="1:9" ht="12.75" customHeight="1" thickBot="1" x14ac:dyDescent="0.25">
      <c r="A94" s="597"/>
      <c r="B94" s="109">
        <v>1367.53</v>
      </c>
      <c r="C94" s="88" t="s">
        <v>73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597"/>
      <c r="B95" s="172">
        <v>671.73</v>
      </c>
      <c r="C95" s="170" t="s">
        <v>74</v>
      </c>
      <c r="D95" s="182"/>
      <c r="E95" s="86"/>
      <c r="F95" s="86"/>
      <c r="G95" s="86"/>
      <c r="H95" s="87"/>
      <c r="I95" s="49"/>
    </row>
    <row r="96" spans="1:9" ht="12.75" customHeight="1" thickBot="1" x14ac:dyDescent="0.25">
      <c r="A96" s="597"/>
      <c r="B96" s="172">
        <v>271.83</v>
      </c>
      <c r="C96" s="73" t="s">
        <v>75</v>
      </c>
      <c r="D96" s="182"/>
      <c r="E96" s="86"/>
      <c r="F96" s="86"/>
      <c r="G96" s="86"/>
      <c r="H96" s="87"/>
      <c r="I96" s="49"/>
    </row>
    <row r="97" spans="1:9" ht="12.75" customHeight="1" thickBot="1" x14ac:dyDescent="0.25">
      <c r="A97" s="598"/>
      <c r="B97" s="514">
        <f>SUM(B93:B96)</f>
        <v>3227.48</v>
      </c>
      <c r="C97" s="518" t="s">
        <v>86</v>
      </c>
      <c r="D97" s="89"/>
      <c r="E97" s="47"/>
      <c r="F97" s="47"/>
      <c r="G97" s="47"/>
      <c r="H97" s="48"/>
      <c r="I97" s="49">
        <v>1123.3</v>
      </c>
    </row>
    <row r="98" spans="1:9" ht="12.75" customHeight="1" thickBot="1" x14ac:dyDescent="0.25">
      <c r="A98" s="183"/>
      <c r="B98" s="200">
        <f>B92+B97</f>
        <v>107848.93029999999</v>
      </c>
      <c r="C98" s="201"/>
      <c r="D98" s="200"/>
      <c r="E98" s="202"/>
      <c r="F98" s="201"/>
      <c r="G98" s="201"/>
      <c r="H98" s="200" t="s">
        <v>16</v>
      </c>
      <c r="I98" s="233">
        <f>SUM(I80:I97)</f>
        <v>1123.3</v>
      </c>
    </row>
    <row r="99" spans="1:9" ht="77.25" thickBot="1" x14ac:dyDescent="0.25">
      <c r="A99" s="137" t="s">
        <v>382</v>
      </c>
      <c r="B99" s="120" t="s">
        <v>15</v>
      </c>
      <c r="C99" s="134" t="s">
        <v>4</v>
      </c>
      <c r="D99" s="120" t="s">
        <v>22</v>
      </c>
      <c r="E99" s="135" t="s">
        <v>17</v>
      </c>
      <c r="F99" s="120" t="s">
        <v>18</v>
      </c>
      <c r="G99" s="134" t="s">
        <v>9</v>
      </c>
      <c r="H99" s="120" t="s">
        <v>12</v>
      </c>
      <c r="I99" s="120" t="s">
        <v>11</v>
      </c>
    </row>
    <row r="100" spans="1:9" ht="13.5" thickBot="1" x14ac:dyDescent="0.25">
      <c r="A100" s="230"/>
      <c r="B100" s="109">
        <v>12042.33</v>
      </c>
      <c r="C100" s="55" t="s">
        <v>65</v>
      </c>
      <c r="D100" s="89"/>
      <c r="E100" s="47"/>
      <c r="F100" s="47"/>
      <c r="G100" s="47"/>
      <c r="H100" s="48"/>
      <c r="I100" s="49"/>
    </row>
    <row r="101" spans="1:9" ht="13.5" thickBot="1" x14ac:dyDescent="0.25">
      <c r="A101" s="230"/>
      <c r="B101" s="109">
        <v>12835.98</v>
      </c>
      <c r="C101" s="55" t="s">
        <v>66</v>
      </c>
      <c r="D101" s="89"/>
      <c r="E101" s="47"/>
      <c r="F101" s="47"/>
      <c r="G101" s="47"/>
      <c r="H101" s="48"/>
      <c r="I101" s="49"/>
    </row>
    <row r="102" spans="1:9" ht="13.5" thickBot="1" x14ac:dyDescent="0.25">
      <c r="A102" s="230"/>
      <c r="B102" s="109">
        <v>11562.86</v>
      </c>
      <c r="C102" s="88" t="s">
        <v>69</v>
      </c>
      <c r="D102" s="89"/>
      <c r="E102" s="47"/>
      <c r="F102" s="47"/>
      <c r="G102" s="47"/>
      <c r="H102" s="48"/>
      <c r="I102" s="49"/>
    </row>
    <row r="103" spans="1:9" ht="13.5" thickBot="1" x14ac:dyDescent="0.25">
      <c r="A103" s="230"/>
      <c r="B103" s="109">
        <v>12155.25</v>
      </c>
      <c r="C103" s="88" t="s">
        <v>71</v>
      </c>
      <c r="D103" s="89"/>
      <c r="E103" s="47"/>
      <c r="F103" s="47"/>
      <c r="G103" s="47"/>
      <c r="H103" s="48"/>
      <c r="I103" s="49"/>
    </row>
    <row r="104" spans="1:9" ht="13.5" thickBot="1" x14ac:dyDescent="0.25">
      <c r="A104" s="230"/>
      <c r="B104" s="109">
        <v>13241.44</v>
      </c>
      <c r="C104" s="88" t="s">
        <v>72</v>
      </c>
      <c r="D104" s="89"/>
      <c r="E104" s="47"/>
      <c r="F104" s="47"/>
      <c r="G104" s="47"/>
      <c r="H104" s="48"/>
      <c r="I104" s="49"/>
    </row>
    <row r="105" spans="1:9" ht="13.5" thickBot="1" x14ac:dyDescent="0.25">
      <c r="A105" s="230"/>
      <c r="B105" s="109">
        <v>12958.71</v>
      </c>
      <c r="C105" s="88" t="s">
        <v>73</v>
      </c>
      <c r="D105" s="89"/>
      <c r="E105" s="47"/>
      <c r="F105" s="47"/>
      <c r="G105" s="47"/>
      <c r="H105" s="48"/>
      <c r="I105" s="49"/>
    </row>
    <row r="106" spans="1:9" ht="13.5" thickBot="1" x14ac:dyDescent="0.25">
      <c r="A106" s="230"/>
      <c r="B106" s="109">
        <v>11622.89</v>
      </c>
      <c r="C106" s="88" t="s">
        <v>74</v>
      </c>
      <c r="D106" s="89"/>
      <c r="E106" s="47"/>
      <c r="F106" s="47"/>
      <c r="G106" s="47"/>
      <c r="H106" s="48"/>
      <c r="I106" s="49"/>
    </row>
    <row r="107" spans="1:9" ht="13.5" thickBot="1" x14ac:dyDescent="0.25">
      <c r="A107" s="230"/>
      <c r="B107" s="109">
        <v>13466.88</v>
      </c>
      <c r="C107" s="88" t="s">
        <v>75</v>
      </c>
      <c r="D107" s="89"/>
      <c r="E107" s="47"/>
      <c r="F107" s="47"/>
      <c r="G107" s="47"/>
      <c r="H107" s="48"/>
      <c r="I107" s="49"/>
    </row>
    <row r="108" spans="1:9" ht="13.5" thickBot="1" x14ac:dyDescent="0.25">
      <c r="A108" s="230"/>
      <c r="B108" s="109">
        <v>13577.73</v>
      </c>
      <c r="C108" s="88" t="s">
        <v>76</v>
      </c>
      <c r="D108" s="89"/>
      <c r="E108" s="47"/>
      <c r="F108" s="47"/>
      <c r="G108" s="47"/>
      <c r="H108" s="48"/>
      <c r="I108" s="49"/>
    </row>
    <row r="109" spans="1:9" ht="13.5" thickBot="1" x14ac:dyDescent="0.25">
      <c r="A109" s="230"/>
      <c r="B109" s="109">
        <v>12667.86</v>
      </c>
      <c r="C109" s="88" t="s">
        <v>77</v>
      </c>
      <c r="D109" s="89"/>
      <c r="E109" s="47"/>
      <c r="F109" s="47"/>
      <c r="G109" s="47"/>
      <c r="H109" s="48"/>
      <c r="I109" s="49"/>
    </row>
    <row r="110" spans="1:9" ht="13.5" thickBot="1" x14ac:dyDescent="0.25">
      <c r="A110" s="230"/>
      <c r="B110" s="109">
        <v>12651.12</v>
      </c>
      <c r="C110" s="88" t="s">
        <v>78</v>
      </c>
      <c r="D110" s="89"/>
      <c r="E110" s="47"/>
      <c r="F110" s="47"/>
      <c r="G110" s="47"/>
      <c r="H110" s="48"/>
      <c r="I110" s="49"/>
    </row>
    <row r="111" spans="1:9" ht="13.5" thickBot="1" x14ac:dyDescent="0.25">
      <c r="A111" s="230"/>
      <c r="B111" s="109">
        <v>13082.38</v>
      </c>
      <c r="C111" s="88" t="s">
        <v>79</v>
      </c>
      <c r="D111" s="89"/>
      <c r="E111" s="47"/>
      <c r="F111" s="47"/>
      <c r="G111" s="47"/>
      <c r="H111" s="48"/>
      <c r="I111" s="49"/>
    </row>
    <row r="112" spans="1:9" ht="13.5" thickBot="1" x14ac:dyDescent="0.25">
      <c r="A112" s="230"/>
      <c r="B112" s="109"/>
      <c r="C112" s="170" t="s">
        <v>86</v>
      </c>
      <c r="D112" s="89"/>
      <c r="E112" s="47"/>
      <c r="F112" s="47"/>
      <c r="G112" s="47"/>
      <c r="H112" s="48"/>
      <c r="I112" s="49">
        <v>1185.9000000000001</v>
      </c>
    </row>
    <row r="113" spans="1:9" ht="12.75" customHeight="1" thickBot="1" x14ac:dyDescent="0.25">
      <c r="A113" s="183"/>
      <c r="B113" s="200">
        <f>SUM(B100:B112)</f>
        <v>151865.43000000002</v>
      </c>
      <c r="C113" s="201"/>
      <c r="D113" s="200"/>
      <c r="E113" s="202"/>
      <c r="F113" s="201"/>
      <c r="G113" s="201"/>
      <c r="H113" s="200" t="s">
        <v>16</v>
      </c>
      <c r="I113" s="233">
        <f>SUM(I100:I112)</f>
        <v>1185.9000000000001</v>
      </c>
    </row>
    <row r="114" spans="1:9" ht="26.25" thickBot="1" x14ac:dyDescent="0.25">
      <c r="A114" s="120" t="s">
        <v>7</v>
      </c>
      <c r="B114" s="137" t="s">
        <v>15</v>
      </c>
      <c r="C114" s="120" t="s">
        <v>4</v>
      </c>
      <c r="D114" s="134" t="s">
        <v>22</v>
      </c>
      <c r="E114" s="136" t="s">
        <v>17</v>
      </c>
      <c r="F114" s="134" t="s">
        <v>18</v>
      </c>
      <c r="G114" s="120" t="s">
        <v>9</v>
      </c>
      <c r="H114" s="134" t="s">
        <v>12</v>
      </c>
      <c r="I114" s="120" t="s">
        <v>11</v>
      </c>
    </row>
    <row r="115" spans="1:9" ht="12.75" customHeight="1" x14ac:dyDescent="0.2">
      <c r="A115" s="588" t="s">
        <v>81</v>
      </c>
      <c r="B115" s="186"/>
      <c r="C115" s="186" t="s">
        <v>65</v>
      </c>
      <c r="D115" s="184"/>
      <c r="E115" s="37"/>
      <c r="F115" s="37" t="s">
        <v>82</v>
      </c>
      <c r="G115" s="37">
        <v>641</v>
      </c>
      <c r="H115" s="16">
        <v>4.54</v>
      </c>
      <c r="I115" s="39">
        <f t="shared" ref="I115:I126" si="2">G115*H115</f>
        <v>2910.14</v>
      </c>
    </row>
    <row r="116" spans="1:9" ht="12.75" customHeight="1" x14ac:dyDescent="0.2">
      <c r="A116" s="589"/>
      <c r="B116" s="13"/>
      <c r="C116" s="13" t="s">
        <v>66</v>
      </c>
      <c r="D116" s="14"/>
      <c r="E116" s="15"/>
      <c r="F116" s="15" t="s">
        <v>82</v>
      </c>
      <c r="G116" s="15">
        <v>574</v>
      </c>
      <c r="H116" s="16">
        <v>4.54</v>
      </c>
      <c r="I116" s="43">
        <f t="shared" si="2"/>
        <v>2605.96</v>
      </c>
    </row>
    <row r="117" spans="1:9" ht="12.75" customHeight="1" x14ac:dyDescent="0.2">
      <c r="A117" s="589"/>
      <c r="B117" s="13"/>
      <c r="C117" s="13" t="s">
        <v>69</v>
      </c>
      <c r="D117" s="14"/>
      <c r="E117" s="15"/>
      <c r="F117" s="15" t="s">
        <v>82</v>
      </c>
      <c r="G117" s="15">
        <v>543</v>
      </c>
      <c r="H117" s="16">
        <v>4.54</v>
      </c>
      <c r="I117" s="43">
        <f t="shared" si="2"/>
        <v>2465.2199999999998</v>
      </c>
    </row>
    <row r="118" spans="1:9" ht="12.75" customHeight="1" x14ac:dyDescent="0.2">
      <c r="A118" s="589"/>
      <c r="B118" s="13"/>
      <c r="C118" s="13" t="s">
        <v>71</v>
      </c>
      <c r="D118" s="14"/>
      <c r="E118" s="15"/>
      <c r="F118" s="15" t="s">
        <v>82</v>
      </c>
      <c r="G118" s="15">
        <v>447</v>
      </c>
      <c r="H118" s="16">
        <v>4.54</v>
      </c>
      <c r="I118" s="43">
        <f t="shared" si="2"/>
        <v>2029.38</v>
      </c>
    </row>
    <row r="119" spans="1:9" ht="12.75" customHeight="1" x14ac:dyDescent="0.2">
      <c r="A119" s="589"/>
      <c r="B119" s="13"/>
      <c r="C119" s="13" t="s">
        <v>72</v>
      </c>
      <c r="D119" s="14"/>
      <c r="E119" s="15"/>
      <c r="F119" s="15" t="s">
        <v>82</v>
      </c>
      <c r="G119" s="15">
        <v>584</v>
      </c>
      <c r="H119" s="16">
        <v>4.54</v>
      </c>
      <c r="I119" s="43">
        <f t="shared" si="2"/>
        <v>2651.36</v>
      </c>
    </row>
    <row r="120" spans="1:9" ht="12.75" customHeight="1" x14ac:dyDescent="0.2">
      <c r="A120" s="589"/>
      <c r="B120" s="13"/>
      <c r="C120" s="13" t="s">
        <v>73</v>
      </c>
      <c r="D120" s="14"/>
      <c r="E120" s="15"/>
      <c r="F120" s="15" t="s">
        <v>82</v>
      </c>
      <c r="G120" s="15">
        <v>538</v>
      </c>
      <c r="H120" s="16">
        <v>4.54</v>
      </c>
      <c r="I120" s="43">
        <f t="shared" si="2"/>
        <v>2442.52</v>
      </c>
    </row>
    <row r="121" spans="1:9" ht="12.75" customHeight="1" x14ac:dyDescent="0.2">
      <c r="A121" s="589"/>
      <c r="B121" s="13"/>
      <c r="C121" s="13" t="s">
        <v>74</v>
      </c>
      <c r="D121" s="14"/>
      <c r="E121" s="15"/>
      <c r="F121" s="15" t="s">
        <v>82</v>
      </c>
      <c r="G121" s="15">
        <v>305</v>
      </c>
      <c r="H121" s="16">
        <v>4.8099999999999996</v>
      </c>
      <c r="I121" s="43">
        <f t="shared" si="2"/>
        <v>1467.05</v>
      </c>
    </row>
    <row r="122" spans="1:9" ht="12.75" customHeight="1" x14ac:dyDescent="0.2">
      <c r="A122" s="589"/>
      <c r="B122" s="13"/>
      <c r="C122" s="13" t="s">
        <v>75</v>
      </c>
      <c r="D122" s="14"/>
      <c r="E122" s="15"/>
      <c r="F122" s="15" t="s">
        <v>82</v>
      </c>
      <c r="G122" s="15">
        <v>410</v>
      </c>
      <c r="H122" s="16">
        <v>4.8099999999999996</v>
      </c>
      <c r="I122" s="43">
        <f t="shared" si="2"/>
        <v>1972.1</v>
      </c>
    </row>
    <row r="123" spans="1:9" ht="12.75" customHeight="1" x14ac:dyDescent="0.2">
      <c r="A123" s="589"/>
      <c r="B123" s="13"/>
      <c r="C123" s="13" t="s">
        <v>76</v>
      </c>
      <c r="D123" s="14"/>
      <c r="E123" s="15"/>
      <c r="F123" s="15" t="s">
        <v>82</v>
      </c>
      <c r="G123" s="15">
        <v>717</v>
      </c>
      <c r="H123" s="16">
        <v>4.8099999999999996</v>
      </c>
      <c r="I123" s="43">
        <f t="shared" si="2"/>
        <v>3448.7699999999995</v>
      </c>
    </row>
    <row r="124" spans="1:9" ht="12.75" customHeight="1" x14ac:dyDescent="0.2">
      <c r="A124" s="589"/>
      <c r="B124" s="13"/>
      <c r="C124" s="13" t="s">
        <v>77</v>
      </c>
      <c r="D124" s="14"/>
      <c r="E124" s="15"/>
      <c r="F124" s="15" t="s">
        <v>82</v>
      </c>
      <c r="G124" s="15">
        <v>512</v>
      </c>
      <c r="H124" s="16">
        <v>4.8099999999999996</v>
      </c>
      <c r="I124" s="43">
        <f t="shared" si="2"/>
        <v>2462.7199999999998</v>
      </c>
    </row>
    <row r="125" spans="1:9" ht="12.75" customHeight="1" x14ac:dyDescent="0.2">
      <c r="A125" s="589"/>
      <c r="B125" s="13"/>
      <c r="C125" s="13" t="s">
        <v>78</v>
      </c>
      <c r="D125" s="14"/>
      <c r="E125" s="15"/>
      <c r="F125" s="15" t="s">
        <v>82</v>
      </c>
      <c r="G125" s="15">
        <v>606</v>
      </c>
      <c r="H125" s="16">
        <v>4.8099999999999996</v>
      </c>
      <c r="I125" s="43">
        <f t="shared" si="2"/>
        <v>2914.8599999999997</v>
      </c>
    </row>
    <row r="126" spans="1:9" ht="12.75" customHeight="1" x14ac:dyDescent="0.2">
      <c r="A126" s="589"/>
      <c r="B126" s="13"/>
      <c r="C126" s="13" t="s">
        <v>79</v>
      </c>
      <c r="D126" s="14"/>
      <c r="E126" s="15"/>
      <c r="F126" s="15" t="s">
        <v>82</v>
      </c>
      <c r="G126" s="15">
        <v>590</v>
      </c>
      <c r="H126" s="16">
        <v>4.8099999999999996</v>
      </c>
      <c r="I126" s="43">
        <f t="shared" si="2"/>
        <v>2837.8999999999996</v>
      </c>
    </row>
    <row r="127" spans="1:9" ht="12.75" customHeight="1" x14ac:dyDescent="0.2">
      <c r="A127" s="589"/>
      <c r="B127" s="74"/>
      <c r="C127" s="13" t="s">
        <v>86</v>
      </c>
      <c r="D127" s="75"/>
      <c r="E127" s="76"/>
      <c r="F127" s="15" t="s">
        <v>82</v>
      </c>
      <c r="G127" s="336">
        <f>SUM(G115:G126)</f>
        <v>6467</v>
      </c>
      <c r="H127" s="77"/>
      <c r="I127" s="244">
        <f>SUM(I115:I126)</f>
        <v>30207.980000000003</v>
      </c>
    </row>
    <row r="128" spans="1:9" ht="25.5" x14ac:dyDescent="0.2">
      <c r="A128" s="224" t="s">
        <v>91</v>
      </c>
      <c r="B128" s="13"/>
      <c r="C128" s="13" t="s">
        <v>86</v>
      </c>
      <c r="D128" s="14"/>
      <c r="E128" s="15"/>
      <c r="F128" s="15"/>
      <c r="G128" s="15"/>
      <c r="H128" s="16"/>
      <c r="I128" s="246">
        <v>188810.7</v>
      </c>
    </row>
    <row r="129" spans="1:9" x14ac:dyDescent="0.2">
      <c r="A129" s="224" t="s">
        <v>83</v>
      </c>
      <c r="B129" s="74"/>
      <c r="C129" s="74" t="s">
        <v>86</v>
      </c>
      <c r="D129" s="75"/>
      <c r="E129" s="76"/>
      <c r="F129" s="76"/>
      <c r="G129" s="76"/>
      <c r="H129" s="77"/>
      <c r="I129" s="244">
        <v>12749.97</v>
      </c>
    </row>
    <row r="130" spans="1:9" ht="12.75" customHeight="1" x14ac:dyDescent="0.2">
      <c r="A130" s="224" t="s">
        <v>85</v>
      </c>
      <c r="B130" s="74"/>
      <c r="C130" s="74" t="s">
        <v>86</v>
      </c>
      <c r="D130" s="75"/>
      <c r="E130" s="76"/>
      <c r="F130" s="76"/>
      <c r="G130" s="76"/>
      <c r="H130" s="77"/>
      <c r="I130" s="244">
        <v>13632.32</v>
      </c>
    </row>
    <row r="131" spans="1:9" x14ac:dyDescent="0.2">
      <c r="A131" s="222" t="s">
        <v>88</v>
      </c>
      <c r="B131" s="74"/>
      <c r="C131" s="74" t="s">
        <v>86</v>
      </c>
      <c r="D131" s="75"/>
      <c r="E131" s="76"/>
      <c r="F131" s="76"/>
      <c r="G131" s="76"/>
      <c r="H131" s="77"/>
      <c r="I131" s="244">
        <v>10745.04</v>
      </c>
    </row>
    <row r="132" spans="1:9" ht="12.75" customHeight="1" thickBot="1" x14ac:dyDescent="0.25">
      <c r="A132" s="30"/>
      <c r="B132" s="112"/>
      <c r="C132" s="112"/>
      <c r="D132" s="111"/>
      <c r="E132" s="113"/>
      <c r="F132" s="112"/>
      <c r="G132" s="112"/>
      <c r="H132" s="111" t="s">
        <v>16</v>
      </c>
      <c r="I132" s="111">
        <f>SUM(I127:I131)</f>
        <v>256146.01000000004</v>
      </c>
    </row>
    <row r="133" spans="1:9" ht="64.5" thickBot="1" x14ac:dyDescent="0.25">
      <c r="A133" s="120" t="s">
        <v>96</v>
      </c>
      <c r="B133" s="120" t="s">
        <v>15</v>
      </c>
      <c r="C133" s="134" t="s">
        <v>4</v>
      </c>
      <c r="D133" s="120" t="s">
        <v>22</v>
      </c>
      <c r="E133" s="135" t="s">
        <v>17</v>
      </c>
      <c r="F133" s="120" t="s">
        <v>18</v>
      </c>
      <c r="G133" s="134" t="s">
        <v>9</v>
      </c>
      <c r="H133" s="120" t="s">
        <v>12</v>
      </c>
      <c r="I133" s="133" t="s">
        <v>11</v>
      </c>
    </row>
    <row r="134" spans="1:9" ht="12.75" customHeight="1" thickBot="1" x14ac:dyDescent="0.25">
      <c r="A134" s="234"/>
      <c r="B134" s="114">
        <v>4977.0200000000004</v>
      </c>
      <c r="C134" s="94" t="s">
        <v>65</v>
      </c>
      <c r="D134" s="115"/>
      <c r="E134" s="93"/>
      <c r="F134" s="93"/>
      <c r="G134" s="93"/>
      <c r="H134" s="116"/>
      <c r="I134" s="84"/>
    </row>
    <row r="135" spans="1:9" ht="12.75" customHeight="1" thickBot="1" x14ac:dyDescent="0.25">
      <c r="A135" s="230"/>
      <c r="B135" s="108">
        <v>4359.68</v>
      </c>
      <c r="C135" s="95" t="s">
        <v>66</v>
      </c>
      <c r="D135" s="96"/>
      <c r="E135" s="97"/>
      <c r="F135" s="97"/>
      <c r="G135" s="97"/>
      <c r="H135" s="98"/>
      <c r="I135" s="99"/>
    </row>
    <row r="136" spans="1:9" ht="12.75" customHeight="1" thickBot="1" x14ac:dyDescent="0.25">
      <c r="A136" s="230"/>
      <c r="B136" s="109">
        <v>4972.42</v>
      </c>
      <c r="C136" s="88" t="s">
        <v>69</v>
      </c>
      <c r="D136" s="89"/>
      <c r="E136" s="47"/>
      <c r="F136" s="47"/>
      <c r="G136" s="47"/>
      <c r="H136" s="48"/>
      <c r="I136" s="49"/>
    </row>
    <row r="137" spans="1:9" ht="12.75" customHeight="1" thickBot="1" x14ac:dyDescent="0.25">
      <c r="A137" s="230"/>
      <c r="B137" s="109">
        <v>4915.59</v>
      </c>
      <c r="C137" s="88" t="s">
        <v>71</v>
      </c>
      <c r="D137" s="89"/>
      <c r="E137" s="47"/>
      <c r="F137" s="47"/>
      <c r="G137" s="47"/>
      <c r="H137" s="48"/>
      <c r="I137" s="49"/>
    </row>
    <row r="138" spans="1:9" ht="12.75" customHeight="1" thickBot="1" x14ac:dyDescent="0.25">
      <c r="A138" s="230"/>
      <c r="B138" s="109">
        <v>4966.29</v>
      </c>
      <c r="C138" s="88" t="s">
        <v>72</v>
      </c>
      <c r="D138" s="89"/>
      <c r="E138" s="47"/>
      <c r="F138" s="47"/>
      <c r="G138" s="47"/>
      <c r="H138" s="48"/>
      <c r="I138" s="49"/>
    </row>
    <row r="139" spans="1:9" ht="12.75" customHeight="1" thickBot="1" x14ac:dyDescent="0.25">
      <c r="A139" s="230"/>
      <c r="B139" s="109">
        <v>4896.84</v>
      </c>
      <c r="C139" s="88" t="s">
        <v>73</v>
      </c>
      <c r="D139" s="89"/>
      <c r="E139" s="47"/>
      <c r="F139" s="47"/>
      <c r="G139" s="47"/>
      <c r="H139" s="48"/>
      <c r="I139" s="49"/>
    </row>
    <row r="140" spans="1:9" ht="12.75" customHeight="1" thickBot="1" x14ac:dyDescent="0.25">
      <c r="A140" s="230"/>
      <c r="B140" s="109">
        <v>4114.2290000000003</v>
      </c>
      <c r="C140" s="88" t="s">
        <v>74</v>
      </c>
      <c r="D140" s="89"/>
      <c r="E140" s="47"/>
      <c r="F140" s="47"/>
      <c r="G140" s="47"/>
      <c r="H140" s="48"/>
      <c r="I140" s="49"/>
    </row>
    <row r="141" spans="1:9" ht="12.75" customHeight="1" thickBot="1" x14ac:dyDescent="0.25">
      <c r="A141" s="224"/>
      <c r="B141" s="109">
        <v>4350.4539999999997</v>
      </c>
      <c r="C141" s="88" t="s">
        <v>75</v>
      </c>
      <c r="D141" s="89"/>
      <c r="E141" s="47"/>
      <c r="F141" s="47"/>
      <c r="G141" s="47"/>
      <c r="H141" s="48"/>
      <c r="I141" s="49"/>
    </row>
    <row r="142" spans="1:9" ht="12.75" customHeight="1" thickBot="1" x14ac:dyDescent="0.25">
      <c r="A142" s="224"/>
      <c r="B142" s="109">
        <v>4901.4549999999999</v>
      </c>
      <c r="C142" s="88" t="s">
        <v>76</v>
      </c>
      <c r="D142" s="89"/>
      <c r="E142" s="47"/>
      <c r="F142" s="47"/>
      <c r="G142" s="47"/>
      <c r="H142" s="48"/>
      <c r="I142" s="49"/>
    </row>
    <row r="143" spans="1:9" ht="12.75" customHeight="1" thickBot="1" x14ac:dyDescent="0.25">
      <c r="A143" s="224"/>
      <c r="B143" s="109">
        <v>3980.665</v>
      </c>
      <c r="C143" s="88" t="s">
        <v>77</v>
      </c>
      <c r="D143" s="89"/>
      <c r="E143" s="47"/>
      <c r="F143" s="47"/>
      <c r="G143" s="47"/>
      <c r="H143" s="48"/>
      <c r="I143" s="49"/>
    </row>
    <row r="144" spans="1:9" ht="12.75" customHeight="1" thickBot="1" x14ac:dyDescent="0.25">
      <c r="A144" s="224"/>
      <c r="B144" s="109">
        <v>4032.3409999999999</v>
      </c>
      <c r="C144" s="88" t="s">
        <v>78</v>
      </c>
      <c r="D144" s="89"/>
      <c r="E144" s="47"/>
      <c r="F144" s="47"/>
      <c r="G144" s="47"/>
      <c r="H144" s="48"/>
      <c r="I144" s="49"/>
    </row>
    <row r="145" spans="1:255" ht="12.75" customHeight="1" thickBot="1" x14ac:dyDescent="0.25">
      <c r="A145" s="224"/>
      <c r="B145" s="109">
        <v>5026.3729999999996</v>
      </c>
      <c r="C145" s="88" t="s">
        <v>79</v>
      </c>
      <c r="D145" s="89"/>
      <c r="E145" s="47"/>
      <c r="F145" s="47"/>
      <c r="G145" s="47"/>
      <c r="H145" s="48"/>
      <c r="I145" s="49"/>
    </row>
    <row r="146" spans="1:255" ht="12.75" customHeight="1" thickBot="1" x14ac:dyDescent="0.25">
      <c r="A146" s="224"/>
      <c r="B146" s="188"/>
      <c r="C146" s="73" t="s">
        <v>86</v>
      </c>
      <c r="D146" s="166"/>
      <c r="E146" s="53"/>
      <c r="F146" s="53"/>
      <c r="G146" s="53"/>
      <c r="H146" s="156"/>
      <c r="I146" s="49">
        <v>1876.58</v>
      </c>
    </row>
    <row r="147" spans="1:255" ht="12.75" customHeight="1" thickBot="1" x14ac:dyDescent="0.25">
      <c r="A147" s="224"/>
      <c r="B147" s="18">
        <f>SUM(B134:B145)</f>
        <v>55493.357000000004</v>
      </c>
      <c r="C147" s="17"/>
      <c r="D147" s="18"/>
      <c r="E147" s="19"/>
      <c r="F147" s="17"/>
      <c r="G147" s="17"/>
      <c r="H147" s="18" t="s">
        <v>16</v>
      </c>
      <c r="I147" s="236">
        <f>SUM(I134:I146)</f>
        <v>1876.58</v>
      </c>
    </row>
    <row r="148" spans="1:255" s="45" customFormat="1" ht="64.5" thickBot="1" x14ac:dyDescent="0.25">
      <c r="A148" s="194" t="s">
        <v>98</v>
      </c>
      <c r="B148" s="90" t="s">
        <v>15</v>
      </c>
      <c r="C148" s="90" t="s">
        <v>4</v>
      </c>
      <c r="D148" s="90" t="s">
        <v>22</v>
      </c>
      <c r="E148" s="91" t="s">
        <v>17</v>
      </c>
      <c r="F148" s="90" t="s">
        <v>18</v>
      </c>
      <c r="G148" s="90" t="s">
        <v>9</v>
      </c>
      <c r="H148" s="90" t="s">
        <v>12</v>
      </c>
      <c r="I148" s="92" t="s">
        <v>11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596"/>
      <c r="B149" s="109"/>
      <c r="C149" s="88" t="s">
        <v>65</v>
      </c>
      <c r="D149" s="212"/>
      <c r="E149" s="216"/>
      <c r="F149" s="213"/>
      <c r="G149" s="216"/>
      <c r="H149" s="216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597"/>
      <c r="B150" s="109"/>
      <c r="C150" s="88" t="s">
        <v>66</v>
      </c>
      <c r="D150" s="9"/>
      <c r="E150" s="205"/>
      <c r="F150" s="20"/>
      <c r="G150" s="205"/>
      <c r="H150" s="205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597"/>
      <c r="B151" s="109"/>
      <c r="C151" s="88" t="s">
        <v>69</v>
      </c>
      <c r="D151" s="9"/>
      <c r="E151" s="205"/>
      <c r="F151" s="20"/>
      <c r="G151" s="205"/>
      <c r="H151" s="205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597"/>
      <c r="B152" s="109"/>
      <c r="C152" s="88" t="s">
        <v>71</v>
      </c>
      <c r="D152" s="9"/>
      <c r="E152" s="205"/>
      <c r="F152" s="20"/>
      <c r="G152" s="205"/>
      <c r="H152" s="205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597"/>
      <c r="B153" s="109"/>
      <c r="C153" s="88" t="s">
        <v>72</v>
      </c>
      <c r="D153" s="9"/>
      <c r="E153" s="205"/>
      <c r="F153" s="20"/>
      <c r="G153" s="205"/>
      <c r="H153" s="205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597"/>
      <c r="B154" s="109"/>
      <c r="C154" s="88" t="s">
        <v>73</v>
      </c>
      <c r="D154" s="9"/>
      <c r="E154" s="205"/>
      <c r="F154" s="20"/>
      <c r="G154" s="205"/>
      <c r="H154" s="205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597"/>
      <c r="B155" s="109"/>
      <c r="C155" s="88" t="s">
        <v>74</v>
      </c>
      <c r="D155" s="9"/>
      <c r="E155" s="205"/>
      <c r="F155" s="20"/>
      <c r="G155" s="205"/>
      <c r="H155" s="205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597"/>
      <c r="B156" s="109"/>
      <c r="C156" s="88" t="s">
        <v>75</v>
      </c>
      <c r="D156" s="9"/>
      <c r="E156" s="205"/>
      <c r="F156" s="20"/>
      <c r="G156" s="205"/>
      <c r="H156" s="205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597"/>
      <c r="B157" s="109"/>
      <c r="C157" s="88" t="s">
        <v>76</v>
      </c>
      <c r="D157" s="9"/>
      <c r="E157" s="205"/>
      <c r="F157" s="20"/>
      <c r="G157" s="205"/>
      <c r="H157" s="205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597"/>
      <c r="B158" s="109"/>
      <c r="C158" s="88" t="s">
        <v>77</v>
      </c>
      <c r="D158" s="9"/>
      <c r="E158" s="205"/>
      <c r="F158" s="20"/>
      <c r="G158" s="205"/>
      <c r="H158" s="205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597"/>
      <c r="B159" s="109"/>
      <c r="C159" s="88" t="s">
        <v>78</v>
      </c>
      <c r="D159" s="9"/>
      <c r="E159" s="205"/>
      <c r="F159" s="20"/>
      <c r="G159" s="205"/>
      <c r="H159" s="205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598"/>
      <c r="B160" s="109"/>
      <c r="C160" s="88" t="s">
        <v>79</v>
      </c>
      <c r="D160" s="214"/>
      <c r="E160" s="217"/>
      <c r="F160" s="214"/>
      <c r="G160" s="217"/>
      <c r="H160" s="217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26.25" thickBot="1" x14ac:dyDescent="0.25">
      <c r="A161" s="120" t="s">
        <v>87</v>
      </c>
      <c r="B161" s="167"/>
      <c r="C161" s="88" t="s">
        <v>86</v>
      </c>
      <c r="D161" s="241"/>
      <c r="E161" s="242"/>
      <c r="F161" s="241"/>
      <c r="G161" s="242"/>
      <c r="H161" s="242"/>
      <c r="I161" s="49">
        <v>74982.47</v>
      </c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194"/>
      <c r="B162" s="280">
        <f>SUM(B149:B161)</f>
        <v>0</v>
      </c>
      <c r="C162" s="281"/>
      <c r="D162" s="280"/>
      <c r="E162" s="282"/>
      <c r="F162" s="281"/>
      <c r="G162" s="281"/>
      <c r="H162" s="280" t="s">
        <v>16</v>
      </c>
      <c r="I162" s="283">
        <f>SUM(I149:I161)</f>
        <v>74982.47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51.75" thickBot="1" x14ac:dyDescent="0.25">
      <c r="A163" s="137" t="s">
        <v>97</v>
      </c>
      <c r="B163" s="117" t="s">
        <v>15</v>
      </c>
      <c r="C163" s="117" t="s">
        <v>4</v>
      </c>
      <c r="D163" s="117" t="s">
        <v>22</v>
      </c>
      <c r="E163" s="285" t="s">
        <v>17</v>
      </c>
      <c r="F163" s="117" t="s">
        <v>18</v>
      </c>
      <c r="G163" s="117" t="s">
        <v>9</v>
      </c>
      <c r="H163" s="117" t="s">
        <v>12</v>
      </c>
      <c r="I163" s="118" t="s">
        <v>11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3.5" thickBot="1" x14ac:dyDescent="0.25">
      <c r="A164" s="209"/>
      <c r="B164" s="188"/>
      <c r="C164" s="73" t="s">
        <v>86</v>
      </c>
      <c r="D164" s="166"/>
      <c r="E164" s="53"/>
      <c r="F164" s="53"/>
      <c r="G164" s="53"/>
      <c r="H164" s="156"/>
      <c r="I164" s="571">
        <v>118831.19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137"/>
      <c r="B165" s="277"/>
      <c r="C165" s="78"/>
      <c r="D165" s="79"/>
      <c r="E165" s="80"/>
      <c r="F165" s="78"/>
      <c r="G165" s="78"/>
      <c r="H165" s="79"/>
      <c r="I165" s="81">
        <f>SUM(I164)</f>
        <v>118831.19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x14ac:dyDescent="0.2">
      <c r="A166" s="10"/>
      <c r="B166" s="10"/>
      <c r="C166" s="10"/>
      <c r="D166" s="10"/>
      <c r="E166" s="10"/>
      <c r="F166" s="56"/>
      <c r="G166" s="56"/>
      <c r="H166" s="56"/>
      <c r="I166" s="56"/>
    </row>
    <row r="167" spans="1:255" ht="15.75" x14ac:dyDescent="0.2">
      <c r="A167" s="21" t="s">
        <v>20</v>
      </c>
      <c r="B167" s="22"/>
      <c r="C167" s="23"/>
      <c r="D167" s="4" t="s">
        <v>8</v>
      </c>
      <c r="E167" s="4" t="s">
        <v>5</v>
      </c>
      <c r="F167" s="169" t="s">
        <v>6</v>
      </c>
      <c r="G167" s="24" t="s">
        <v>19</v>
      </c>
    </row>
    <row r="168" spans="1:255" ht="12.75" customHeight="1" x14ac:dyDescent="0.2">
      <c r="A168" s="593" t="s">
        <v>14</v>
      </c>
      <c r="B168" s="594"/>
      <c r="C168" s="25"/>
      <c r="D168" s="26">
        <f>B28</f>
        <v>143303.83999999997</v>
      </c>
      <c r="E168" s="26">
        <f>I28</f>
        <v>7853.6071999999995</v>
      </c>
      <c r="F168" s="123">
        <f>D168+E168</f>
        <v>151157.44719999997</v>
      </c>
      <c r="G168" s="24" t="s">
        <v>23</v>
      </c>
    </row>
    <row r="169" spans="1:255" ht="12.75" customHeight="1" x14ac:dyDescent="0.2">
      <c r="A169" s="593" t="s">
        <v>1603</v>
      </c>
      <c r="B169" s="594"/>
      <c r="C169" s="25"/>
      <c r="D169" s="26">
        <f>B78</f>
        <v>212298.03000000003</v>
      </c>
      <c r="E169" s="26">
        <f>I78</f>
        <v>9339.159999999998</v>
      </c>
      <c r="F169" s="123">
        <f>D169+E169</f>
        <v>221637.19000000003</v>
      </c>
      <c r="G169" s="24" t="s">
        <v>3</v>
      </c>
    </row>
    <row r="170" spans="1:255" ht="12.75" customHeight="1" x14ac:dyDescent="0.2">
      <c r="A170" s="593" t="s">
        <v>13</v>
      </c>
      <c r="B170" s="594"/>
      <c r="C170" s="25"/>
      <c r="D170" s="26">
        <f>B98</f>
        <v>107848.93029999999</v>
      </c>
      <c r="E170" s="26">
        <f>I98</f>
        <v>1123.3</v>
      </c>
      <c r="F170" s="123">
        <f>D170+E170</f>
        <v>108972.2303</v>
      </c>
      <c r="G170" s="24" t="s">
        <v>10</v>
      </c>
      <c r="H170" s="56"/>
    </row>
    <row r="171" spans="1:255" ht="12.75" customHeight="1" x14ac:dyDescent="0.2">
      <c r="A171" s="605" t="s">
        <v>383</v>
      </c>
      <c r="B171" s="606"/>
      <c r="C171" s="25"/>
      <c r="D171" s="26">
        <f>B113</f>
        <v>151865.43000000002</v>
      </c>
      <c r="E171" s="26">
        <f>I113</f>
        <v>1185.9000000000001</v>
      </c>
      <c r="F171" s="123">
        <f>D171+E171</f>
        <v>153051.33000000002</v>
      </c>
      <c r="G171" s="24"/>
      <c r="H171" s="56"/>
    </row>
    <row r="172" spans="1:255" x14ac:dyDescent="0.2">
      <c r="A172" s="593" t="s">
        <v>25</v>
      </c>
      <c r="B172" s="594"/>
      <c r="C172" s="25"/>
      <c r="D172" s="26">
        <f>B147</f>
        <v>55493.357000000004</v>
      </c>
      <c r="E172" s="26">
        <f>I147</f>
        <v>1876.58</v>
      </c>
      <c r="F172" s="123">
        <f>D172+E172</f>
        <v>57369.937000000005</v>
      </c>
    </row>
    <row r="173" spans="1:255" x14ac:dyDescent="0.2">
      <c r="A173" s="607" t="s">
        <v>68</v>
      </c>
      <c r="B173" s="608"/>
      <c r="C173" s="25"/>
      <c r="D173" s="26"/>
      <c r="E173" s="26"/>
      <c r="F173" s="245">
        <f>F174+F175+F176+F177+F178</f>
        <v>256146.01000000004</v>
      </c>
    </row>
    <row r="174" spans="1:255" x14ac:dyDescent="0.2">
      <c r="A174" s="593" t="s">
        <v>81</v>
      </c>
      <c r="B174" s="594"/>
      <c r="C174" s="25"/>
      <c r="D174" s="26"/>
      <c r="E174" s="26"/>
      <c r="F174" s="123">
        <f>I127</f>
        <v>30207.980000000003</v>
      </c>
    </row>
    <row r="175" spans="1:255" x14ac:dyDescent="0.2">
      <c r="A175" s="593" t="s">
        <v>91</v>
      </c>
      <c r="B175" s="594"/>
      <c r="C175" s="25"/>
      <c r="D175" s="26"/>
      <c r="E175" s="26"/>
      <c r="F175" s="123">
        <f>I128</f>
        <v>188810.7</v>
      </c>
    </row>
    <row r="176" spans="1:255" x14ac:dyDescent="0.2">
      <c r="A176" s="593" t="s">
        <v>83</v>
      </c>
      <c r="B176" s="594"/>
      <c r="C176" s="25"/>
      <c r="D176" s="26"/>
      <c r="E176" s="26"/>
      <c r="F176" s="123">
        <f>I129</f>
        <v>12749.97</v>
      </c>
    </row>
    <row r="177" spans="1:7" x14ac:dyDescent="0.2">
      <c r="A177" s="593" t="s">
        <v>85</v>
      </c>
      <c r="B177" s="594"/>
      <c r="C177" s="25"/>
      <c r="D177" s="26"/>
      <c r="E177" s="26"/>
      <c r="F177" s="123">
        <f>I130</f>
        <v>13632.32</v>
      </c>
    </row>
    <row r="178" spans="1:7" x14ac:dyDescent="0.2">
      <c r="A178" s="593" t="s">
        <v>88</v>
      </c>
      <c r="B178" s="594"/>
      <c r="C178" s="25"/>
      <c r="D178" s="26"/>
      <c r="E178" s="26"/>
      <c r="F178" s="123">
        <f>I131</f>
        <v>10745.04</v>
      </c>
    </row>
    <row r="179" spans="1:7" ht="26.45" customHeight="1" x14ac:dyDescent="0.2">
      <c r="A179" s="614" t="s">
        <v>2</v>
      </c>
      <c r="B179" s="615"/>
      <c r="C179" s="25"/>
      <c r="D179" s="26">
        <f>B162</f>
        <v>0</v>
      </c>
      <c r="E179" s="26"/>
      <c r="F179" s="123">
        <f>D179+I162</f>
        <v>74982.47</v>
      </c>
      <c r="G179" s="56"/>
    </row>
    <row r="180" spans="1:7" ht="25.5" customHeight="1" x14ac:dyDescent="0.2">
      <c r="A180" s="614" t="s">
        <v>97</v>
      </c>
      <c r="B180" s="615"/>
      <c r="C180" s="25"/>
      <c r="D180" s="26"/>
      <c r="E180" s="26"/>
      <c r="F180" s="123">
        <f>I165</f>
        <v>118831.19</v>
      </c>
      <c r="G180" s="56"/>
    </row>
    <row r="181" spans="1:7" ht="20.25" customHeight="1" x14ac:dyDescent="0.2">
      <c r="A181" s="612" t="s">
        <v>21</v>
      </c>
      <c r="B181" s="613"/>
      <c r="C181" s="27"/>
      <c r="D181" s="28">
        <f>SUM(D168:D179)</f>
        <v>670809.58730000001</v>
      </c>
      <c r="E181" s="28">
        <f>SUM(E168:E172)</f>
        <v>21378.547200000001</v>
      </c>
      <c r="F181" s="124">
        <f>F168+F169+F170+F171+F172+F173+F179+F180</f>
        <v>1142147.8045000001</v>
      </c>
      <c r="G181" s="56"/>
    </row>
  </sheetData>
  <autoFilter ref="A5:I165"/>
  <mergeCells count="56">
    <mergeCell ref="A71:A73"/>
    <mergeCell ref="D71:D73"/>
    <mergeCell ref="A74:A75"/>
    <mergeCell ref="D74:D75"/>
    <mergeCell ref="A76:A77"/>
    <mergeCell ref="C71:C77"/>
    <mergeCell ref="B71:B77"/>
    <mergeCell ref="D76:D77"/>
    <mergeCell ref="A179:B179"/>
    <mergeCell ref="A172:B172"/>
    <mergeCell ref="A178:B178"/>
    <mergeCell ref="C25:C26"/>
    <mergeCell ref="D25:D26"/>
    <mergeCell ref="A59:A70"/>
    <mergeCell ref="D59:D70"/>
    <mergeCell ref="C58:C70"/>
    <mergeCell ref="B58:B70"/>
    <mergeCell ref="C31:C38"/>
    <mergeCell ref="A175:B175"/>
    <mergeCell ref="A174:B174"/>
    <mergeCell ref="B49:B56"/>
    <mergeCell ref="A149:A160"/>
    <mergeCell ref="A181:B181"/>
    <mergeCell ref="A169:B169"/>
    <mergeCell ref="A170:B170"/>
    <mergeCell ref="A177:B177"/>
    <mergeCell ref="A180:B180"/>
    <mergeCell ref="A168:B168"/>
    <mergeCell ref="D41:D45"/>
    <mergeCell ref="D51:D56"/>
    <mergeCell ref="D6:D14"/>
    <mergeCell ref="A171:B171"/>
    <mergeCell ref="A173:B173"/>
    <mergeCell ref="A41:A45"/>
    <mergeCell ref="C41:C45"/>
    <mergeCell ref="A51:A56"/>
    <mergeCell ref="B41:B45"/>
    <mergeCell ref="C49:C56"/>
    <mergeCell ref="A31:A38"/>
    <mergeCell ref="C20:C21"/>
    <mergeCell ref="B31:B38"/>
    <mergeCell ref="D20:D21"/>
    <mergeCell ref="A25:A26"/>
    <mergeCell ref="A176:B176"/>
    <mergeCell ref="A115:A127"/>
    <mergeCell ref="D31:D38"/>
    <mergeCell ref="A93:A97"/>
    <mergeCell ref="A20:A21"/>
    <mergeCell ref="B25:B26"/>
    <mergeCell ref="B6:B14"/>
    <mergeCell ref="G1:H1"/>
    <mergeCell ref="A1:B1"/>
    <mergeCell ref="G2:H2"/>
    <mergeCell ref="B20:B21"/>
    <mergeCell ref="A6:A14"/>
    <mergeCell ref="C6:C14"/>
  </mergeCells>
  <phoneticPr fontId="0" type="noConversion"/>
  <pageMargins left="0.15748031496062992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/>
  <dimension ref="A1:IU173"/>
  <sheetViews>
    <sheetView topLeftCell="A155" zoomScale="98" zoomScaleNormal="98" workbookViewId="0">
      <selection activeCell="A161" sqref="A161:B161"/>
    </sheetView>
  </sheetViews>
  <sheetFormatPr defaultRowHeight="12.75" customHeight="1" x14ac:dyDescent="0.2"/>
  <cols>
    <col min="1" max="1" width="21.7109375" customWidth="1"/>
    <col min="2" max="2" width="12.42578125" customWidth="1"/>
    <col min="3" max="3" width="14" customWidth="1"/>
    <col min="4" max="4" width="17.5703125" customWidth="1"/>
    <col min="5" max="5" width="26.28515625" customWidth="1"/>
    <col min="6" max="6" width="12.42578125" bestFit="1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3336</v>
      </c>
      <c r="E2" s="5">
        <v>918260.54</v>
      </c>
      <c r="F2" s="6">
        <v>899005.79</v>
      </c>
      <c r="G2" s="586">
        <f>E2-F2</f>
        <v>19254.75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>
        <v>17</v>
      </c>
      <c r="F3" s="1"/>
      <c r="G3" s="1"/>
      <c r="H3" s="1" t="s">
        <v>24</v>
      </c>
      <c r="I3" s="8">
        <f>F2-F173</f>
        <v>36824.047600000049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324</v>
      </c>
      <c r="B6" s="579">
        <v>10031.34</v>
      </c>
      <c r="C6" s="579" t="s">
        <v>65</v>
      </c>
      <c r="D6" s="616" t="s">
        <v>117</v>
      </c>
      <c r="E6" s="37" t="s">
        <v>151</v>
      </c>
      <c r="F6" s="37" t="s">
        <v>100</v>
      </c>
      <c r="G6" s="37">
        <v>0.5</v>
      </c>
      <c r="H6" s="38">
        <v>305</v>
      </c>
      <c r="I6" s="39">
        <f t="shared" ref="I6:I58" si="0">G6*H6</f>
        <v>152.5</v>
      </c>
    </row>
    <row r="7" spans="1:9" ht="12.75" customHeight="1" x14ac:dyDescent="0.2">
      <c r="A7" s="589"/>
      <c r="B7" s="581"/>
      <c r="C7" s="581"/>
      <c r="D7" s="622"/>
      <c r="E7" s="15" t="s">
        <v>325</v>
      </c>
      <c r="F7" s="15" t="s">
        <v>107</v>
      </c>
      <c r="G7" s="15">
        <v>0.5</v>
      </c>
      <c r="H7" s="16">
        <v>310</v>
      </c>
      <c r="I7" s="43">
        <f t="shared" si="0"/>
        <v>155</v>
      </c>
    </row>
    <row r="8" spans="1:9" ht="12.75" customHeight="1" thickBot="1" x14ac:dyDescent="0.25">
      <c r="A8" s="590"/>
      <c r="B8" s="580"/>
      <c r="C8" s="580"/>
      <c r="D8" s="617"/>
      <c r="E8" s="40" t="s">
        <v>326</v>
      </c>
      <c r="F8" s="40" t="s">
        <v>102</v>
      </c>
      <c r="G8" s="40">
        <v>0.1</v>
      </c>
      <c r="H8" s="41">
        <v>170</v>
      </c>
      <c r="I8" s="42">
        <f t="shared" si="0"/>
        <v>17</v>
      </c>
    </row>
    <row r="9" spans="1:9" ht="12.75" customHeight="1" x14ac:dyDescent="0.2">
      <c r="A9" s="588" t="s">
        <v>532</v>
      </c>
      <c r="B9" s="579">
        <v>10014.77</v>
      </c>
      <c r="C9" s="579" t="s">
        <v>66</v>
      </c>
      <c r="D9" s="591" t="s">
        <v>131</v>
      </c>
      <c r="E9" s="37" t="s">
        <v>533</v>
      </c>
      <c r="F9" s="37" t="s">
        <v>104</v>
      </c>
      <c r="G9" s="37">
        <v>4</v>
      </c>
      <c r="H9" s="38">
        <v>70.56</v>
      </c>
      <c r="I9" s="39">
        <f t="shared" si="0"/>
        <v>282.24</v>
      </c>
    </row>
    <row r="10" spans="1:9" ht="12.75" customHeight="1" x14ac:dyDescent="0.2">
      <c r="A10" s="589"/>
      <c r="B10" s="581"/>
      <c r="C10" s="581"/>
      <c r="D10" s="595"/>
      <c r="E10" s="15" t="s">
        <v>516</v>
      </c>
      <c r="F10" s="15" t="s">
        <v>104</v>
      </c>
      <c r="G10" s="15">
        <v>2</v>
      </c>
      <c r="H10" s="16">
        <v>24</v>
      </c>
      <c r="I10" s="43">
        <f t="shared" si="0"/>
        <v>48</v>
      </c>
    </row>
    <row r="11" spans="1:9" ht="12.75" customHeight="1" x14ac:dyDescent="0.2">
      <c r="A11" s="589"/>
      <c r="B11" s="581"/>
      <c r="C11" s="581"/>
      <c r="D11" s="595"/>
      <c r="E11" s="15" t="s">
        <v>534</v>
      </c>
      <c r="F11" s="15" t="s">
        <v>104</v>
      </c>
      <c r="G11" s="15">
        <v>18</v>
      </c>
      <c r="H11" s="16">
        <v>31</v>
      </c>
      <c r="I11" s="43">
        <f t="shared" si="0"/>
        <v>558</v>
      </c>
    </row>
    <row r="12" spans="1:9" ht="12.75" customHeight="1" thickBot="1" x14ac:dyDescent="0.25">
      <c r="A12" s="590"/>
      <c r="B12" s="580"/>
      <c r="C12" s="580"/>
      <c r="D12" s="592"/>
      <c r="E12" s="40" t="s">
        <v>535</v>
      </c>
      <c r="F12" s="40" t="s">
        <v>102</v>
      </c>
      <c r="G12" s="40">
        <v>0.5</v>
      </c>
      <c r="H12" s="41">
        <v>135</v>
      </c>
      <c r="I12" s="42">
        <f t="shared" si="0"/>
        <v>67.5</v>
      </c>
    </row>
    <row r="13" spans="1:9" ht="12.75" customHeight="1" thickBot="1" x14ac:dyDescent="0.25">
      <c r="A13" s="46" t="s">
        <v>522</v>
      </c>
      <c r="B13" s="579">
        <v>10705.63</v>
      </c>
      <c r="C13" s="88" t="s">
        <v>69</v>
      </c>
      <c r="D13" s="55" t="s">
        <v>624</v>
      </c>
      <c r="E13" s="47" t="s">
        <v>523</v>
      </c>
      <c r="F13" s="47" t="s">
        <v>300</v>
      </c>
      <c r="G13" s="47">
        <v>1</v>
      </c>
      <c r="H13" s="48">
        <v>815.4</v>
      </c>
      <c r="I13" s="49">
        <f t="shared" si="0"/>
        <v>815.4</v>
      </c>
    </row>
    <row r="14" spans="1:9" ht="12.75" customHeight="1" x14ac:dyDescent="0.2">
      <c r="A14" s="588" t="s">
        <v>153</v>
      </c>
      <c r="B14" s="581"/>
      <c r="C14" s="579" t="s">
        <v>69</v>
      </c>
      <c r="D14" s="616" t="s">
        <v>131</v>
      </c>
      <c r="E14" s="37" t="s">
        <v>535</v>
      </c>
      <c r="F14" s="37" t="s">
        <v>102</v>
      </c>
      <c r="G14" s="37">
        <v>0.5</v>
      </c>
      <c r="H14" s="38">
        <v>77.400000000000006</v>
      </c>
      <c r="I14" s="39">
        <f t="shared" si="0"/>
        <v>38.700000000000003</v>
      </c>
    </row>
    <row r="15" spans="1:9" ht="12.75" customHeight="1" thickBot="1" x14ac:dyDescent="0.25">
      <c r="A15" s="590"/>
      <c r="B15" s="580"/>
      <c r="C15" s="580"/>
      <c r="D15" s="617"/>
      <c r="E15" s="40" t="s">
        <v>194</v>
      </c>
      <c r="F15" s="40" t="s">
        <v>100</v>
      </c>
      <c r="G15" s="40">
        <v>2</v>
      </c>
      <c r="H15" s="41">
        <v>13.04</v>
      </c>
      <c r="I15" s="42">
        <f t="shared" si="0"/>
        <v>26.08</v>
      </c>
    </row>
    <row r="16" spans="1:9" ht="12.75" customHeight="1" x14ac:dyDescent="0.2">
      <c r="A16" s="588" t="s">
        <v>522</v>
      </c>
      <c r="B16" s="579">
        <v>9462.43</v>
      </c>
      <c r="C16" s="579" t="s">
        <v>71</v>
      </c>
      <c r="D16" s="591" t="s">
        <v>789</v>
      </c>
      <c r="E16" s="37" t="s">
        <v>523</v>
      </c>
      <c r="F16" s="37" t="s">
        <v>300</v>
      </c>
      <c r="G16" s="37">
        <v>2</v>
      </c>
      <c r="H16" s="38">
        <v>815.4</v>
      </c>
      <c r="I16" s="39">
        <f t="shared" si="0"/>
        <v>1630.8</v>
      </c>
    </row>
    <row r="17" spans="1:9" ht="12.75" customHeight="1" thickBot="1" x14ac:dyDescent="0.25">
      <c r="A17" s="590"/>
      <c r="B17" s="581"/>
      <c r="C17" s="580"/>
      <c r="D17" s="592"/>
      <c r="E17" s="40" t="s">
        <v>524</v>
      </c>
      <c r="F17" s="40" t="s">
        <v>111</v>
      </c>
      <c r="G17" s="40">
        <v>0.5</v>
      </c>
      <c r="H17" s="41">
        <v>750</v>
      </c>
      <c r="I17" s="42">
        <f t="shared" si="0"/>
        <v>375</v>
      </c>
    </row>
    <row r="18" spans="1:9" ht="26.25" thickBot="1" x14ac:dyDescent="0.25">
      <c r="A18" s="46" t="s">
        <v>840</v>
      </c>
      <c r="B18" s="580"/>
      <c r="C18" s="88" t="s">
        <v>71</v>
      </c>
      <c r="D18" s="55"/>
      <c r="E18" s="47" t="s">
        <v>841</v>
      </c>
      <c r="F18" s="47" t="s">
        <v>102</v>
      </c>
      <c r="G18" s="47">
        <v>1.5</v>
      </c>
      <c r="H18" s="48">
        <v>69.78</v>
      </c>
      <c r="I18" s="49">
        <f t="shared" si="0"/>
        <v>104.67</v>
      </c>
    </row>
    <row r="19" spans="1:9" ht="12.75" customHeight="1" x14ac:dyDescent="0.2">
      <c r="A19" s="588" t="s">
        <v>829</v>
      </c>
      <c r="B19" s="579">
        <v>8777.41</v>
      </c>
      <c r="C19" s="579" t="s">
        <v>72</v>
      </c>
      <c r="D19" s="591" t="s">
        <v>847</v>
      </c>
      <c r="E19" s="37" t="s">
        <v>422</v>
      </c>
      <c r="F19" s="37" t="s">
        <v>104</v>
      </c>
      <c r="G19" s="37">
        <v>5</v>
      </c>
      <c r="H19" s="38">
        <v>320</v>
      </c>
      <c r="I19" s="39">
        <f t="shared" si="0"/>
        <v>1600</v>
      </c>
    </row>
    <row r="20" spans="1:9" ht="12.75" customHeight="1" x14ac:dyDescent="0.2">
      <c r="A20" s="589"/>
      <c r="B20" s="581"/>
      <c r="C20" s="581"/>
      <c r="D20" s="595"/>
      <c r="E20" s="15" t="s">
        <v>424</v>
      </c>
      <c r="F20" s="15" t="s">
        <v>425</v>
      </c>
      <c r="G20" s="15">
        <v>2.5</v>
      </c>
      <c r="H20" s="16">
        <v>300</v>
      </c>
      <c r="I20" s="43">
        <f t="shared" si="0"/>
        <v>750</v>
      </c>
    </row>
    <row r="21" spans="1:9" ht="12.75" customHeight="1" x14ac:dyDescent="0.2">
      <c r="A21" s="589"/>
      <c r="B21" s="581"/>
      <c r="C21" s="581"/>
      <c r="D21" s="595"/>
      <c r="E21" s="15" t="s">
        <v>220</v>
      </c>
      <c r="F21" s="15" t="s">
        <v>100</v>
      </c>
      <c r="G21" s="15">
        <v>3</v>
      </c>
      <c r="H21" s="16">
        <v>160</v>
      </c>
      <c r="I21" s="43">
        <f t="shared" si="0"/>
        <v>480</v>
      </c>
    </row>
    <row r="22" spans="1:9" ht="12.75" customHeight="1" x14ac:dyDescent="0.2">
      <c r="A22" s="589"/>
      <c r="B22" s="581"/>
      <c r="C22" s="581"/>
      <c r="D22" s="595"/>
      <c r="E22" s="15" t="s">
        <v>473</v>
      </c>
      <c r="F22" s="15" t="s">
        <v>102</v>
      </c>
      <c r="G22" s="15">
        <v>0.4</v>
      </c>
      <c r="H22" s="16">
        <v>64</v>
      </c>
      <c r="I22" s="43">
        <f t="shared" si="0"/>
        <v>25.6</v>
      </c>
    </row>
    <row r="23" spans="1:9" ht="12.75" customHeight="1" thickBot="1" x14ac:dyDescent="0.25">
      <c r="A23" s="590"/>
      <c r="B23" s="580"/>
      <c r="C23" s="580"/>
      <c r="D23" s="592"/>
      <c r="E23" s="40" t="s">
        <v>221</v>
      </c>
      <c r="F23" s="40" t="s">
        <v>102</v>
      </c>
      <c r="G23" s="40">
        <v>0.3</v>
      </c>
      <c r="H23" s="41">
        <v>68</v>
      </c>
      <c r="I23" s="42">
        <f t="shared" si="0"/>
        <v>20.399999999999999</v>
      </c>
    </row>
    <row r="24" spans="1:9" ht="12.75" customHeight="1" x14ac:dyDescent="0.2">
      <c r="A24" s="265"/>
      <c r="B24" s="33">
        <v>7764.74</v>
      </c>
      <c r="C24" s="33" t="s">
        <v>73</v>
      </c>
      <c r="D24" s="267"/>
      <c r="E24" s="35"/>
      <c r="F24" s="35"/>
      <c r="G24" s="35"/>
      <c r="H24" s="36"/>
      <c r="I24" s="43">
        <f t="shared" si="0"/>
        <v>0</v>
      </c>
    </row>
    <row r="25" spans="1:9" ht="12.75" customHeight="1" thickBot="1" x14ac:dyDescent="0.25">
      <c r="A25" s="321"/>
      <c r="B25" s="73">
        <v>8995.24</v>
      </c>
      <c r="C25" s="73" t="s">
        <v>74</v>
      </c>
      <c r="D25" s="323"/>
      <c r="E25" s="53"/>
      <c r="F25" s="53"/>
      <c r="G25" s="53"/>
      <c r="H25" s="156"/>
      <c r="I25" s="204">
        <f t="shared" si="0"/>
        <v>0</v>
      </c>
    </row>
    <row r="26" spans="1:9" ht="12.75" customHeight="1" x14ac:dyDescent="0.2">
      <c r="A26" s="588" t="s">
        <v>586</v>
      </c>
      <c r="B26" s="579">
        <v>7373.1629999999996</v>
      </c>
      <c r="C26" s="579" t="s">
        <v>75</v>
      </c>
      <c r="D26" s="591" t="s">
        <v>131</v>
      </c>
      <c r="E26" s="37" t="s">
        <v>589</v>
      </c>
      <c r="F26" s="37" t="s">
        <v>108</v>
      </c>
      <c r="G26" s="37">
        <v>1</v>
      </c>
      <c r="H26" s="38">
        <v>73</v>
      </c>
      <c r="I26" s="39">
        <f t="shared" si="0"/>
        <v>73</v>
      </c>
    </row>
    <row r="27" spans="1:9" ht="12.75" customHeight="1" x14ac:dyDescent="0.2">
      <c r="A27" s="589"/>
      <c r="B27" s="581"/>
      <c r="C27" s="581"/>
      <c r="D27" s="595"/>
      <c r="E27" s="35" t="s">
        <v>305</v>
      </c>
      <c r="F27" s="35" t="s">
        <v>285</v>
      </c>
      <c r="G27" s="35">
        <v>1</v>
      </c>
      <c r="H27" s="36">
        <v>530</v>
      </c>
      <c r="I27" s="43">
        <f t="shared" si="0"/>
        <v>530</v>
      </c>
    </row>
    <row r="28" spans="1:9" ht="12.75" customHeight="1" x14ac:dyDescent="0.2">
      <c r="A28" s="589"/>
      <c r="B28" s="581"/>
      <c r="C28" s="581"/>
      <c r="D28" s="595"/>
      <c r="E28" s="35" t="s">
        <v>775</v>
      </c>
      <c r="F28" s="35" t="s">
        <v>285</v>
      </c>
      <c r="G28" s="35">
        <v>1.5</v>
      </c>
      <c r="H28" s="36">
        <v>335</v>
      </c>
      <c r="I28" s="43">
        <f t="shared" si="0"/>
        <v>502.5</v>
      </c>
    </row>
    <row r="29" spans="1:9" ht="12.75" customHeight="1" x14ac:dyDescent="0.2">
      <c r="A29" s="589"/>
      <c r="B29" s="581"/>
      <c r="C29" s="581"/>
      <c r="D29" s="595"/>
      <c r="E29" s="35" t="s">
        <v>306</v>
      </c>
      <c r="F29" s="35" t="s">
        <v>108</v>
      </c>
      <c r="G29" s="35">
        <v>0.25</v>
      </c>
      <c r="H29" s="36">
        <v>510</v>
      </c>
      <c r="I29" s="43">
        <f t="shared" si="0"/>
        <v>127.5</v>
      </c>
    </row>
    <row r="30" spans="1:9" ht="12.75" customHeight="1" x14ac:dyDescent="0.2">
      <c r="A30" s="589"/>
      <c r="B30" s="581"/>
      <c r="C30" s="581"/>
      <c r="D30" s="595"/>
      <c r="E30" s="35" t="s">
        <v>594</v>
      </c>
      <c r="F30" s="35" t="s">
        <v>100</v>
      </c>
      <c r="G30" s="35">
        <v>6</v>
      </c>
      <c r="H30" s="36">
        <v>40</v>
      </c>
      <c r="I30" s="43">
        <f t="shared" si="0"/>
        <v>240</v>
      </c>
    </row>
    <row r="31" spans="1:9" ht="12.75" customHeight="1" x14ac:dyDescent="0.2">
      <c r="A31" s="589"/>
      <c r="B31" s="581"/>
      <c r="C31" s="581"/>
      <c r="D31" s="595"/>
      <c r="E31" s="35" t="s">
        <v>1160</v>
      </c>
      <c r="F31" s="35" t="s">
        <v>102</v>
      </c>
      <c r="G31" s="35">
        <v>20</v>
      </c>
      <c r="H31" s="36">
        <v>104</v>
      </c>
      <c r="I31" s="43">
        <f t="shared" si="0"/>
        <v>2080</v>
      </c>
    </row>
    <row r="32" spans="1:9" ht="12.75" customHeight="1" thickBot="1" x14ac:dyDescent="0.25">
      <c r="A32" s="590"/>
      <c r="B32" s="580"/>
      <c r="C32" s="580"/>
      <c r="D32" s="592"/>
      <c r="E32" s="86" t="s">
        <v>279</v>
      </c>
      <c r="F32" s="86" t="s">
        <v>102</v>
      </c>
      <c r="G32" s="86">
        <v>20</v>
      </c>
      <c r="H32" s="87">
        <v>104</v>
      </c>
      <c r="I32" s="42">
        <f t="shared" si="0"/>
        <v>2080</v>
      </c>
    </row>
    <row r="33" spans="1:9" ht="12.75" customHeight="1" x14ac:dyDescent="0.2">
      <c r="A33" s="588" t="s">
        <v>1212</v>
      </c>
      <c r="B33" s="579">
        <v>8011.027</v>
      </c>
      <c r="C33" s="579" t="s">
        <v>76</v>
      </c>
      <c r="D33" s="591"/>
      <c r="E33" s="37" t="s">
        <v>151</v>
      </c>
      <c r="F33" s="37" t="s">
        <v>100</v>
      </c>
      <c r="G33" s="37">
        <v>1</v>
      </c>
      <c r="H33" s="38">
        <v>440</v>
      </c>
      <c r="I33" s="39">
        <f t="shared" si="0"/>
        <v>440</v>
      </c>
    </row>
    <row r="34" spans="1:9" ht="12.75" customHeight="1" x14ac:dyDescent="0.2">
      <c r="A34" s="589"/>
      <c r="B34" s="581"/>
      <c r="C34" s="581"/>
      <c r="D34" s="595"/>
      <c r="E34" s="35" t="s">
        <v>220</v>
      </c>
      <c r="F34" s="35" t="s">
        <v>100</v>
      </c>
      <c r="G34" s="35">
        <v>1</v>
      </c>
      <c r="H34" s="36">
        <v>160</v>
      </c>
      <c r="I34" s="43">
        <f t="shared" si="0"/>
        <v>160</v>
      </c>
    </row>
    <row r="35" spans="1:9" ht="12.75" customHeight="1" thickBot="1" x14ac:dyDescent="0.25">
      <c r="A35" s="590"/>
      <c r="B35" s="581"/>
      <c r="C35" s="581"/>
      <c r="D35" s="592"/>
      <c r="E35" s="86" t="s">
        <v>221</v>
      </c>
      <c r="F35" s="86" t="s">
        <v>102</v>
      </c>
      <c r="G35" s="86">
        <v>0.3</v>
      </c>
      <c r="H35" s="87">
        <v>82</v>
      </c>
      <c r="I35" s="42">
        <f t="shared" si="0"/>
        <v>24.599999999999998</v>
      </c>
    </row>
    <row r="36" spans="1:9" ht="12.75" customHeight="1" x14ac:dyDescent="0.2">
      <c r="A36" s="588" t="s">
        <v>214</v>
      </c>
      <c r="B36" s="581"/>
      <c r="C36" s="581"/>
      <c r="D36" s="591" t="s">
        <v>117</v>
      </c>
      <c r="E36" s="37" t="s">
        <v>211</v>
      </c>
      <c r="F36" s="37" t="s">
        <v>137</v>
      </c>
      <c r="G36" s="37">
        <v>2.08</v>
      </c>
      <c r="H36" s="38">
        <v>197.09</v>
      </c>
      <c r="I36" s="39">
        <f t="shared" si="0"/>
        <v>409.94720000000001</v>
      </c>
    </row>
    <row r="37" spans="1:9" ht="12.75" customHeight="1" thickBot="1" x14ac:dyDescent="0.25">
      <c r="A37" s="590"/>
      <c r="B37" s="581"/>
      <c r="C37" s="581"/>
      <c r="D37" s="592"/>
      <c r="E37" s="86" t="s">
        <v>212</v>
      </c>
      <c r="F37" s="86" t="s">
        <v>102</v>
      </c>
      <c r="G37" s="86">
        <v>0.05</v>
      </c>
      <c r="H37" s="87">
        <v>116</v>
      </c>
      <c r="I37" s="42">
        <f t="shared" si="0"/>
        <v>5.8000000000000007</v>
      </c>
    </row>
    <row r="38" spans="1:9" ht="12.75" customHeight="1" x14ac:dyDescent="0.2">
      <c r="A38" s="588" t="s">
        <v>586</v>
      </c>
      <c r="B38" s="581"/>
      <c r="C38" s="581"/>
      <c r="D38" s="591" t="s">
        <v>131</v>
      </c>
      <c r="E38" s="37" t="s">
        <v>280</v>
      </c>
      <c r="F38" s="37" t="s">
        <v>100</v>
      </c>
      <c r="G38" s="37">
        <v>1</v>
      </c>
      <c r="H38" s="38">
        <v>170</v>
      </c>
      <c r="I38" s="39">
        <f t="shared" si="0"/>
        <v>170</v>
      </c>
    </row>
    <row r="39" spans="1:9" ht="12.75" customHeight="1" x14ac:dyDescent="0.2">
      <c r="A39" s="589"/>
      <c r="B39" s="581"/>
      <c r="C39" s="581"/>
      <c r="D39" s="595"/>
      <c r="E39" s="35" t="s">
        <v>589</v>
      </c>
      <c r="F39" s="35" t="s">
        <v>138</v>
      </c>
      <c r="G39" s="35">
        <v>1</v>
      </c>
      <c r="H39" s="36">
        <v>73</v>
      </c>
      <c r="I39" s="43">
        <f t="shared" si="0"/>
        <v>73</v>
      </c>
    </row>
    <row r="40" spans="1:9" ht="12.75" customHeight="1" x14ac:dyDescent="0.2">
      <c r="A40" s="589"/>
      <c r="B40" s="581"/>
      <c r="C40" s="581"/>
      <c r="D40" s="595"/>
      <c r="E40" s="35" t="s">
        <v>1284</v>
      </c>
      <c r="F40" s="35" t="s">
        <v>100</v>
      </c>
      <c r="G40" s="35">
        <v>2</v>
      </c>
      <c r="H40" s="36">
        <v>60</v>
      </c>
      <c r="I40" s="43">
        <f t="shared" si="0"/>
        <v>120</v>
      </c>
    </row>
    <row r="41" spans="1:9" ht="12.75" customHeight="1" x14ac:dyDescent="0.2">
      <c r="A41" s="589"/>
      <c r="B41" s="581"/>
      <c r="C41" s="581"/>
      <c r="D41" s="595"/>
      <c r="E41" s="15" t="s">
        <v>1285</v>
      </c>
      <c r="F41" s="15" t="s">
        <v>100</v>
      </c>
      <c r="G41" s="15">
        <v>1</v>
      </c>
      <c r="H41" s="16">
        <v>100</v>
      </c>
      <c r="I41" s="43">
        <f t="shared" si="0"/>
        <v>100</v>
      </c>
    </row>
    <row r="42" spans="1:9" ht="12.75" customHeight="1" x14ac:dyDescent="0.2">
      <c r="A42" s="589"/>
      <c r="B42" s="581"/>
      <c r="C42" s="581"/>
      <c r="D42" s="595"/>
      <c r="E42" s="15" t="s">
        <v>305</v>
      </c>
      <c r="F42" s="15" t="s">
        <v>285</v>
      </c>
      <c r="G42" s="15">
        <v>0.25</v>
      </c>
      <c r="H42" s="16">
        <v>520</v>
      </c>
      <c r="I42" s="43">
        <f t="shared" si="0"/>
        <v>130</v>
      </c>
    </row>
    <row r="43" spans="1:9" ht="12.75" customHeight="1" x14ac:dyDescent="0.2">
      <c r="A43" s="589"/>
      <c r="B43" s="581"/>
      <c r="C43" s="581"/>
      <c r="D43" s="595"/>
      <c r="E43" s="15" t="s">
        <v>775</v>
      </c>
      <c r="F43" s="15" t="s">
        <v>285</v>
      </c>
      <c r="G43" s="15">
        <v>0.25</v>
      </c>
      <c r="H43" s="16">
        <v>335</v>
      </c>
      <c r="I43" s="43">
        <f t="shared" si="0"/>
        <v>83.75</v>
      </c>
    </row>
    <row r="44" spans="1:9" ht="12.75" customHeight="1" x14ac:dyDescent="0.2">
      <c r="A44" s="589"/>
      <c r="B44" s="581"/>
      <c r="C44" s="581"/>
      <c r="D44" s="595"/>
      <c r="E44" s="15" t="s">
        <v>594</v>
      </c>
      <c r="F44" s="15" t="s">
        <v>285</v>
      </c>
      <c r="G44" s="15">
        <v>1</v>
      </c>
      <c r="H44" s="16">
        <v>40</v>
      </c>
      <c r="I44" s="43">
        <f t="shared" si="0"/>
        <v>40</v>
      </c>
    </row>
    <row r="45" spans="1:9" ht="12.75" customHeight="1" x14ac:dyDescent="0.2">
      <c r="A45" s="589"/>
      <c r="B45" s="581"/>
      <c r="C45" s="581"/>
      <c r="D45" s="595"/>
      <c r="E45" s="15" t="s">
        <v>550</v>
      </c>
      <c r="F45" s="15" t="s">
        <v>100</v>
      </c>
      <c r="G45" s="15">
        <v>2</v>
      </c>
      <c r="H45" s="16">
        <v>26</v>
      </c>
      <c r="I45" s="43">
        <f t="shared" si="0"/>
        <v>52</v>
      </c>
    </row>
    <row r="46" spans="1:9" ht="12.75" customHeight="1" x14ac:dyDescent="0.2">
      <c r="A46" s="589"/>
      <c r="B46" s="581"/>
      <c r="C46" s="581"/>
      <c r="D46" s="595"/>
      <c r="E46" s="15" t="s">
        <v>223</v>
      </c>
      <c r="F46" s="15" t="s">
        <v>102</v>
      </c>
      <c r="G46" s="15">
        <v>0.05</v>
      </c>
      <c r="H46" s="16">
        <v>170</v>
      </c>
      <c r="I46" s="43">
        <f t="shared" si="0"/>
        <v>8.5</v>
      </c>
    </row>
    <row r="47" spans="1:9" ht="12.75" customHeight="1" x14ac:dyDescent="0.2">
      <c r="A47" s="589"/>
      <c r="B47" s="581"/>
      <c r="C47" s="581"/>
      <c r="D47" s="595"/>
      <c r="E47" s="15" t="s">
        <v>326</v>
      </c>
      <c r="F47" s="15" t="s">
        <v>102</v>
      </c>
      <c r="G47" s="15">
        <v>0.1</v>
      </c>
      <c r="H47" s="16">
        <v>170</v>
      </c>
      <c r="I47" s="43">
        <f t="shared" si="0"/>
        <v>17</v>
      </c>
    </row>
    <row r="48" spans="1:9" ht="12.75" customHeight="1" thickBot="1" x14ac:dyDescent="0.25">
      <c r="A48" s="590"/>
      <c r="B48" s="580"/>
      <c r="C48" s="580"/>
      <c r="D48" s="592"/>
      <c r="E48" s="40" t="s">
        <v>846</v>
      </c>
      <c r="F48" s="40" t="s">
        <v>102</v>
      </c>
      <c r="G48" s="40">
        <v>5</v>
      </c>
      <c r="H48" s="41">
        <v>120</v>
      </c>
      <c r="I48" s="42">
        <f t="shared" si="0"/>
        <v>600</v>
      </c>
    </row>
    <row r="49" spans="1:9" ht="12.75" customHeight="1" x14ac:dyDescent="0.2">
      <c r="A49" s="588" t="s">
        <v>522</v>
      </c>
      <c r="B49" s="579">
        <v>8117.85</v>
      </c>
      <c r="C49" s="579" t="s">
        <v>77</v>
      </c>
      <c r="D49" s="591" t="s">
        <v>1329</v>
      </c>
      <c r="E49" s="37" t="s">
        <v>523</v>
      </c>
      <c r="F49" s="37" t="s">
        <v>300</v>
      </c>
      <c r="G49" s="37">
        <v>6</v>
      </c>
      <c r="H49" s="38">
        <v>815.4</v>
      </c>
      <c r="I49" s="39">
        <f t="shared" si="0"/>
        <v>4892.3999999999996</v>
      </c>
    </row>
    <row r="50" spans="1:9" ht="12.75" customHeight="1" thickBot="1" x14ac:dyDescent="0.25">
      <c r="A50" s="590"/>
      <c r="B50" s="580"/>
      <c r="C50" s="580"/>
      <c r="D50" s="592"/>
      <c r="E50" s="40" t="s">
        <v>524</v>
      </c>
      <c r="F50" s="40" t="s">
        <v>111</v>
      </c>
      <c r="G50" s="40">
        <v>1</v>
      </c>
      <c r="H50" s="41">
        <v>750</v>
      </c>
      <c r="I50" s="42">
        <f t="shared" si="0"/>
        <v>750</v>
      </c>
    </row>
    <row r="51" spans="1:9" ht="12.75" customHeight="1" x14ac:dyDescent="0.2">
      <c r="A51" s="588" t="s">
        <v>1238</v>
      </c>
      <c r="B51" s="579">
        <v>8779.4150000000009</v>
      </c>
      <c r="C51" s="579" t="s">
        <v>78</v>
      </c>
      <c r="D51" s="591" t="s">
        <v>131</v>
      </c>
      <c r="E51" s="37" t="s">
        <v>549</v>
      </c>
      <c r="F51" s="37" t="s">
        <v>100</v>
      </c>
      <c r="G51" s="37">
        <v>2</v>
      </c>
      <c r="H51" s="38">
        <v>22</v>
      </c>
      <c r="I51" s="39">
        <f t="shared" si="0"/>
        <v>44</v>
      </c>
    </row>
    <row r="52" spans="1:9" ht="12.75" customHeight="1" x14ac:dyDescent="0.2">
      <c r="A52" s="589"/>
      <c r="B52" s="581"/>
      <c r="C52" s="581"/>
      <c r="D52" s="595"/>
      <c r="E52" s="15" t="s">
        <v>933</v>
      </c>
      <c r="F52" s="15" t="s">
        <v>102</v>
      </c>
      <c r="G52" s="15">
        <v>0.05</v>
      </c>
      <c r="H52" s="16">
        <v>170</v>
      </c>
      <c r="I52" s="43">
        <f t="shared" si="0"/>
        <v>8.5</v>
      </c>
    </row>
    <row r="53" spans="1:9" ht="12.75" customHeight="1" thickBot="1" x14ac:dyDescent="0.25">
      <c r="A53" s="590"/>
      <c r="B53" s="581"/>
      <c r="C53" s="581"/>
      <c r="D53" s="592"/>
      <c r="E53" s="40" t="s">
        <v>375</v>
      </c>
      <c r="F53" s="40" t="s">
        <v>102</v>
      </c>
      <c r="G53" s="40">
        <v>0.1</v>
      </c>
      <c r="H53" s="41">
        <v>150</v>
      </c>
      <c r="I53" s="42">
        <f t="shared" si="0"/>
        <v>15</v>
      </c>
    </row>
    <row r="54" spans="1:9" ht="12.75" customHeight="1" x14ac:dyDescent="0.2">
      <c r="A54" s="588" t="s">
        <v>1470</v>
      </c>
      <c r="B54" s="581"/>
      <c r="C54" s="581"/>
      <c r="D54" s="591" t="s">
        <v>287</v>
      </c>
      <c r="E54" s="37" t="s">
        <v>473</v>
      </c>
      <c r="F54" s="37" t="s">
        <v>102</v>
      </c>
      <c r="G54" s="37">
        <v>0.2</v>
      </c>
      <c r="H54" s="38">
        <v>77</v>
      </c>
      <c r="I54" s="39">
        <f t="shared" si="0"/>
        <v>15.4</v>
      </c>
    </row>
    <row r="55" spans="1:9" ht="12.75" customHeight="1" x14ac:dyDescent="0.2">
      <c r="A55" s="589"/>
      <c r="B55" s="581"/>
      <c r="C55" s="581"/>
      <c r="D55" s="595"/>
      <c r="E55" s="35" t="s">
        <v>221</v>
      </c>
      <c r="F55" s="35" t="s">
        <v>102</v>
      </c>
      <c r="G55" s="35">
        <v>0.1</v>
      </c>
      <c r="H55" s="36">
        <v>82</v>
      </c>
      <c r="I55" s="160">
        <f t="shared" si="0"/>
        <v>8.2000000000000011</v>
      </c>
    </row>
    <row r="56" spans="1:9" ht="12.75" customHeight="1" thickBot="1" x14ac:dyDescent="0.25">
      <c r="A56" s="590"/>
      <c r="B56" s="580"/>
      <c r="C56" s="580"/>
      <c r="D56" s="592"/>
      <c r="E56" s="40" t="s">
        <v>326</v>
      </c>
      <c r="F56" s="40" t="s">
        <v>102</v>
      </c>
      <c r="G56" s="40">
        <v>0.01</v>
      </c>
      <c r="H56" s="41">
        <v>150</v>
      </c>
      <c r="I56" s="42">
        <f t="shared" si="0"/>
        <v>1.5</v>
      </c>
    </row>
    <row r="57" spans="1:9" x14ac:dyDescent="0.2">
      <c r="A57" s="588" t="s">
        <v>522</v>
      </c>
      <c r="B57" s="634">
        <v>8750.9269999999997</v>
      </c>
      <c r="C57" s="591" t="s">
        <v>79</v>
      </c>
      <c r="D57" s="591" t="s">
        <v>1567</v>
      </c>
      <c r="E57" s="37" t="s">
        <v>523</v>
      </c>
      <c r="F57" s="37" t="s">
        <v>300</v>
      </c>
      <c r="G57" s="37">
        <v>1</v>
      </c>
      <c r="H57" s="37">
        <v>815.4</v>
      </c>
      <c r="I57" s="160">
        <f t="shared" si="0"/>
        <v>815.4</v>
      </c>
    </row>
    <row r="58" spans="1:9" x14ac:dyDescent="0.2">
      <c r="A58" s="589"/>
      <c r="B58" s="635"/>
      <c r="C58" s="595"/>
      <c r="D58" s="633"/>
      <c r="E58" s="35" t="s">
        <v>1566</v>
      </c>
      <c r="F58" s="35" t="s">
        <v>111</v>
      </c>
      <c r="G58" s="35">
        <v>1</v>
      </c>
      <c r="H58" s="35">
        <v>750</v>
      </c>
      <c r="I58" s="160">
        <f t="shared" si="0"/>
        <v>750</v>
      </c>
    </row>
    <row r="59" spans="1:9" x14ac:dyDescent="0.2">
      <c r="A59" s="589"/>
      <c r="B59" s="635"/>
      <c r="C59" s="595"/>
      <c r="D59" s="627" t="s">
        <v>789</v>
      </c>
      <c r="E59" s="35" t="s">
        <v>523</v>
      </c>
      <c r="F59" s="35" t="s">
        <v>300</v>
      </c>
      <c r="G59" s="35">
        <v>2</v>
      </c>
      <c r="H59" s="35">
        <v>815.4</v>
      </c>
      <c r="I59" s="160">
        <f>G59*H59</f>
        <v>1630.8</v>
      </c>
    </row>
    <row r="60" spans="1:9" ht="13.5" thickBot="1" x14ac:dyDescent="0.25">
      <c r="A60" s="590"/>
      <c r="B60" s="636"/>
      <c r="C60" s="592"/>
      <c r="D60" s="592"/>
      <c r="E60" s="86" t="s">
        <v>1566</v>
      </c>
      <c r="F60" s="86" t="s">
        <v>111</v>
      </c>
      <c r="G60" s="86">
        <v>1</v>
      </c>
      <c r="H60" s="86">
        <v>750</v>
      </c>
      <c r="I60" s="160">
        <f>G60*H60</f>
        <v>750</v>
      </c>
    </row>
    <row r="61" spans="1:9" ht="12.75" customHeight="1" thickBot="1" x14ac:dyDescent="0.25">
      <c r="A61" s="183"/>
      <c r="B61" s="200">
        <f>SUM(B6:B60)</f>
        <v>106783.94200000001</v>
      </c>
      <c r="C61" s="201"/>
      <c r="D61" s="200"/>
      <c r="E61" s="202"/>
      <c r="F61" s="201"/>
      <c r="G61" s="201"/>
      <c r="H61" s="200" t="s">
        <v>16</v>
      </c>
      <c r="I61" s="233">
        <f>SUM(I6:I60)</f>
        <v>24895.6872</v>
      </c>
    </row>
    <row r="62" spans="1:9" ht="77.25" thickBot="1" x14ac:dyDescent="0.25">
      <c r="A62" s="137" t="s">
        <v>1602</v>
      </c>
      <c r="B62" s="117" t="s">
        <v>15</v>
      </c>
      <c r="C62" s="117" t="s">
        <v>4</v>
      </c>
      <c r="D62" s="117" t="s">
        <v>22</v>
      </c>
      <c r="E62" s="121" t="s">
        <v>17</v>
      </c>
      <c r="F62" s="117" t="s">
        <v>18</v>
      </c>
      <c r="G62" s="117" t="s">
        <v>9</v>
      </c>
      <c r="H62" s="117" t="s">
        <v>12</v>
      </c>
      <c r="I62" s="118" t="s">
        <v>11</v>
      </c>
    </row>
    <row r="63" spans="1:9" ht="26.25" thickBot="1" x14ac:dyDescent="0.25">
      <c r="A63" s="46" t="s">
        <v>353</v>
      </c>
      <c r="B63" s="272">
        <v>14488.71</v>
      </c>
      <c r="C63" s="88" t="s">
        <v>65</v>
      </c>
      <c r="D63" s="47" t="s">
        <v>362</v>
      </c>
      <c r="E63" s="47" t="s">
        <v>355</v>
      </c>
      <c r="F63" s="47" t="s">
        <v>100</v>
      </c>
      <c r="G63" s="47">
        <v>3</v>
      </c>
      <c r="H63" s="48">
        <v>17</v>
      </c>
      <c r="I63" s="49">
        <f t="shared" ref="I63:I70" si="1">G63*H63</f>
        <v>51</v>
      </c>
    </row>
    <row r="64" spans="1:9" ht="12.75" customHeight="1" x14ac:dyDescent="0.2">
      <c r="A64" s="588" t="s">
        <v>353</v>
      </c>
      <c r="B64" s="579">
        <v>12159.8</v>
      </c>
      <c r="C64" s="579" t="s">
        <v>66</v>
      </c>
      <c r="D64" s="591" t="s">
        <v>362</v>
      </c>
      <c r="E64" s="37" t="s">
        <v>357</v>
      </c>
      <c r="F64" s="37" t="s">
        <v>100</v>
      </c>
      <c r="G64" s="37">
        <v>3</v>
      </c>
      <c r="H64" s="38">
        <v>18.54</v>
      </c>
      <c r="I64" s="159">
        <f t="shared" si="1"/>
        <v>55.62</v>
      </c>
    </row>
    <row r="65" spans="1:9" ht="12.75" customHeight="1" x14ac:dyDescent="0.2">
      <c r="A65" s="589"/>
      <c r="B65" s="581"/>
      <c r="C65" s="581"/>
      <c r="D65" s="595"/>
      <c r="E65" s="53" t="s">
        <v>363</v>
      </c>
      <c r="F65" s="53" t="s">
        <v>100</v>
      </c>
      <c r="G65" s="53">
        <v>1</v>
      </c>
      <c r="H65" s="156">
        <v>35</v>
      </c>
      <c r="I65" s="43">
        <f t="shared" si="1"/>
        <v>35</v>
      </c>
    </row>
    <row r="66" spans="1:9" ht="12.75" customHeight="1" thickBot="1" x14ac:dyDescent="0.25">
      <c r="A66" s="590"/>
      <c r="B66" s="580"/>
      <c r="C66" s="580"/>
      <c r="D66" s="592"/>
      <c r="E66" s="40" t="s">
        <v>355</v>
      </c>
      <c r="F66" s="40" t="s">
        <v>100</v>
      </c>
      <c r="G66" s="40">
        <v>6</v>
      </c>
      <c r="H66" s="41">
        <v>17</v>
      </c>
      <c r="I66" s="42">
        <f t="shared" si="1"/>
        <v>102</v>
      </c>
    </row>
    <row r="67" spans="1:9" ht="26.25" thickBot="1" x14ac:dyDescent="0.25">
      <c r="A67" s="46" t="s">
        <v>353</v>
      </c>
      <c r="B67" s="88">
        <v>12203.88</v>
      </c>
      <c r="C67" s="88" t="s">
        <v>69</v>
      </c>
      <c r="D67" s="47" t="s">
        <v>362</v>
      </c>
      <c r="E67" s="47" t="s">
        <v>355</v>
      </c>
      <c r="F67" s="47" t="s">
        <v>100</v>
      </c>
      <c r="G67" s="47">
        <v>2</v>
      </c>
      <c r="H67" s="48">
        <v>17</v>
      </c>
      <c r="I67" s="49">
        <f t="shared" si="1"/>
        <v>34</v>
      </c>
    </row>
    <row r="68" spans="1:9" ht="12.75" customHeight="1" x14ac:dyDescent="0.2">
      <c r="A68" s="588" t="s">
        <v>353</v>
      </c>
      <c r="B68" s="579">
        <v>11284.94</v>
      </c>
      <c r="C68" s="609" t="s">
        <v>71</v>
      </c>
      <c r="D68" s="591" t="s">
        <v>362</v>
      </c>
      <c r="E68" s="495" t="s">
        <v>355</v>
      </c>
      <c r="F68" s="495" t="s">
        <v>100</v>
      </c>
      <c r="G68" s="495">
        <v>6</v>
      </c>
      <c r="H68" s="496">
        <v>17</v>
      </c>
      <c r="I68" s="39">
        <f t="shared" si="1"/>
        <v>102</v>
      </c>
    </row>
    <row r="69" spans="1:9" ht="12.75" customHeight="1" x14ac:dyDescent="0.2">
      <c r="A69" s="589"/>
      <c r="B69" s="581"/>
      <c r="C69" s="610"/>
      <c r="D69" s="595"/>
      <c r="E69" s="175" t="s">
        <v>720</v>
      </c>
      <c r="F69" s="175" t="s">
        <v>100</v>
      </c>
      <c r="G69" s="175">
        <v>6</v>
      </c>
      <c r="H69" s="302">
        <v>50</v>
      </c>
      <c r="I69" s="43">
        <f t="shared" si="1"/>
        <v>300</v>
      </c>
    </row>
    <row r="70" spans="1:9" ht="12.75" customHeight="1" x14ac:dyDescent="0.2">
      <c r="A70" s="589"/>
      <c r="B70" s="581"/>
      <c r="C70" s="610"/>
      <c r="D70" s="595"/>
      <c r="E70" s="175" t="s">
        <v>401</v>
      </c>
      <c r="F70" s="175" t="s">
        <v>100</v>
      </c>
      <c r="G70" s="175">
        <v>6</v>
      </c>
      <c r="H70" s="302">
        <v>110</v>
      </c>
      <c r="I70" s="43">
        <f t="shared" si="1"/>
        <v>660</v>
      </c>
    </row>
    <row r="71" spans="1:9" ht="12.75" customHeight="1" thickBot="1" x14ac:dyDescent="0.25">
      <c r="A71" s="590"/>
      <c r="B71" s="580"/>
      <c r="C71" s="611"/>
      <c r="D71" s="592"/>
      <c r="E71" s="86" t="s">
        <v>356</v>
      </c>
      <c r="F71" s="86" t="s">
        <v>100</v>
      </c>
      <c r="G71" s="86">
        <v>2</v>
      </c>
      <c r="H71" s="87">
        <v>45</v>
      </c>
      <c r="I71" s="203">
        <f t="shared" ref="I71:I79" si="2">G71*H71</f>
        <v>90</v>
      </c>
    </row>
    <row r="72" spans="1:9" ht="13.5" thickBot="1" x14ac:dyDescent="0.25">
      <c r="A72" s="82"/>
      <c r="B72" s="73">
        <v>11249.19</v>
      </c>
      <c r="C72" s="322"/>
      <c r="D72" s="53"/>
      <c r="E72" s="53"/>
      <c r="F72" s="53"/>
      <c r="G72" s="53"/>
      <c r="H72" s="156"/>
      <c r="I72" s="73">
        <f t="shared" si="2"/>
        <v>0</v>
      </c>
    </row>
    <row r="73" spans="1:9" ht="26.25" thickBot="1" x14ac:dyDescent="0.25">
      <c r="A73" s="46" t="s">
        <v>353</v>
      </c>
      <c r="B73" s="88">
        <v>11088.67</v>
      </c>
      <c r="C73" s="88" t="s">
        <v>73</v>
      </c>
      <c r="D73" s="47" t="s">
        <v>362</v>
      </c>
      <c r="E73" s="47" t="s">
        <v>355</v>
      </c>
      <c r="F73" s="47" t="s">
        <v>100</v>
      </c>
      <c r="G73" s="47">
        <v>3</v>
      </c>
      <c r="H73" s="48">
        <v>17</v>
      </c>
      <c r="I73" s="49">
        <f t="shared" si="2"/>
        <v>51</v>
      </c>
    </row>
    <row r="74" spans="1:9" ht="12.75" customHeight="1" thickBot="1" x14ac:dyDescent="0.25">
      <c r="A74" s="265"/>
      <c r="B74" s="33">
        <v>13039.9</v>
      </c>
      <c r="C74" s="266"/>
      <c r="D74" s="267"/>
      <c r="E74" s="35"/>
      <c r="F74" s="35"/>
      <c r="G74" s="35"/>
      <c r="H74" s="36"/>
      <c r="I74" s="33">
        <f t="shared" si="2"/>
        <v>0</v>
      </c>
    </row>
    <row r="75" spans="1:9" ht="26.25" thickBot="1" x14ac:dyDescent="0.25">
      <c r="A75" s="46" t="s">
        <v>353</v>
      </c>
      <c r="B75" s="272">
        <v>13469.88</v>
      </c>
      <c r="C75" s="493" t="s">
        <v>75</v>
      </c>
      <c r="D75" s="47" t="s">
        <v>362</v>
      </c>
      <c r="E75" s="493" t="s">
        <v>355</v>
      </c>
      <c r="F75" s="493" t="s">
        <v>100</v>
      </c>
      <c r="G75" s="493">
        <v>5</v>
      </c>
      <c r="H75" s="48">
        <v>17</v>
      </c>
      <c r="I75" s="49">
        <f t="shared" si="2"/>
        <v>85</v>
      </c>
    </row>
    <row r="76" spans="1:9" ht="26.25" thickBot="1" x14ac:dyDescent="0.25">
      <c r="A76" s="46" t="s">
        <v>353</v>
      </c>
      <c r="B76" s="272">
        <v>15850.63</v>
      </c>
      <c r="C76" s="88" t="s">
        <v>76</v>
      </c>
      <c r="D76" s="47" t="s">
        <v>362</v>
      </c>
      <c r="E76" s="47" t="s">
        <v>355</v>
      </c>
      <c r="F76" s="47" t="s">
        <v>100</v>
      </c>
      <c r="G76" s="47">
        <v>7</v>
      </c>
      <c r="H76" s="48">
        <v>9.42</v>
      </c>
      <c r="I76" s="49">
        <f>G76*H76</f>
        <v>65.94</v>
      </c>
    </row>
    <row r="77" spans="1:9" x14ac:dyDescent="0.2">
      <c r="A77" s="631" t="s">
        <v>353</v>
      </c>
      <c r="B77" s="579">
        <v>12726.48</v>
      </c>
      <c r="C77" s="579" t="s">
        <v>77</v>
      </c>
      <c r="D77" s="591" t="s">
        <v>362</v>
      </c>
      <c r="E77" s="37" t="s">
        <v>355</v>
      </c>
      <c r="F77" s="37" t="s">
        <v>100</v>
      </c>
      <c r="G77" s="37">
        <v>6</v>
      </c>
      <c r="H77" s="38">
        <v>9.42</v>
      </c>
      <c r="I77" s="39">
        <f>G77*H77</f>
        <v>56.519999999999996</v>
      </c>
    </row>
    <row r="78" spans="1:9" ht="12.75" customHeight="1" thickBot="1" x14ac:dyDescent="0.25">
      <c r="A78" s="632"/>
      <c r="B78" s="580"/>
      <c r="C78" s="580"/>
      <c r="D78" s="592"/>
      <c r="E78" s="35" t="s">
        <v>357</v>
      </c>
      <c r="F78" s="35" t="s">
        <v>100</v>
      </c>
      <c r="G78" s="35">
        <v>2</v>
      </c>
      <c r="H78" s="36">
        <v>18.54</v>
      </c>
      <c r="I78" s="33">
        <f t="shared" si="2"/>
        <v>37.08</v>
      </c>
    </row>
    <row r="79" spans="1:9" ht="26.25" thickBot="1" x14ac:dyDescent="0.25">
      <c r="A79" s="46" t="s">
        <v>353</v>
      </c>
      <c r="B79" s="88">
        <v>16482.48</v>
      </c>
      <c r="C79" s="88" t="s">
        <v>78</v>
      </c>
      <c r="D79" s="47" t="s">
        <v>362</v>
      </c>
      <c r="E79" s="47" t="s">
        <v>355</v>
      </c>
      <c r="F79" s="47" t="s">
        <v>100</v>
      </c>
      <c r="G79" s="47">
        <v>8</v>
      </c>
      <c r="H79" s="48">
        <v>17</v>
      </c>
      <c r="I79" s="318">
        <f t="shared" si="2"/>
        <v>136</v>
      </c>
    </row>
    <row r="80" spans="1:9" ht="12.75" customHeight="1" x14ac:dyDescent="0.2">
      <c r="A80" s="588" t="s">
        <v>353</v>
      </c>
      <c r="B80" s="579">
        <v>14148.52</v>
      </c>
      <c r="C80" s="579" t="s">
        <v>79</v>
      </c>
      <c r="D80" s="591" t="s">
        <v>362</v>
      </c>
      <c r="E80" s="37" t="s">
        <v>357</v>
      </c>
      <c r="F80" s="37" t="s">
        <v>100</v>
      </c>
      <c r="G80" s="37">
        <v>8</v>
      </c>
      <c r="H80" s="38">
        <v>30</v>
      </c>
      <c r="I80" s="39">
        <f>G80*H80</f>
        <v>240</v>
      </c>
    </row>
    <row r="81" spans="1:9" ht="13.5" thickBot="1" x14ac:dyDescent="0.25">
      <c r="A81" s="590"/>
      <c r="B81" s="580"/>
      <c r="C81" s="580"/>
      <c r="D81" s="592"/>
      <c r="E81" s="86" t="s">
        <v>355</v>
      </c>
      <c r="F81" s="86" t="s">
        <v>100</v>
      </c>
      <c r="G81" s="86">
        <v>2</v>
      </c>
      <c r="H81" s="87">
        <v>17</v>
      </c>
      <c r="I81" s="203">
        <f>G81*H81</f>
        <v>34</v>
      </c>
    </row>
    <row r="82" spans="1:9" ht="12.75" customHeight="1" thickBot="1" x14ac:dyDescent="0.25">
      <c r="A82" s="183"/>
      <c r="B82" s="200">
        <f>SUM(B63:B81)</f>
        <v>158193.07999999999</v>
      </c>
      <c r="C82" s="201"/>
      <c r="D82" s="200"/>
      <c r="E82" s="202"/>
      <c r="F82" s="201"/>
      <c r="G82" s="201"/>
      <c r="H82" s="200" t="s">
        <v>16</v>
      </c>
      <c r="I82" s="233">
        <f>SUM(I63:I81)</f>
        <v>2135.16</v>
      </c>
    </row>
    <row r="83" spans="1:9" ht="64.5" thickBot="1" x14ac:dyDescent="0.25">
      <c r="A83" s="137" t="s">
        <v>381</v>
      </c>
      <c r="B83" s="117" t="s">
        <v>15</v>
      </c>
      <c r="C83" s="117" t="s">
        <v>4</v>
      </c>
      <c r="D83" s="117" t="s">
        <v>22</v>
      </c>
      <c r="E83" s="121" t="s">
        <v>17</v>
      </c>
      <c r="F83" s="117" t="s">
        <v>18</v>
      </c>
      <c r="G83" s="117" t="s">
        <v>9</v>
      </c>
      <c r="H83" s="117" t="s">
        <v>12</v>
      </c>
      <c r="I83" s="118" t="s">
        <v>11</v>
      </c>
    </row>
    <row r="84" spans="1:9" ht="12.75" customHeight="1" x14ac:dyDescent="0.2">
      <c r="A84" s="224"/>
      <c r="B84" s="189">
        <v>6340.77</v>
      </c>
      <c r="C84" s="189" t="s">
        <v>65</v>
      </c>
      <c r="D84" s="433"/>
      <c r="E84" s="71"/>
      <c r="F84" s="71"/>
      <c r="G84" s="71"/>
      <c r="H84" s="72"/>
      <c r="I84" s="238"/>
    </row>
    <row r="85" spans="1:9" ht="12.75" customHeight="1" thickBot="1" x14ac:dyDescent="0.25">
      <c r="A85" s="224"/>
      <c r="B85" s="150">
        <v>6462.94</v>
      </c>
      <c r="C85" s="150" t="s">
        <v>66</v>
      </c>
      <c r="D85" s="151"/>
      <c r="E85" s="152"/>
      <c r="F85" s="152"/>
      <c r="G85" s="152"/>
      <c r="H85" s="153"/>
      <c r="I85" s="239"/>
    </row>
    <row r="86" spans="1:9" ht="12.75" customHeight="1" thickBot="1" x14ac:dyDescent="0.25">
      <c r="A86" s="224"/>
      <c r="B86" s="109">
        <v>6101.72</v>
      </c>
      <c r="C86" s="88" t="s">
        <v>69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24"/>
      <c r="B87" s="109">
        <v>6072.07</v>
      </c>
      <c r="C87" s="88" t="s">
        <v>71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24"/>
      <c r="B88" s="109">
        <v>6224.19</v>
      </c>
      <c r="C88" s="88" t="s">
        <v>72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24"/>
      <c r="B89" s="109">
        <v>6726.18</v>
      </c>
      <c r="C89" s="88" t="s">
        <v>73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24"/>
      <c r="B90" s="109">
        <v>6098.04</v>
      </c>
      <c r="C90" s="88" t="s">
        <v>74</v>
      </c>
      <c r="D90" s="55"/>
      <c r="E90" s="47"/>
      <c r="F90" s="47"/>
      <c r="G90" s="47"/>
      <c r="H90" s="48"/>
      <c r="I90" s="49"/>
    </row>
    <row r="91" spans="1:9" ht="12.75" customHeight="1" thickBot="1" x14ac:dyDescent="0.25">
      <c r="A91" s="224"/>
      <c r="B91" s="109">
        <v>7829.6980000000003</v>
      </c>
      <c r="C91" s="88" t="s">
        <v>75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24"/>
      <c r="B92" s="109">
        <v>6395.8694999999998</v>
      </c>
      <c r="C92" s="88" t="s">
        <v>76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24"/>
      <c r="B93" s="109">
        <v>6056.5120999999999</v>
      </c>
      <c r="C93" s="88" t="s">
        <v>77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24"/>
      <c r="B94" s="109">
        <v>6776.7996999999996</v>
      </c>
      <c r="C94" s="88" t="s">
        <v>78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22"/>
      <c r="B95" s="164">
        <v>6875.7609000000002</v>
      </c>
      <c r="C95" s="157" t="s">
        <v>79</v>
      </c>
      <c r="D95" s="165"/>
      <c r="E95" s="85"/>
      <c r="F95" s="85"/>
      <c r="G95" s="85"/>
      <c r="H95" s="158"/>
      <c r="I95" s="49"/>
    </row>
    <row r="96" spans="1:9" ht="12.75" customHeight="1" thickBot="1" x14ac:dyDescent="0.25">
      <c r="A96" s="231"/>
      <c r="B96" s="520">
        <f>SUM(B84:B95)</f>
        <v>77960.550199999983</v>
      </c>
      <c r="C96" s="518" t="s">
        <v>86</v>
      </c>
      <c r="D96" s="165"/>
      <c r="E96" s="85"/>
      <c r="F96" s="85"/>
      <c r="G96" s="85"/>
      <c r="H96" s="158"/>
      <c r="I96" s="49"/>
    </row>
    <row r="97" spans="1:9" ht="12.75" customHeight="1" thickBot="1" x14ac:dyDescent="0.25">
      <c r="A97" s="596" t="s">
        <v>114</v>
      </c>
      <c r="B97" s="109">
        <v>682.83</v>
      </c>
      <c r="C97" s="88" t="s">
        <v>72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597"/>
      <c r="B98" s="109">
        <v>1018.98</v>
      </c>
      <c r="C98" s="88" t="s">
        <v>73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597"/>
      <c r="B99" s="109">
        <v>500.53</v>
      </c>
      <c r="C99" s="88" t="s">
        <v>74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597"/>
      <c r="B100" s="109">
        <v>202.54</v>
      </c>
      <c r="C100" s="88" t="s">
        <v>75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598"/>
      <c r="B101" s="512">
        <f>SUM(B97:B100)</f>
        <v>2404.88</v>
      </c>
      <c r="C101" s="518" t="s">
        <v>86</v>
      </c>
      <c r="D101" s="89"/>
      <c r="E101" s="47"/>
      <c r="F101" s="47"/>
      <c r="G101" s="47"/>
      <c r="H101" s="48"/>
      <c r="I101" s="49">
        <v>837</v>
      </c>
    </row>
    <row r="102" spans="1:9" ht="12.75" customHeight="1" thickBot="1" x14ac:dyDescent="0.25">
      <c r="A102" s="183"/>
      <c r="B102" s="200">
        <f>B96+B101</f>
        <v>80365.430199999988</v>
      </c>
      <c r="C102" s="201"/>
      <c r="D102" s="200"/>
      <c r="E102" s="202"/>
      <c r="F102" s="201"/>
      <c r="G102" s="201"/>
      <c r="H102" s="200" t="s">
        <v>16</v>
      </c>
      <c r="I102" s="233">
        <f>SUM(I84:I101)</f>
        <v>837</v>
      </c>
    </row>
    <row r="103" spans="1:9" ht="77.25" thickBot="1" x14ac:dyDescent="0.25">
      <c r="A103" s="137" t="s">
        <v>382</v>
      </c>
      <c r="B103" s="117" t="s">
        <v>15</v>
      </c>
      <c r="C103" s="117" t="s">
        <v>4</v>
      </c>
      <c r="D103" s="117" t="s">
        <v>22</v>
      </c>
      <c r="E103" s="121" t="s">
        <v>17</v>
      </c>
      <c r="F103" s="117" t="s">
        <v>18</v>
      </c>
      <c r="G103" s="117" t="s">
        <v>9</v>
      </c>
      <c r="H103" s="117" t="s">
        <v>12</v>
      </c>
      <c r="I103" s="118" t="s">
        <v>11</v>
      </c>
    </row>
    <row r="104" spans="1:9" ht="12.75" customHeight="1" thickBot="1" x14ac:dyDescent="0.25">
      <c r="A104" s="230"/>
      <c r="B104" s="109">
        <v>8968.56</v>
      </c>
      <c r="C104" s="33" t="s">
        <v>65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9564.41</v>
      </c>
      <c r="C105" s="13" t="s">
        <v>66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8615.7800000000007</v>
      </c>
      <c r="C106" s="33" t="s">
        <v>69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9057.18</v>
      </c>
      <c r="C107" s="13" t="s">
        <v>71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9866.5300000000007</v>
      </c>
      <c r="C108" s="33" t="s">
        <v>72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9655.86</v>
      </c>
      <c r="C109" s="13" t="s">
        <v>73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8660.51</v>
      </c>
      <c r="C110" s="33" t="s">
        <v>74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>
        <v>10034.51</v>
      </c>
      <c r="C111" s="13" t="s">
        <v>75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>
        <v>10117.11</v>
      </c>
      <c r="C112" s="33" t="s">
        <v>76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>
        <v>9438.6849999999995</v>
      </c>
      <c r="C113" s="13" t="s">
        <v>77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>
        <v>9426.67</v>
      </c>
      <c r="C114" s="13" t="s">
        <v>78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30"/>
      <c r="B115" s="109">
        <v>9748.0130000000008</v>
      </c>
      <c r="C115" s="13" t="s">
        <v>79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230"/>
      <c r="B116" s="109"/>
      <c r="C116" s="88" t="s">
        <v>86</v>
      </c>
      <c r="D116" s="89"/>
      <c r="E116" s="47"/>
      <c r="F116" s="47"/>
      <c r="G116" s="47"/>
      <c r="H116" s="48"/>
      <c r="I116" s="49">
        <v>883.7</v>
      </c>
    </row>
    <row r="117" spans="1:9" ht="13.5" thickBot="1" x14ac:dyDescent="0.25">
      <c r="A117" s="183"/>
      <c r="B117" s="200">
        <f>SUM(B104:B116)</f>
        <v>113153.818</v>
      </c>
      <c r="C117" s="201"/>
      <c r="D117" s="200"/>
      <c r="E117" s="202"/>
      <c r="F117" s="201"/>
      <c r="G117" s="201"/>
      <c r="H117" s="200" t="s">
        <v>16</v>
      </c>
      <c r="I117" s="233">
        <f>SUM(I104:I116)</f>
        <v>883.7</v>
      </c>
    </row>
    <row r="118" spans="1:9" ht="26.25" thickBot="1" x14ac:dyDescent="0.25">
      <c r="A118" s="46" t="s">
        <v>7</v>
      </c>
      <c r="B118" s="117" t="s">
        <v>15</v>
      </c>
      <c r="C118" s="117" t="s">
        <v>4</v>
      </c>
      <c r="D118" s="117" t="s">
        <v>22</v>
      </c>
      <c r="E118" s="121" t="s">
        <v>17</v>
      </c>
      <c r="F118" s="117" t="s">
        <v>18</v>
      </c>
      <c r="G118" s="117" t="s">
        <v>9</v>
      </c>
      <c r="H118" s="117" t="s">
        <v>12</v>
      </c>
      <c r="I118" s="118" t="s">
        <v>11</v>
      </c>
    </row>
    <row r="119" spans="1:9" ht="12.75" customHeight="1" x14ac:dyDescent="0.2">
      <c r="A119" s="589" t="s">
        <v>81</v>
      </c>
      <c r="B119" s="33"/>
      <c r="C119" s="33" t="s">
        <v>65</v>
      </c>
      <c r="D119" s="34"/>
      <c r="E119" s="35"/>
      <c r="F119" s="35" t="s">
        <v>82</v>
      </c>
      <c r="G119" s="35">
        <v>365</v>
      </c>
      <c r="H119" s="16">
        <v>4.54</v>
      </c>
      <c r="I119" s="160">
        <f>G119*H119</f>
        <v>1657.1</v>
      </c>
    </row>
    <row r="120" spans="1:9" ht="12.75" customHeight="1" x14ac:dyDescent="0.2">
      <c r="A120" s="589"/>
      <c r="B120" s="13"/>
      <c r="C120" s="13" t="s">
        <v>66</v>
      </c>
      <c r="D120" s="14"/>
      <c r="E120" s="15"/>
      <c r="F120" s="15" t="s">
        <v>82</v>
      </c>
      <c r="G120" s="15">
        <v>248</v>
      </c>
      <c r="H120" s="16">
        <v>4.54</v>
      </c>
      <c r="I120" s="43">
        <f>G120*H120</f>
        <v>1125.92</v>
      </c>
    </row>
    <row r="121" spans="1:9" x14ac:dyDescent="0.2">
      <c r="A121" s="589"/>
      <c r="B121" s="13"/>
      <c r="C121" s="13" t="s">
        <v>69</v>
      </c>
      <c r="D121" s="14"/>
      <c r="E121" s="15"/>
      <c r="F121" s="15" t="s">
        <v>82</v>
      </c>
      <c r="G121" s="15">
        <v>573.95000000000005</v>
      </c>
      <c r="H121" s="16">
        <v>4.54</v>
      </c>
      <c r="I121" s="43">
        <f>G121*H121</f>
        <v>2605.7330000000002</v>
      </c>
    </row>
    <row r="122" spans="1:9" ht="12.75" customHeight="1" x14ac:dyDescent="0.2">
      <c r="A122" s="589"/>
      <c r="B122" s="13"/>
      <c r="C122" s="13" t="s">
        <v>71</v>
      </c>
      <c r="D122" s="14"/>
      <c r="E122" s="15"/>
      <c r="F122" s="15" t="s">
        <v>82</v>
      </c>
      <c r="G122" s="15">
        <v>-661.15</v>
      </c>
      <c r="H122" s="16">
        <v>4.54</v>
      </c>
      <c r="I122" s="43">
        <f t="shared" ref="I122:I128" si="3">G122*H122</f>
        <v>-3001.6210000000001</v>
      </c>
    </row>
    <row r="123" spans="1:9" x14ac:dyDescent="0.2">
      <c r="A123" s="589"/>
      <c r="B123" s="13"/>
      <c r="C123" s="13" t="s">
        <v>72</v>
      </c>
      <c r="D123" s="14"/>
      <c r="E123" s="15"/>
      <c r="F123" s="15" t="s">
        <v>82</v>
      </c>
      <c r="G123" s="15">
        <v>408</v>
      </c>
      <c r="H123" s="16">
        <v>4.54</v>
      </c>
      <c r="I123" s="43">
        <f t="shared" si="3"/>
        <v>1852.32</v>
      </c>
    </row>
    <row r="124" spans="1:9" ht="12.75" customHeight="1" x14ac:dyDescent="0.2">
      <c r="A124" s="589"/>
      <c r="B124" s="13"/>
      <c r="C124" s="13" t="s">
        <v>73</v>
      </c>
      <c r="D124" s="14"/>
      <c r="E124" s="15"/>
      <c r="F124" s="15" t="s">
        <v>82</v>
      </c>
      <c r="G124" s="15">
        <v>351</v>
      </c>
      <c r="H124" s="16">
        <v>4.54</v>
      </c>
      <c r="I124" s="43">
        <f t="shared" si="3"/>
        <v>1593.54</v>
      </c>
    </row>
    <row r="125" spans="1:9" ht="12.75" customHeight="1" x14ac:dyDescent="0.2">
      <c r="A125" s="589"/>
      <c r="B125" s="13"/>
      <c r="C125" s="13" t="s">
        <v>74</v>
      </c>
      <c r="D125" s="14"/>
      <c r="E125" s="15"/>
      <c r="F125" s="15" t="s">
        <v>82</v>
      </c>
      <c r="G125" s="15">
        <v>273</v>
      </c>
      <c r="H125" s="16">
        <v>4.8099999999999996</v>
      </c>
      <c r="I125" s="43">
        <f t="shared" si="3"/>
        <v>1313.1299999999999</v>
      </c>
    </row>
    <row r="126" spans="1:9" ht="12.75" customHeight="1" x14ac:dyDescent="0.2">
      <c r="A126" s="589"/>
      <c r="B126" s="13"/>
      <c r="C126" s="13" t="s">
        <v>75</v>
      </c>
      <c r="D126" s="14"/>
      <c r="E126" s="15"/>
      <c r="F126" s="15" t="s">
        <v>82</v>
      </c>
      <c r="G126" s="15">
        <v>386.17</v>
      </c>
      <c r="H126" s="16">
        <v>4.8099999999999996</v>
      </c>
      <c r="I126" s="43">
        <f t="shared" si="3"/>
        <v>1857.4776999999999</v>
      </c>
    </row>
    <row r="127" spans="1:9" ht="12.75" customHeight="1" x14ac:dyDescent="0.2">
      <c r="A127" s="589"/>
      <c r="B127" s="13"/>
      <c r="C127" s="13" t="s">
        <v>76</v>
      </c>
      <c r="D127" s="14"/>
      <c r="E127" s="15"/>
      <c r="F127" s="15" t="s">
        <v>82</v>
      </c>
      <c r="G127" s="15">
        <v>75.209999999999994</v>
      </c>
      <c r="H127" s="16">
        <v>4.8099999999999996</v>
      </c>
      <c r="I127" s="43">
        <f t="shared" si="3"/>
        <v>361.76009999999997</v>
      </c>
    </row>
    <row r="128" spans="1:9" ht="12.75" customHeight="1" x14ac:dyDescent="0.2">
      <c r="A128" s="589"/>
      <c r="B128" s="13"/>
      <c r="C128" s="13" t="s">
        <v>77</v>
      </c>
      <c r="D128" s="14"/>
      <c r="E128" s="15"/>
      <c r="F128" s="15" t="s">
        <v>82</v>
      </c>
      <c r="G128" s="15">
        <v>615.79999999999995</v>
      </c>
      <c r="H128" s="16">
        <v>4.8099999999999996</v>
      </c>
      <c r="I128" s="43">
        <f t="shared" si="3"/>
        <v>2961.9979999999996</v>
      </c>
    </row>
    <row r="129" spans="1:255" ht="12.75" customHeight="1" x14ac:dyDescent="0.2">
      <c r="A129" s="589"/>
      <c r="B129" s="13"/>
      <c r="C129" s="13" t="s">
        <v>78</v>
      </c>
      <c r="D129" s="14"/>
      <c r="E129" s="15"/>
      <c r="F129" s="15" t="s">
        <v>82</v>
      </c>
      <c r="G129" s="15">
        <v>571.28</v>
      </c>
      <c r="H129" s="16">
        <v>4.8099999999999996</v>
      </c>
      <c r="I129" s="43">
        <f>G129*H129</f>
        <v>2747.8567999999996</v>
      </c>
    </row>
    <row r="130" spans="1:255" ht="12.75" customHeight="1" x14ac:dyDescent="0.2">
      <c r="A130" s="589"/>
      <c r="B130" s="13"/>
      <c r="C130" s="13" t="s">
        <v>79</v>
      </c>
      <c r="D130" s="14"/>
      <c r="E130" s="15"/>
      <c r="F130" s="15" t="s">
        <v>82</v>
      </c>
      <c r="G130" s="15">
        <v>873.54</v>
      </c>
      <c r="H130" s="16">
        <v>4.8099999999999996</v>
      </c>
      <c r="I130" s="43">
        <f>G130*H130</f>
        <v>4201.7273999999998</v>
      </c>
    </row>
    <row r="131" spans="1:255" ht="12.75" customHeight="1" x14ac:dyDescent="0.2">
      <c r="A131" s="589"/>
      <c r="B131" s="74"/>
      <c r="C131" s="74" t="s">
        <v>86</v>
      </c>
      <c r="D131" s="75"/>
      <c r="E131" s="76"/>
      <c r="F131" s="15" t="s">
        <v>82</v>
      </c>
      <c r="G131" s="76">
        <f>SUM(G119:G130)</f>
        <v>4079.8</v>
      </c>
      <c r="H131" s="77"/>
      <c r="I131" s="244">
        <f>SUM(I119:I130)</f>
        <v>19276.941999999999</v>
      </c>
    </row>
    <row r="132" spans="1:255" ht="25.5" x14ac:dyDescent="0.2">
      <c r="A132" s="11" t="s">
        <v>91</v>
      </c>
      <c r="B132" s="13"/>
      <c r="C132" s="13" t="s">
        <v>86</v>
      </c>
      <c r="D132" s="75"/>
      <c r="E132" s="76"/>
      <c r="F132" s="76"/>
      <c r="G132" s="76"/>
      <c r="H132" s="77"/>
      <c r="I132" s="244">
        <v>140823.66</v>
      </c>
    </row>
    <row r="133" spans="1:255" ht="12.75" customHeight="1" x14ac:dyDescent="0.2">
      <c r="A133" s="11" t="s">
        <v>83</v>
      </c>
      <c r="B133" s="13"/>
      <c r="C133" s="13" t="s">
        <v>86</v>
      </c>
      <c r="D133" s="75"/>
      <c r="E133" s="76"/>
      <c r="F133" s="76"/>
      <c r="G133" s="76"/>
      <c r="H133" s="77"/>
      <c r="I133" s="244">
        <v>9500.33</v>
      </c>
    </row>
    <row r="134" spans="1:255" ht="12.75" customHeight="1" x14ac:dyDescent="0.2">
      <c r="A134" s="11" t="s">
        <v>85</v>
      </c>
      <c r="B134" s="13"/>
      <c r="C134" s="13" t="s">
        <v>86</v>
      </c>
      <c r="D134" s="75"/>
      <c r="E134" s="76"/>
      <c r="F134" s="76"/>
      <c r="G134" s="76"/>
      <c r="H134" s="77"/>
      <c r="I134" s="244">
        <v>10158.120000000001</v>
      </c>
    </row>
    <row r="135" spans="1:255" ht="12.75" customHeight="1" x14ac:dyDescent="0.2">
      <c r="A135" s="243" t="s">
        <v>88</v>
      </c>
      <c r="B135" s="13"/>
      <c r="C135" s="13" t="s">
        <v>86</v>
      </c>
      <c r="D135" s="75"/>
      <c r="E135" s="76"/>
      <c r="F135" s="76"/>
      <c r="G135" s="76"/>
      <c r="H135" s="77"/>
      <c r="I135" s="244">
        <v>8006.4</v>
      </c>
    </row>
    <row r="136" spans="1:255" ht="12.75" customHeight="1" thickBot="1" x14ac:dyDescent="0.25">
      <c r="A136" s="222"/>
      <c r="B136" s="112"/>
      <c r="C136" s="112"/>
      <c r="D136" s="111"/>
      <c r="E136" s="113"/>
      <c r="F136" s="112"/>
      <c r="G136" s="112"/>
      <c r="H136" s="111" t="s">
        <v>16</v>
      </c>
      <c r="I136" s="235">
        <f>SUM(I131:I135)</f>
        <v>187765.45199999999</v>
      </c>
    </row>
    <row r="137" spans="1:255" s="45" customFormat="1" ht="83.25" customHeight="1" thickBot="1" x14ac:dyDescent="0.25">
      <c r="A137" s="120" t="s">
        <v>96</v>
      </c>
      <c r="B137" s="117" t="s">
        <v>15</v>
      </c>
      <c r="C137" s="117" t="s">
        <v>4</v>
      </c>
      <c r="D137" s="117" t="s">
        <v>22</v>
      </c>
      <c r="E137" s="121" t="s">
        <v>17</v>
      </c>
      <c r="F137" s="117" t="s">
        <v>18</v>
      </c>
      <c r="G137" s="117" t="s">
        <v>9</v>
      </c>
      <c r="H137" s="117" t="s">
        <v>12</v>
      </c>
      <c r="I137" s="118" t="s">
        <v>11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30"/>
      <c r="B138" s="107">
        <v>3708.5</v>
      </c>
      <c r="C138" s="58" t="s">
        <v>65</v>
      </c>
      <c r="D138" s="67"/>
      <c r="E138" s="59"/>
      <c r="F138" s="59"/>
      <c r="G138" s="59"/>
      <c r="H138" s="60"/>
      <c r="I138" s="61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30"/>
      <c r="B139" s="108">
        <v>3248.51</v>
      </c>
      <c r="C139" s="95" t="s">
        <v>66</v>
      </c>
      <c r="D139" s="96"/>
      <c r="E139" s="97"/>
      <c r="F139" s="97"/>
      <c r="G139" s="97"/>
      <c r="H139" s="98"/>
      <c r="I139" s="9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30"/>
      <c r="B140" s="109">
        <v>3705.07</v>
      </c>
      <c r="C140" s="88" t="s">
        <v>69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30"/>
      <c r="B141" s="109">
        <v>3662.73</v>
      </c>
      <c r="C141" s="88" t="s">
        <v>71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30"/>
      <c r="B142" s="109">
        <v>3700.51</v>
      </c>
      <c r="C142" s="88" t="s">
        <v>72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30"/>
      <c r="B143" s="109">
        <v>3653.21</v>
      </c>
      <c r="C143" s="88" t="s">
        <v>73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30"/>
      <c r="B144" s="109">
        <v>3065.62</v>
      </c>
      <c r="C144" s="88" t="s">
        <v>74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4"/>
      <c r="B145" s="109">
        <v>3241.6329999999998</v>
      </c>
      <c r="C145" s="88" t="s">
        <v>75</v>
      </c>
      <c r="D145" s="89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4"/>
      <c r="B146" s="109">
        <v>3652.1979999999999</v>
      </c>
      <c r="C146" s="88" t="s">
        <v>76</v>
      </c>
      <c r="D146" s="89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4"/>
      <c r="B147" s="109">
        <v>2966.547</v>
      </c>
      <c r="C147" s="88" t="s">
        <v>77</v>
      </c>
      <c r="D147" s="89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4"/>
      <c r="B148" s="109">
        <v>3004.1480000000001</v>
      </c>
      <c r="C148" s="88" t="s">
        <v>78</v>
      </c>
      <c r="D148" s="89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4"/>
      <c r="B149" s="109">
        <v>3745.7370000000001</v>
      </c>
      <c r="C149" s="88" t="s">
        <v>79</v>
      </c>
      <c r="D149" s="89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3.5" thickBot="1" x14ac:dyDescent="0.25">
      <c r="A150" s="230"/>
      <c r="B150" s="109"/>
      <c r="C150" s="88" t="s">
        <v>86</v>
      </c>
      <c r="D150" s="89"/>
      <c r="E150" s="47"/>
      <c r="F150" s="47"/>
      <c r="G150" s="47"/>
      <c r="H150" s="48"/>
      <c r="I150" s="49">
        <v>1398.28</v>
      </c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4"/>
      <c r="B151" s="51">
        <f>SUM(B138:B149)</f>
        <v>41354.413</v>
      </c>
      <c r="C151" s="50"/>
      <c r="D151" s="51"/>
      <c r="E151" s="52"/>
      <c r="F151" s="50"/>
      <c r="G151" s="50"/>
      <c r="H151" s="51" t="s">
        <v>16</v>
      </c>
      <c r="I151" s="240">
        <f>SUM(I138:I150)</f>
        <v>1398.28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77.25" thickBot="1" x14ac:dyDescent="0.25">
      <c r="A152" s="46" t="s">
        <v>98</v>
      </c>
      <c r="B152" s="117" t="s">
        <v>15</v>
      </c>
      <c r="C152" s="117" t="s">
        <v>4</v>
      </c>
      <c r="D152" s="117" t="s">
        <v>22</v>
      </c>
      <c r="E152" s="121" t="s">
        <v>17</v>
      </c>
      <c r="F152" s="117" t="s">
        <v>18</v>
      </c>
      <c r="G152" s="117" t="s">
        <v>9</v>
      </c>
      <c r="H152" s="117" t="s">
        <v>12</v>
      </c>
      <c r="I152" s="118" t="s">
        <v>11</v>
      </c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26.25" thickBot="1" x14ac:dyDescent="0.25">
      <c r="A153" s="209" t="s">
        <v>87</v>
      </c>
      <c r="B153" s="185"/>
      <c r="C153" s="170" t="s">
        <v>86</v>
      </c>
      <c r="D153" s="241"/>
      <c r="E153" s="242"/>
      <c r="F153" s="241"/>
      <c r="G153" s="242"/>
      <c r="H153" s="242"/>
      <c r="I153" s="203">
        <v>55871.33</v>
      </c>
    </row>
    <row r="154" spans="1:255" ht="13.5" thickBot="1" x14ac:dyDescent="0.25">
      <c r="A154" s="46"/>
      <c r="B154" s="79">
        <f>SUM(B153:B153)</f>
        <v>0</v>
      </c>
      <c r="C154" s="78"/>
      <c r="D154" s="79"/>
      <c r="E154" s="80"/>
      <c r="F154" s="78"/>
      <c r="G154" s="78"/>
      <c r="H154" s="79" t="s">
        <v>16</v>
      </c>
      <c r="I154" s="81">
        <f>SUM(I153:I153)</f>
        <v>55871.33</v>
      </c>
    </row>
    <row r="155" spans="1:255" ht="51.75" thickBot="1" x14ac:dyDescent="0.25">
      <c r="A155" s="137" t="s">
        <v>97</v>
      </c>
      <c r="B155" s="117" t="s">
        <v>15</v>
      </c>
      <c r="C155" s="117" t="s">
        <v>4</v>
      </c>
      <c r="D155" s="117" t="s">
        <v>22</v>
      </c>
      <c r="E155" s="285" t="s">
        <v>17</v>
      </c>
      <c r="F155" s="117" t="s">
        <v>18</v>
      </c>
      <c r="G155" s="117" t="s">
        <v>9</v>
      </c>
      <c r="H155" s="117" t="s">
        <v>12</v>
      </c>
      <c r="I155" s="118" t="s">
        <v>11</v>
      </c>
    </row>
    <row r="156" spans="1:255" ht="13.5" thickBot="1" x14ac:dyDescent="0.25">
      <c r="A156" s="209"/>
      <c r="B156" s="188"/>
      <c r="C156" s="73" t="s">
        <v>86</v>
      </c>
      <c r="D156" s="166"/>
      <c r="E156" s="53"/>
      <c r="F156" s="53"/>
      <c r="G156" s="53"/>
      <c r="H156" s="156"/>
      <c r="I156" s="571">
        <v>88544.45</v>
      </c>
    </row>
    <row r="157" spans="1:255" ht="13.5" thickBot="1" x14ac:dyDescent="0.25">
      <c r="A157" s="137"/>
      <c r="B157" s="277"/>
      <c r="C157" s="78"/>
      <c r="D157" s="79"/>
      <c r="E157" s="80"/>
      <c r="F157" s="78"/>
      <c r="G157" s="78"/>
      <c r="H157" s="79"/>
      <c r="I157" s="81">
        <f>SUM(I156)</f>
        <v>88544.45</v>
      </c>
    </row>
    <row r="158" spans="1:255" x14ac:dyDescent="0.2">
      <c r="A158" s="9"/>
      <c r="B158" s="9"/>
      <c r="C158" s="9"/>
      <c r="D158" s="9"/>
      <c r="E158" s="9"/>
      <c r="F158" s="20"/>
      <c r="G158" s="20"/>
      <c r="H158" s="20"/>
      <c r="I158" s="20"/>
    </row>
    <row r="159" spans="1:255" ht="12.75" customHeight="1" x14ac:dyDescent="0.2">
      <c r="A159" s="21" t="s">
        <v>20</v>
      </c>
      <c r="B159" s="22"/>
      <c r="C159" s="23"/>
      <c r="D159" s="4" t="s">
        <v>8</v>
      </c>
      <c r="E159" s="4" t="s">
        <v>5</v>
      </c>
      <c r="F159" s="122" t="s">
        <v>6</v>
      </c>
    </row>
    <row r="160" spans="1:255" ht="12.75" customHeight="1" x14ac:dyDescent="0.2">
      <c r="A160" s="593" t="s">
        <v>14</v>
      </c>
      <c r="B160" s="594"/>
      <c r="C160" s="25"/>
      <c r="D160" s="26">
        <f>B61</f>
        <v>106783.94200000001</v>
      </c>
      <c r="E160" s="26">
        <f>I61</f>
        <v>24895.6872</v>
      </c>
      <c r="F160" s="123">
        <f>D160+E160</f>
        <v>131679.62920000002</v>
      </c>
    </row>
    <row r="161" spans="1:7" ht="12.75" customHeight="1" x14ac:dyDescent="0.2">
      <c r="A161" s="593" t="s">
        <v>1603</v>
      </c>
      <c r="B161" s="594"/>
      <c r="C161" s="25"/>
      <c r="D161" s="26">
        <f>B82</f>
        <v>158193.07999999999</v>
      </c>
      <c r="E161" s="26">
        <f>I82</f>
        <v>2135.16</v>
      </c>
      <c r="F161" s="123">
        <f>D161+E161</f>
        <v>160328.24</v>
      </c>
    </row>
    <row r="162" spans="1:7" ht="12.75" customHeight="1" x14ac:dyDescent="0.2">
      <c r="A162" s="593" t="s">
        <v>13</v>
      </c>
      <c r="B162" s="594"/>
      <c r="C162" s="25"/>
      <c r="D162" s="26">
        <f>B102</f>
        <v>80365.430199999988</v>
      </c>
      <c r="E162" s="26">
        <f>I102</f>
        <v>837</v>
      </c>
      <c r="F162" s="123">
        <f>D162+E162</f>
        <v>81202.430199999988</v>
      </c>
    </row>
    <row r="163" spans="1:7" ht="12.75" customHeight="1" x14ac:dyDescent="0.2">
      <c r="A163" s="593" t="s">
        <v>383</v>
      </c>
      <c r="B163" s="594"/>
      <c r="C163" s="25"/>
      <c r="D163" s="26">
        <f>B117</f>
        <v>113153.818</v>
      </c>
      <c r="E163" s="26">
        <f>I117</f>
        <v>883.7</v>
      </c>
      <c r="F163" s="123">
        <f>D163+E163</f>
        <v>114037.518</v>
      </c>
    </row>
    <row r="164" spans="1:7" ht="12.75" customHeight="1" x14ac:dyDescent="0.2">
      <c r="A164" s="593" t="s">
        <v>25</v>
      </c>
      <c r="B164" s="594"/>
      <c r="C164" s="25"/>
      <c r="D164" s="26">
        <f>B151</f>
        <v>41354.413</v>
      </c>
      <c r="E164" s="26">
        <f>I151</f>
        <v>1398.28</v>
      </c>
      <c r="F164" s="123">
        <f>D164+E164</f>
        <v>42752.692999999999</v>
      </c>
      <c r="G164" s="56"/>
    </row>
    <row r="165" spans="1:7" ht="12.75" customHeight="1" x14ac:dyDescent="0.2">
      <c r="A165" s="607" t="s">
        <v>68</v>
      </c>
      <c r="B165" s="608"/>
      <c r="C165" s="248"/>
      <c r="D165" s="249"/>
      <c r="E165" s="249"/>
      <c r="F165" s="245">
        <f>F166+F167+F168+F169+F170</f>
        <v>187765.45199999999</v>
      </c>
      <c r="G165" s="56"/>
    </row>
    <row r="166" spans="1:7" ht="12.75" customHeight="1" x14ac:dyDescent="0.2">
      <c r="A166" s="593" t="s">
        <v>81</v>
      </c>
      <c r="B166" s="594"/>
      <c r="C166" s="25"/>
      <c r="D166" s="26"/>
      <c r="E166" s="26"/>
      <c r="F166" s="123">
        <f>I131</f>
        <v>19276.941999999999</v>
      </c>
      <c r="G166" s="56"/>
    </row>
    <row r="167" spans="1:7" ht="12.75" customHeight="1" x14ac:dyDescent="0.2">
      <c r="A167" s="593" t="s">
        <v>91</v>
      </c>
      <c r="B167" s="594"/>
      <c r="C167" s="25"/>
      <c r="D167" s="26"/>
      <c r="E167" s="26"/>
      <c r="F167" s="123">
        <f>I132</f>
        <v>140823.66</v>
      </c>
      <c r="G167" s="56"/>
    </row>
    <row r="168" spans="1:7" ht="12.75" customHeight="1" x14ac:dyDescent="0.2">
      <c r="A168" s="593" t="s">
        <v>83</v>
      </c>
      <c r="B168" s="594"/>
      <c r="C168" s="25"/>
      <c r="D168" s="26"/>
      <c r="E168" s="26"/>
      <c r="F168" s="123">
        <f>I133</f>
        <v>9500.33</v>
      </c>
      <c r="G168" s="56"/>
    </row>
    <row r="169" spans="1:7" ht="12.75" customHeight="1" x14ac:dyDescent="0.2">
      <c r="A169" s="593" t="s">
        <v>85</v>
      </c>
      <c r="B169" s="594"/>
      <c r="C169" s="25"/>
      <c r="D169" s="26"/>
      <c r="E169" s="26"/>
      <c r="F169" s="123">
        <f>I134</f>
        <v>10158.120000000001</v>
      </c>
      <c r="G169" s="56"/>
    </row>
    <row r="170" spans="1:7" ht="12.75" customHeight="1" x14ac:dyDescent="0.2">
      <c r="A170" s="593" t="s">
        <v>88</v>
      </c>
      <c r="B170" s="594"/>
      <c r="C170" s="25"/>
      <c r="D170" s="26"/>
      <c r="E170" s="26"/>
      <c r="F170" s="123">
        <f>I135</f>
        <v>8006.4</v>
      </c>
      <c r="G170" s="56"/>
    </row>
    <row r="171" spans="1:7" ht="12.75" customHeight="1" x14ac:dyDescent="0.2">
      <c r="A171" s="614" t="s">
        <v>2</v>
      </c>
      <c r="B171" s="615"/>
      <c r="C171" s="25"/>
      <c r="D171" s="26">
        <f>B154</f>
        <v>0</v>
      </c>
      <c r="E171" s="26"/>
      <c r="F171" s="123">
        <f>D171+I154</f>
        <v>55871.33</v>
      </c>
      <c r="G171" s="56"/>
    </row>
    <row r="172" spans="1:7" ht="26.45" customHeight="1" x14ac:dyDescent="0.2">
      <c r="A172" s="614" t="s">
        <v>97</v>
      </c>
      <c r="B172" s="615"/>
      <c r="C172" s="25"/>
      <c r="D172" s="26"/>
      <c r="E172" s="26"/>
      <c r="F172" s="123">
        <f>I157</f>
        <v>88544.45</v>
      </c>
      <c r="G172" s="56"/>
    </row>
    <row r="173" spans="1:7" ht="12.75" customHeight="1" x14ac:dyDescent="0.2">
      <c r="A173" s="612" t="s">
        <v>21</v>
      </c>
      <c r="B173" s="613"/>
      <c r="C173" s="27"/>
      <c r="D173" s="28">
        <f>SUM(D160:D171)</f>
        <v>499850.68320000003</v>
      </c>
      <c r="E173" s="28">
        <f>SUM(E160:E164)</f>
        <v>30149.8272</v>
      </c>
      <c r="F173" s="124">
        <f>F160+F161+F162+F163+F164+F165+F171+F172</f>
        <v>862181.74239999999</v>
      </c>
      <c r="G173" s="56"/>
    </row>
  </sheetData>
  <autoFilter ref="A5:I151"/>
  <mergeCells count="82">
    <mergeCell ref="D57:D58"/>
    <mergeCell ref="D59:D60"/>
    <mergeCell ref="B57:B60"/>
    <mergeCell ref="A38:A48"/>
    <mergeCell ref="D38:D48"/>
    <mergeCell ref="D54:D56"/>
    <mergeCell ref="A51:A53"/>
    <mergeCell ref="D80:D81"/>
    <mergeCell ref="B80:B81"/>
    <mergeCell ref="D51:D53"/>
    <mergeCell ref="A54:A56"/>
    <mergeCell ref="C51:C56"/>
    <mergeCell ref="B51:B56"/>
    <mergeCell ref="D77:D78"/>
    <mergeCell ref="D64:D66"/>
    <mergeCell ref="A57:A60"/>
    <mergeCell ref="C57:C60"/>
    <mergeCell ref="D14:D15"/>
    <mergeCell ref="D33:D35"/>
    <mergeCell ref="C14:C15"/>
    <mergeCell ref="B26:B32"/>
    <mergeCell ref="C33:C48"/>
    <mergeCell ref="B49:B50"/>
    <mergeCell ref="D36:D37"/>
    <mergeCell ref="C19:C23"/>
    <mergeCell ref="D6:D8"/>
    <mergeCell ref="D9:D12"/>
    <mergeCell ref="C9:C12"/>
    <mergeCell ref="C6:C8"/>
    <mergeCell ref="B64:B66"/>
    <mergeCell ref="B6:B8"/>
    <mergeCell ref="B13:B15"/>
    <mergeCell ref="D19:D23"/>
    <mergeCell ref="B19:B23"/>
    <mergeCell ref="D26:D32"/>
    <mergeCell ref="A173:B173"/>
    <mergeCell ref="A165:B165"/>
    <mergeCell ref="A171:B171"/>
    <mergeCell ref="A170:B170"/>
    <mergeCell ref="A172:B172"/>
    <mergeCell ref="G1:H1"/>
    <mergeCell ref="A1:B1"/>
    <mergeCell ref="G2:H2"/>
    <mergeCell ref="C16:C17"/>
    <mergeCell ref="D16:D17"/>
    <mergeCell ref="A167:B167"/>
    <mergeCell ref="A166:B166"/>
    <mergeCell ref="A49:A50"/>
    <mergeCell ref="D49:D50"/>
    <mergeCell ref="C49:C50"/>
    <mergeCell ref="A164:B164"/>
    <mergeCell ref="C68:C71"/>
    <mergeCell ref="A119:A131"/>
    <mergeCell ref="A64:A66"/>
    <mergeCell ref="D68:D71"/>
    <mergeCell ref="A169:B169"/>
    <mergeCell ref="A26:A32"/>
    <mergeCell ref="C26:C32"/>
    <mergeCell ref="C64:C66"/>
    <mergeCell ref="A163:B163"/>
    <mergeCell ref="B33:B48"/>
    <mergeCell ref="A97:A101"/>
    <mergeCell ref="A162:B162"/>
    <mergeCell ref="A36:A37"/>
    <mergeCell ref="A168:B168"/>
    <mergeCell ref="A80:A81"/>
    <mergeCell ref="C80:C81"/>
    <mergeCell ref="A161:B161"/>
    <mergeCell ref="A68:A71"/>
    <mergeCell ref="A160:B160"/>
    <mergeCell ref="A77:A78"/>
    <mergeCell ref="B77:B78"/>
    <mergeCell ref="C77:C78"/>
    <mergeCell ref="B68:B71"/>
    <mergeCell ref="A6:A8"/>
    <mergeCell ref="A9:A12"/>
    <mergeCell ref="A33:A35"/>
    <mergeCell ref="A16:A17"/>
    <mergeCell ref="B9:B12"/>
    <mergeCell ref="A14:A15"/>
    <mergeCell ref="B16:B18"/>
    <mergeCell ref="A19:A2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/>
  <dimension ref="A1:IU137"/>
  <sheetViews>
    <sheetView topLeftCell="A121" zoomScaleNormal="100" workbookViewId="0">
      <selection activeCell="A125" sqref="A125:B125"/>
    </sheetView>
  </sheetViews>
  <sheetFormatPr defaultRowHeight="12.75" customHeight="1" x14ac:dyDescent="0.2"/>
  <cols>
    <col min="1" max="1" width="23" customWidth="1"/>
    <col min="2" max="2" width="11.5703125" customWidth="1"/>
    <col min="3" max="3" width="13.5703125" bestFit="1" customWidth="1"/>
    <col min="4" max="4" width="15.7109375" customWidth="1"/>
    <col min="5" max="5" width="27.7109375" customWidth="1"/>
    <col min="6" max="6" width="11.7109375" customWidth="1"/>
    <col min="7" max="7" width="7.28515625" customWidth="1"/>
    <col min="8" max="8" width="12" customWidth="1"/>
    <col min="9" max="9" width="13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3415.4</v>
      </c>
      <c r="E2" s="5">
        <v>935128.29</v>
      </c>
      <c r="F2" s="6">
        <v>962178.59</v>
      </c>
      <c r="G2" s="586">
        <f>E2-F2</f>
        <v>-27050.29999999993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>
        <v>21</v>
      </c>
      <c r="F3" s="1"/>
      <c r="G3" s="1"/>
      <c r="H3" s="1" t="s">
        <v>24</v>
      </c>
      <c r="I3" s="8">
        <f>F2-F137</f>
        <v>105583.34490000003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10270.09</v>
      </c>
      <c r="C6" s="33" t="s">
        <v>65</v>
      </c>
      <c r="D6" s="35"/>
      <c r="E6" s="35"/>
      <c r="F6" s="35"/>
      <c r="G6" s="35"/>
      <c r="H6" s="345"/>
      <c r="I6" s="33">
        <f t="shared" ref="I6:I22" si="0">G6*H6</f>
        <v>0</v>
      </c>
    </row>
    <row r="7" spans="1:9" ht="12.75" customHeight="1" x14ac:dyDescent="0.2">
      <c r="A7" s="30"/>
      <c r="B7" s="74">
        <v>10253.129999999999</v>
      </c>
      <c r="C7" s="74" t="s">
        <v>66</v>
      </c>
      <c r="D7" s="319"/>
      <c r="E7" s="76"/>
      <c r="F7" s="76"/>
      <c r="G7" s="76"/>
      <c r="H7" s="347"/>
      <c r="I7" s="13">
        <f t="shared" si="0"/>
        <v>0</v>
      </c>
    </row>
    <row r="8" spans="1:9" ht="12.75" customHeight="1" thickBot="1" x14ac:dyDescent="0.25">
      <c r="A8" s="316"/>
      <c r="B8" s="74">
        <v>10960.44</v>
      </c>
      <c r="C8" s="74" t="s">
        <v>69</v>
      </c>
      <c r="D8" s="76"/>
      <c r="E8" s="76"/>
      <c r="F8" s="76"/>
      <c r="G8" s="76"/>
      <c r="H8" s="347"/>
      <c r="I8" s="13">
        <f t="shared" si="0"/>
        <v>0</v>
      </c>
    </row>
    <row r="9" spans="1:9" ht="26.25" thickBot="1" x14ac:dyDescent="0.25">
      <c r="A9" s="46" t="s">
        <v>840</v>
      </c>
      <c r="B9" s="88">
        <v>9687.64</v>
      </c>
      <c r="C9" s="88" t="s">
        <v>71</v>
      </c>
      <c r="D9" s="55"/>
      <c r="E9" s="47" t="s">
        <v>841</v>
      </c>
      <c r="F9" s="47" t="s">
        <v>102</v>
      </c>
      <c r="G9" s="47">
        <v>1.5</v>
      </c>
      <c r="H9" s="48">
        <v>69.78</v>
      </c>
      <c r="I9" s="49">
        <f t="shared" si="0"/>
        <v>104.67</v>
      </c>
    </row>
    <row r="10" spans="1:9" ht="12.75" customHeight="1" x14ac:dyDescent="0.2">
      <c r="A10" s="268"/>
      <c r="B10" s="13">
        <v>8986.32</v>
      </c>
      <c r="C10" s="13" t="s">
        <v>72</v>
      </c>
      <c r="D10" s="270"/>
      <c r="E10" s="15"/>
      <c r="F10" s="15"/>
      <c r="G10" s="15"/>
      <c r="H10" s="16"/>
      <c r="I10" s="13">
        <f t="shared" si="0"/>
        <v>0</v>
      </c>
    </row>
    <row r="11" spans="1:9" ht="12.75" customHeight="1" x14ac:dyDescent="0.2">
      <c r="A11" s="268"/>
      <c r="B11" s="13">
        <v>7949.55</v>
      </c>
      <c r="C11" s="13" t="s">
        <v>73</v>
      </c>
      <c r="D11" s="270"/>
      <c r="E11" s="15"/>
      <c r="F11" s="15"/>
      <c r="G11" s="15"/>
      <c r="H11" s="16"/>
      <c r="I11" s="13">
        <f t="shared" si="0"/>
        <v>0</v>
      </c>
    </row>
    <row r="12" spans="1:9" ht="12.75" customHeight="1" thickBot="1" x14ac:dyDescent="0.25">
      <c r="A12" s="316"/>
      <c r="B12" s="74">
        <v>9209.3349999999991</v>
      </c>
      <c r="C12" s="74" t="s">
        <v>74</v>
      </c>
      <c r="D12" s="317"/>
      <c r="E12" s="76"/>
      <c r="F12" s="76"/>
      <c r="G12" s="76"/>
      <c r="H12" s="77"/>
      <c r="I12" s="74">
        <f t="shared" si="0"/>
        <v>0</v>
      </c>
    </row>
    <row r="13" spans="1:9" ht="12.75" customHeight="1" thickBot="1" x14ac:dyDescent="0.25">
      <c r="A13" s="46" t="s">
        <v>522</v>
      </c>
      <c r="B13" s="579">
        <v>7548.6509999999998</v>
      </c>
      <c r="C13" s="579" t="s">
        <v>75</v>
      </c>
      <c r="D13" s="47" t="s">
        <v>139</v>
      </c>
      <c r="E13" s="47" t="s">
        <v>523</v>
      </c>
      <c r="F13" s="47" t="s">
        <v>300</v>
      </c>
      <c r="G13" s="47">
        <v>1</v>
      </c>
      <c r="H13" s="48">
        <v>815.4</v>
      </c>
      <c r="I13" s="49">
        <f t="shared" si="0"/>
        <v>815.4</v>
      </c>
    </row>
    <row r="14" spans="1:9" ht="12.75" customHeight="1" x14ac:dyDescent="0.2">
      <c r="A14" s="588" t="s">
        <v>472</v>
      </c>
      <c r="B14" s="581"/>
      <c r="C14" s="581"/>
      <c r="D14" s="591" t="s">
        <v>139</v>
      </c>
      <c r="E14" s="37" t="s">
        <v>523</v>
      </c>
      <c r="F14" s="37" t="s">
        <v>300</v>
      </c>
      <c r="G14" s="37">
        <v>1</v>
      </c>
      <c r="H14" s="38">
        <v>815.4</v>
      </c>
      <c r="I14" s="39">
        <f t="shared" si="0"/>
        <v>815.4</v>
      </c>
    </row>
    <row r="15" spans="1:9" ht="12.75" customHeight="1" x14ac:dyDescent="0.2">
      <c r="A15" s="589"/>
      <c r="B15" s="581"/>
      <c r="C15" s="581"/>
      <c r="D15" s="595"/>
      <c r="E15" s="15" t="s">
        <v>524</v>
      </c>
      <c r="F15" s="15" t="s">
        <v>111</v>
      </c>
      <c r="G15" s="15">
        <v>1</v>
      </c>
      <c r="H15" s="16">
        <v>750</v>
      </c>
      <c r="I15" s="43">
        <f t="shared" si="0"/>
        <v>750</v>
      </c>
    </row>
    <row r="16" spans="1:9" ht="12.75" customHeight="1" x14ac:dyDescent="0.2">
      <c r="A16" s="589"/>
      <c r="B16" s="581"/>
      <c r="C16" s="581"/>
      <c r="D16" s="595"/>
      <c r="E16" s="15" t="s">
        <v>507</v>
      </c>
      <c r="F16" s="15" t="s">
        <v>100</v>
      </c>
      <c r="G16" s="15">
        <v>40</v>
      </c>
      <c r="H16" s="16">
        <v>1.5</v>
      </c>
      <c r="I16" s="43">
        <f t="shared" si="0"/>
        <v>60</v>
      </c>
    </row>
    <row r="17" spans="1:9" ht="12.75" customHeight="1" thickBot="1" x14ac:dyDescent="0.25">
      <c r="A17" s="590"/>
      <c r="B17" s="580"/>
      <c r="C17" s="580"/>
      <c r="D17" s="592"/>
      <c r="E17" s="469" t="s">
        <v>951</v>
      </c>
      <c r="F17" s="469" t="s">
        <v>102</v>
      </c>
      <c r="G17" s="469">
        <v>30</v>
      </c>
      <c r="H17" s="470">
        <v>148</v>
      </c>
      <c r="I17" s="42">
        <f t="shared" si="0"/>
        <v>4440</v>
      </c>
    </row>
    <row r="18" spans="1:9" ht="12.75" customHeight="1" x14ac:dyDescent="0.2">
      <c r="A18" s="588" t="s">
        <v>214</v>
      </c>
      <c r="B18" s="579">
        <v>8201.6970000000001</v>
      </c>
      <c r="C18" s="579" t="s">
        <v>76</v>
      </c>
      <c r="D18" s="591" t="s">
        <v>117</v>
      </c>
      <c r="E18" s="37" t="s">
        <v>211</v>
      </c>
      <c r="F18" s="37" t="s">
        <v>137</v>
      </c>
      <c r="G18" s="37">
        <v>1.04</v>
      </c>
      <c r="H18" s="38">
        <v>197.09</v>
      </c>
      <c r="I18" s="39">
        <f t="shared" si="0"/>
        <v>204.9736</v>
      </c>
    </row>
    <row r="19" spans="1:9" ht="12.75" customHeight="1" thickBot="1" x14ac:dyDescent="0.25">
      <c r="A19" s="590"/>
      <c r="B19" s="580"/>
      <c r="C19" s="580"/>
      <c r="D19" s="592"/>
      <c r="E19" s="86" t="s">
        <v>212</v>
      </c>
      <c r="F19" s="86" t="s">
        <v>102</v>
      </c>
      <c r="G19" s="86">
        <v>0.05</v>
      </c>
      <c r="H19" s="87">
        <v>116</v>
      </c>
      <c r="I19" s="42">
        <f t="shared" si="0"/>
        <v>5.8000000000000007</v>
      </c>
    </row>
    <row r="20" spans="1:9" ht="12.75" customHeight="1" x14ac:dyDescent="0.2">
      <c r="A20" s="268"/>
      <c r="B20" s="13">
        <v>8311.0619999999999</v>
      </c>
      <c r="C20" s="13" t="s">
        <v>77</v>
      </c>
      <c r="D20" s="270"/>
      <c r="E20" s="15"/>
      <c r="F20" s="15"/>
      <c r="G20" s="15"/>
      <c r="H20" s="16"/>
      <c r="I20" s="13">
        <f t="shared" si="0"/>
        <v>0</v>
      </c>
    </row>
    <row r="21" spans="1:9" ht="12.75" customHeight="1" x14ac:dyDescent="0.2">
      <c r="A21" s="268"/>
      <c r="B21" s="13">
        <v>8988.3739999999998</v>
      </c>
      <c r="C21" s="13" t="s">
        <v>78</v>
      </c>
      <c r="D21" s="270"/>
      <c r="E21" s="15"/>
      <c r="F21" s="15"/>
      <c r="G21" s="15"/>
      <c r="H21" s="16"/>
      <c r="I21" s="13">
        <f t="shared" si="0"/>
        <v>0</v>
      </c>
    </row>
    <row r="22" spans="1:9" ht="12.75" customHeight="1" x14ac:dyDescent="0.2">
      <c r="A22" s="268"/>
      <c r="B22" s="13">
        <v>8959.2070000000003</v>
      </c>
      <c r="C22" s="13" t="s">
        <v>79</v>
      </c>
      <c r="D22" s="270"/>
      <c r="E22" s="15"/>
      <c r="F22" s="15"/>
      <c r="G22" s="15"/>
      <c r="H22" s="16"/>
      <c r="I22" s="13">
        <f t="shared" si="0"/>
        <v>0</v>
      </c>
    </row>
    <row r="23" spans="1:9" ht="12.75" customHeight="1" thickBot="1" x14ac:dyDescent="0.25">
      <c r="A23" s="183"/>
      <c r="B23" s="200">
        <f>SUM(B6:B22)</f>
        <v>109325.496</v>
      </c>
      <c r="C23" s="201"/>
      <c r="D23" s="200"/>
      <c r="E23" s="202"/>
      <c r="F23" s="201"/>
      <c r="G23" s="201"/>
      <c r="H23" s="200" t="s">
        <v>16</v>
      </c>
      <c r="I23" s="233">
        <f>SUM(I6:I22)</f>
        <v>7196.2435999999998</v>
      </c>
    </row>
    <row r="24" spans="1:9" ht="77.25" thickBot="1" x14ac:dyDescent="0.25">
      <c r="A24" s="137" t="s">
        <v>1602</v>
      </c>
      <c r="B24" s="90" t="s">
        <v>15</v>
      </c>
      <c r="C24" s="90" t="s">
        <v>4</v>
      </c>
      <c r="D24" s="90" t="s">
        <v>22</v>
      </c>
      <c r="E24" s="91" t="s">
        <v>17</v>
      </c>
      <c r="F24" s="90" t="s">
        <v>18</v>
      </c>
      <c r="G24" s="90" t="s">
        <v>9</v>
      </c>
      <c r="H24" s="90" t="s">
        <v>12</v>
      </c>
      <c r="I24" s="92" t="s">
        <v>11</v>
      </c>
    </row>
    <row r="25" spans="1:9" ht="26.25" thickBot="1" x14ac:dyDescent="0.25">
      <c r="A25" s="46" t="s">
        <v>353</v>
      </c>
      <c r="B25" s="272">
        <v>14833.56</v>
      </c>
      <c r="C25" s="88" t="s">
        <v>65</v>
      </c>
      <c r="D25" s="47"/>
      <c r="E25" s="47" t="s">
        <v>355</v>
      </c>
      <c r="F25" s="47" t="s">
        <v>100</v>
      </c>
      <c r="G25" s="47">
        <v>1</v>
      </c>
      <c r="H25" s="48">
        <v>17</v>
      </c>
      <c r="I25" s="49">
        <f>G25*H25</f>
        <v>17</v>
      </c>
    </row>
    <row r="26" spans="1:9" ht="12.75" customHeight="1" thickBot="1" x14ac:dyDescent="0.25">
      <c r="A26" s="316"/>
      <c r="B26" s="273">
        <v>12449.22</v>
      </c>
      <c r="C26" s="74" t="s">
        <v>66</v>
      </c>
      <c r="D26" s="317"/>
      <c r="E26" s="76"/>
      <c r="F26" s="76"/>
      <c r="G26" s="76"/>
      <c r="H26" s="77"/>
      <c r="I26" s="204">
        <f t="shared" ref="I26:I45" si="1">G26*H26</f>
        <v>0</v>
      </c>
    </row>
    <row r="27" spans="1:9" ht="12.75" customHeight="1" x14ac:dyDescent="0.2">
      <c r="A27" s="588" t="s">
        <v>118</v>
      </c>
      <c r="B27" s="579">
        <v>12494.34</v>
      </c>
      <c r="C27" s="579" t="s">
        <v>69</v>
      </c>
      <c r="D27" s="591" t="s">
        <v>658</v>
      </c>
      <c r="E27" s="37" t="s">
        <v>273</v>
      </c>
      <c r="F27" s="37" t="s">
        <v>104</v>
      </c>
      <c r="G27" s="37">
        <v>6</v>
      </c>
      <c r="H27" s="38">
        <v>55.74</v>
      </c>
      <c r="I27" s="39">
        <f t="shared" si="1"/>
        <v>334.44</v>
      </c>
    </row>
    <row r="28" spans="1:9" x14ac:dyDescent="0.2">
      <c r="A28" s="589"/>
      <c r="B28" s="581"/>
      <c r="C28" s="581"/>
      <c r="D28" s="595"/>
      <c r="E28" s="15" t="s">
        <v>619</v>
      </c>
      <c r="F28" s="15" t="s">
        <v>100</v>
      </c>
      <c r="G28" s="15">
        <v>1</v>
      </c>
      <c r="H28" s="16">
        <v>111.84</v>
      </c>
      <c r="I28" s="43">
        <f t="shared" si="1"/>
        <v>111.84</v>
      </c>
    </row>
    <row r="29" spans="1:9" ht="12.75" customHeight="1" thickBot="1" x14ac:dyDescent="0.25">
      <c r="A29" s="590"/>
      <c r="B29" s="581"/>
      <c r="C29" s="580"/>
      <c r="D29" s="592"/>
      <c r="E29" s="40" t="s">
        <v>370</v>
      </c>
      <c r="F29" s="40" t="s">
        <v>100</v>
      </c>
      <c r="G29" s="40">
        <v>1</v>
      </c>
      <c r="H29" s="41">
        <v>117.27</v>
      </c>
      <c r="I29" s="42">
        <f t="shared" si="1"/>
        <v>117.27</v>
      </c>
    </row>
    <row r="30" spans="1:9" ht="12.75" customHeight="1" x14ac:dyDescent="0.2">
      <c r="A30" s="588" t="s">
        <v>353</v>
      </c>
      <c r="B30" s="581"/>
      <c r="C30" s="579" t="s">
        <v>69</v>
      </c>
      <c r="D30" s="591" t="s">
        <v>362</v>
      </c>
      <c r="E30" s="37" t="s">
        <v>355</v>
      </c>
      <c r="F30" s="37" t="s">
        <v>100</v>
      </c>
      <c r="G30" s="37">
        <v>11</v>
      </c>
      <c r="H30" s="38">
        <v>17</v>
      </c>
      <c r="I30" s="39">
        <f>G30*H30</f>
        <v>187</v>
      </c>
    </row>
    <row r="31" spans="1:9" ht="12.75" customHeight="1" thickBot="1" x14ac:dyDescent="0.25">
      <c r="A31" s="590"/>
      <c r="B31" s="580"/>
      <c r="C31" s="580"/>
      <c r="D31" s="592"/>
      <c r="E31" s="86" t="s">
        <v>363</v>
      </c>
      <c r="F31" s="86" t="s">
        <v>100</v>
      </c>
      <c r="G31" s="86">
        <v>2</v>
      </c>
      <c r="H31" s="87">
        <v>35</v>
      </c>
      <c r="I31" s="203">
        <f t="shared" si="1"/>
        <v>70</v>
      </c>
    </row>
    <row r="32" spans="1:9" ht="26.25" thickBot="1" x14ac:dyDescent="0.25">
      <c r="A32" s="46" t="s">
        <v>353</v>
      </c>
      <c r="B32" s="272">
        <v>11553.53</v>
      </c>
      <c r="C32" s="493" t="s">
        <v>71</v>
      </c>
      <c r="D32" s="47" t="s">
        <v>362</v>
      </c>
      <c r="E32" s="493" t="s">
        <v>355</v>
      </c>
      <c r="F32" s="493" t="s">
        <v>100</v>
      </c>
      <c r="G32" s="493">
        <v>2</v>
      </c>
      <c r="H32" s="494">
        <v>17</v>
      </c>
      <c r="I32" s="49">
        <f t="shared" si="1"/>
        <v>34</v>
      </c>
    </row>
    <row r="33" spans="1:9" ht="26.25" thickBot="1" x14ac:dyDescent="0.25">
      <c r="A33" s="46" t="s">
        <v>353</v>
      </c>
      <c r="B33" s="272">
        <v>11516.93</v>
      </c>
      <c r="C33" s="493" t="s">
        <v>72</v>
      </c>
      <c r="D33" s="47" t="s">
        <v>362</v>
      </c>
      <c r="E33" s="493" t="s">
        <v>355</v>
      </c>
      <c r="F33" s="493" t="s">
        <v>100</v>
      </c>
      <c r="G33" s="493">
        <v>2</v>
      </c>
      <c r="H33" s="494">
        <v>17</v>
      </c>
      <c r="I33" s="49">
        <f t="shared" si="1"/>
        <v>34</v>
      </c>
    </row>
    <row r="34" spans="1:9" ht="26.45" customHeight="1" x14ac:dyDescent="0.2">
      <c r="A34" s="588" t="s">
        <v>353</v>
      </c>
      <c r="B34" s="579">
        <v>11348.04</v>
      </c>
      <c r="C34" s="579" t="s">
        <v>73</v>
      </c>
      <c r="D34" s="591" t="s">
        <v>362</v>
      </c>
      <c r="E34" s="37" t="s">
        <v>355</v>
      </c>
      <c r="F34" s="37" t="s">
        <v>100</v>
      </c>
      <c r="G34" s="37">
        <v>3</v>
      </c>
      <c r="H34" s="38">
        <v>17</v>
      </c>
      <c r="I34" s="39">
        <f t="shared" si="1"/>
        <v>51</v>
      </c>
    </row>
    <row r="35" spans="1:9" ht="12.75" customHeight="1" thickBot="1" x14ac:dyDescent="0.25">
      <c r="A35" s="590"/>
      <c r="B35" s="580"/>
      <c r="C35" s="580"/>
      <c r="D35" s="592"/>
      <c r="E35" s="40" t="s">
        <v>361</v>
      </c>
      <c r="F35" s="40" t="s">
        <v>100</v>
      </c>
      <c r="G35" s="40">
        <v>1</v>
      </c>
      <c r="H35" s="41">
        <v>20.95</v>
      </c>
      <c r="I35" s="42">
        <f t="shared" si="1"/>
        <v>20.95</v>
      </c>
    </row>
    <row r="36" spans="1:9" ht="25.5" x14ac:dyDescent="0.2">
      <c r="A36" s="32" t="s">
        <v>353</v>
      </c>
      <c r="B36" s="266">
        <v>13350.26</v>
      </c>
      <c r="C36" s="33" t="s">
        <v>74</v>
      </c>
      <c r="D36" s="267"/>
      <c r="E36" s="35" t="s">
        <v>355</v>
      </c>
      <c r="F36" s="35" t="s">
        <v>100</v>
      </c>
      <c r="G36" s="35">
        <v>6</v>
      </c>
      <c r="H36" s="36">
        <v>17</v>
      </c>
      <c r="I36" s="160">
        <f t="shared" si="1"/>
        <v>102</v>
      </c>
    </row>
    <row r="37" spans="1:9" ht="12.75" customHeight="1" thickBot="1" x14ac:dyDescent="0.25">
      <c r="A37" s="268"/>
      <c r="B37" s="269">
        <v>13790.48</v>
      </c>
      <c r="C37" s="33" t="s">
        <v>75</v>
      </c>
      <c r="D37" s="270"/>
      <c r="E37" s="15"/>
      <c r="F37" s="15"/>
      <c r="G37" s="15"/>
      <c r="H37" s="16"/>
      <c r="I37" s="43">
        <f t="shared" si="1"/>
        <v>0</v>
      </c>
    </row>
    <row r="38" spans="1:9" ht="26.25" thickBot="1" x14ac:dyDescent="0.25">
      <c r="A38" s="46" t="s">
        <v>353</v>
      </c>
      <c r="B38" s="266">
        <v>16227.89</v>
      </c>
      <c r="C38" s="493" t="s">
        <v>76</v>
      </c>
      <c r="D38" s="47" t="s">
        <v>362</v>
      </c>
      <c r="E38" s="493" t="s">
        <v>355</v>
      </c>
      <c r="F38" s="493" t="s">
        <v>100</v>
      </c>
      <c r="G38" s="493">
        <v>4</v>
      </c>
      <c r="H38" s="48">
        <v>9.42</v>
      </c>
      <c r="I38" s="49">
        <f t="shared" si="1"/>
        <v>37.68</v>
      </c>
    </row>
    <row r="39" spans="1:9" ht="26.25" thickBot="1" x14ac:dyDescent="0.25">
      <c r="A39" s="46" t="s">
        <v>353</v>
      </c>
      <c r="B39" s="579">
        <v>13029.38</v>
      </c>
      <c r="C39" s="579" t="s">
        <v>77</v>
      </c>
      <c r="D39" s="47" t="s">
        <v>362</v>
      </c>
      <c r="E39" s="47" t="s">
        <v>355</v>
      </c>
      <c r="F39" s="47" t="s">
        <v>100</v>
      </c>
      <c r="G39" s="47">
        <v>2</v>
      </c>
      <c r="H39" s="48">
        <v>9.42</v>
      </c>
      <c r="I39" s="49">
        <f t="shared" si="1"/>
        <v>18.84</v>
      </c>
    </row>
    <row r="40" spans="1:9" ht="12.75" customHeight="1" x14ac:dyDescent="0.2">
      <c r="A40" s="588" t="s">
        <v>118</v>
      </c>
      <c r="B40" s="581"/>
      <c r="C40" s="581"/>
      <c r="D40" s="591" t="s">
        <v>366</v>
      </c>
      <c r="E40" s="37" t="s">
        <v>1361</v>
      </c>
      <c r="F40" s="37" t="s">
        <v>100</v>
      </c>
      <c r="G40" s="37">
        <v>1</v>
      </c>
      <c r="H40" s="38">
        <v>10.3</v>
      </c>
      <c r="I40" s="39">
        <f t="shared" si="1"/>
        <v>10.3</v>
      </c>
    </row>
    <row r="41" spans="1:9" ht="12.75" customHeight="1" x14ac:dyDescent="0.2">
      <c r="A41" s="589"/>
      <c r="B41" s="581"/>
      <c r="C41" s="581"/>
      <c r="D41" s="595"/>
      <c r="E41" s="15" t="s">
        <v>1362</v>
      </c>
      <c r="F41" s="15" t="s">
        <v>100</v>
      </c>
      <c r="G41" s="15">
        <v>1</v>
      </c>
      <c r="H41" s="16">
        <v>3.9</v>
      </c>
      <c r="I41" s="43">
        <f t="shared" si="1"/>
        <v>3.9</v>
      </c>
    </row>
    <row r="42" spans="1:9" ht="12.75" customHeight="1" thickBot="1" x14ac:dyDescent="0.25">
      <c r="A42" s="590"/>
      <c r="B42" s="580"/>
      <c r="C42" s="580"/>
      <c r="D42" s="592"/>
      <c r="E42" s="40" t="s">
        <v>244</v>
      </c>
      <c r="F42" s="40" t="s">
        <v>100</v>
      </c>
      <c r="G42" s="40">
        <v>1</v>
      </c>
      <c r="H42" s="41">
        <v>290</v>
      </c>
      <c r="I42" s="42">
        <f t="shared" si="1"/>
        <v>290</v>
      </c>
    </row>
    <row r="43" spans="1:9" ht="12.75" customHeight="1" x14ac:dyDescent="0.2">
      <c r="A43" s="588" t="s">
        <v>353</v>
      </c>
      <c r="B43" s="579">
        <v>16874.77</v>
      </c>
      <c r="C43" s="579" t="s">
        <v>78</v>
      </c>
      <c r="D43" s="591" t="s">
        <v>362</v>
      </c>
      <c r="E43" s="37" t="s">
        <v>355</v>
      </c>
      <c r="F43" s="37" t="s">
        <v>100</v>
      </c>
      <c r="G43" s="37">
        <v>11</v>
      </c>
      <c r="H43" s="38">
        <v>17</v>
      </c>
      <c r="I43" s="298">
        <f t="shared" si="1"/>
        <v>187</v>
      </c>
    </row>
    <row r="44" spans="1:9" ht="12.75" customHeight="1" thickBot="1" x14ac:dyDescent="0.25">
      <c r="A44" s="590"/>
      <c r="B44" s="580"/>
      <c r="C44" s="580"/>
      <c r="D44" s="592"/>
      <c r="E44" s="86" t="s">
        <v>356</v>
      </c>
      <c r="F44" s="86" t="s">
        <v>100</v>
      </c>
      <c r="G44" s="86">
        <v>1</v>
      </c>
      <c r="H44" s="87">
        <v>44.8</v>
      </c>
      <c r="I44" s="203">
        <f t="shared" si="1"/>
        <v>44.8</v>
      </c>
    </row>
    <row r="45" spans="1:9" ht="26.25" thickBot="1" x14ac:dyDescent="0.25">
      <c r="A45" s="46" t="s">
        <v>353</v>
      </c>
      <c r="B45" s="272">
        <v>14485.27</v>
      </c>
      <c r="C45" s="88" t="s">
        <v>79</v>
      </c>
      <c r="D45" s="47" t="s">
        <v>362</v>
      </c>
      <c r="E45" s="47" t="s">
        <v>355</v>
      </c>
      <c r="F45" s="47" t="s">
        <v>100</v>
      </c>
      <c r="G45" s="47">
        <v>4</v>
      </c>
      <c r="H45" s="48">
        <v>17</v>
      </c>
      <c r="I45" s="49">
        <f t="shared" si="1"/>
        <v>68</v>
      </c>
    </row>
    <row r="46" spans="1:9" ht="12.75" customHeight="1" thickBot="1" x14ac:dyDescent="0.25">
      <c r="A46" s="183"/>
      <c r="B46" s="200">
        <f>SUM(B25:B45)</f>
        <v>161953.66999999998</v>
      </c>
      <c r="C46" s="201"/>
      <c r="D46" s="200"/>
      <c r="E46" s="202"/>
      <c r="F46" s="201"/>
      <c r="G46" s="201"/>
      <c r="H46" s="200" t="s">
        <v>16</v>
      </c>
      <c r="I46" s="233">
        <f>SUM(I25:I45)</f>
        <v>1740.02</v>
      </c>
    </row>
    <row r="47" spans="1:9" ht="64.5" thickBot="1" x14ac:dyDescent="0.25">
      <c r="A47" s="137" t="s">
        <v>381</v>
      </c>
      <c r="B47" s="117" t="s">
        <v>15</v>
      </c>
      <c r="C47" s="117" t="s">
        <v>4</v>
      </c>
      <c r="D47" s="117" t="s">
        <v>22</v>
      </c>
      <c r="E47" s="121" t="s">
        <v>17</v>
      </c>
      <c r="F47" s="117" t="s">
        <v>18</v>
      </c>
      <c r="G47" s="117" t="s">
        <v>9</v>
      </c>
      <c r="H47" s="117" t="s">
        <v>12</v>
      </c>
      <c r="I47" s="118" t="s">
        <v>11</v>
      </c>
    </row>
    <row r="48" spans="1:9" ht="12.75" customHeight="1" x14ac:dyDescent="0.2">
      <c r="A48" s="268"/>
      <c r="B48" s="13">
        <v>6491.69</v>
      </c>
      <c r="C48" s="33" t="s">
        <v>65</v>
      </c>
      <c r="D48" s="274"/>
      <c r="E48" s="15"/>
      <c r="F48" s="15"/>
      <c r="G48" s="15"/>
      <c r="H48" s="16"/>
      <c r="I48" s="13"/>
    </row>
    <row r="49" spans="1:9" ht="12.75" customHeight="1" x14ac:dyDescent="0.2">
      <c r="A49" s="32"/>
      <c r="B49" s="33">
        <v>6616.77</v>
      </c>
      <c r="C49" s="13" t="s">
        <v>66</v>
      </c>
      <c r="D49" s="15"/>
      <c r="E49" s="15"/>
      <c r="F49" s="15"/>
      <c r="G49" s="15"/>
      <c r="H49" s="15"/>
      <c r="I49" s="13"/>
    </row>
    <row r="50" spans="1:9" ht="12.75" customHeight="1" x14ac:dyDescent="0.2">
      <c r="A50" s="11"/>
      <c r="B50" s="13">
        <v>6246.95</v>
      </c>
      <c r="C50" s="13" t="s">
        <v>69</v>
      </c>
      <c r="D50" s="14"/>
      <c r="E50" s="15"/>
      <c r="F50" s="15"/>
      <c r="G50" s="15"/>
      <c r="H50" s="16"/>
      <c r="I50" s="13"/>
    </row>
    <row r="51" spans="1:9" ht="12.75" customHeight="1" x14ac:dyDescent="0.2">
      <c r="A51" s="268"/>
      <c r="B51" s="13">
        <v>6216.6</v>
      </c>
      <c r="C51" s="13" t="s">
        <v>71</v>
      </c>
      <c r="D51" s="274"/>
      <c r="E51" s="15"/>
      <c r="F51" s="15"/>
      <c r="G51" s="15"/>
      <c r="H51" s="16"/>
      <c r="I51" s="13"/>
    </row>
    <row r="52" spans="1:9" ht="12.75" customHeight="1" x14ac:dyDescent="0.2">
      <c r="A52" s="268"/>
      <c r="B52" s="13">
        <v>6372.33</v>
      </c>
      <c r="C52" s="13" t="s">
        <v>72</v>
      </c>
      <c r="D52" s="274"/>
      <c r="E52" s="15"/>
      <c r="F52" s="15"/>
      <c r="G52" s="15"/>
      <c r="H52" s="16"/>
      <c r="I52" s="13"/>
    </row>
    <row r="53" spans="1:9" ht="12.75" customHeight="1" x14ac:dyDescent="0.2">
      <c r="A53" s="11"/>
      <c r="B53" s="13">
        <v>6886.27</v>
      </c>
      <c r="C53" s="13" t="s">
        <v>73</v>
      </c>
      <c r="D53" s="57"/>
      <c r="E53" s="15"/>
      <c r="F53" s="15"/>
      <c r="G53" s="15"/>
      <c r="H53" s="16"/>
      <c r="I53" s="13"/>
    </row>
    <row r="54" spans="1:9" ht="12.75" customHeight="1" x14ac:dyDescent="0.2">
      <c r="A54" s="11"/>
      <c r="B54" s="13">
        <v>6243.1772000000001</v>
      </c>
      <c r="C54" s="13" t="s">
        <v>74</v>
      </c>
      <c r="D54" s="14"/>
      <c r="E54" s="15"/>
      <c r="F54" s="15"/>
      <c r="G54" s="15"/>
      <c r="H54" s="16"/>
      <c r="I54" s="13"/>
    </row>
    <row r="55" spans="1:9" ht="12.75" customHeight="1" x14ac:dyDescent="0.2">
      <c r="A55" s="11"/>
      <c r="B55" s="13">
        <v>8016.0523999999996</v>
      </c>
      <c r="C55" s="13" t="s">
        <v>75</v>
      </c>
      <c r="D55" s="14"/>
      <c r="E55" s="15"/>
      <c r="F55" s="15"/>
      <c r="G55" s="15"/>
      <c r="H55" s="16"/>
      <c r="I55" s="13"/>
    </row>
    <row r="56" spans="1:9" ht="12.75" customHeight="1" x14ac:dyDescent="0.2">
      <c r="A56" s="268"/>
      <c r="B56" s="13">
        <v>6548.0973999999997</v>
      </c>
      <c r="C56" s="13" t="s">
        <v>76</v>
      </c>
      <c r="D56" s="274"/>
      <c r="E56" s="15"/>
      <c r="F56" s="15"/>
      <c r="G56" s="15"/>
      <c r="H56" s="16"/>
      <c r="I56" s="13"/>
    </row>
    <row r="57" spans="1:9" ht="12.75" customHeight="1" x14ac:dyDescent="0.2">
      <c r="A57" s="268"/>
      <c r="B57" s="13">
        <v>6200.6629000000003</v>
      </c>
      <c r="C57" s="13" t="s">
        <v>77</v>
      </c>
      <c r="D57" s="274"/>
      <c r="E57" s="15"/>
      <c r="F57" s="15"/>
      <c r="G57" s="15"/>
      <c r="H57" s="16"/>
      <c r="I57" s="13"/>
    </row>
    <row r="58" spans="1:9" ht="12.75" customHeight="1" x14ac:dyDescent="0.2">
      <c r="A58" s="268"/>
      <c r="B58" s="13">
        <v>6938.0940000000001</v>
      </c>
      <c r="C58" s="13" t="s">
        <v>78</v>
      </c>
      <c r="D58" s="274"/>
      <c r="E58" s="15"/>
      <c r="F58" s="15"/>
      <c r="G58" s="15"/>
      <c r="H58" s="16"/>
      <c r="I58" s="13"/>
    </row>
    <row r="59" spans="1:9" ht="12.75" customHeight="1" x14ac:dyDescent="0.2">
      <c r="A59" s="268"/>
      <c r="B59" s="13">
        <v>7039.4106000000002</v>
      </c>
      <c r="C59" s="13" t="s">
        <v>79</v>
      </c>
      <c r="D59" s="274"/>
      <c r="E59" s="15"/>
      <c r="F59" s="15"/>
      <c r="G59" s="15"/>
      <c r="H59" s="16"/>
      <c r="I59" s="13"/>
    </row>
    <row r="60" spans="1:9" ht="12.75" customHeight="1" thickBot="1" x14ac:dyDescent="0.25">
      <c r="A60" s="516"/>
      <c r="B60" s="522">
        <f>SUM(B48:B59)</f>
        <v>79816.104500000001</v>
      </c>
      <c r="C60" s="247" t="s">
        <v>86</v>
      </c>
      <c r="D60" s="274"/>
      <c r="E60" s="15"/>
      <c r="F60" s="15"/>
      <c r="G60" s="15"/>
      <c r="H60" s="16"/>
      <c r="I60" s="13"/>
    </row>
    <row r="61" spans="1:9" ht="12.75" customHeight="1" x14ac:dyDescent="0.2">
      <c r="A61" s="596" t="s">
        <v>114</v>
      </c>
      <c r="B61" s="206">
        <v>699.08</v>
      </c>
      <c r="C61" s="13" t="s">
        <v>72</v>
      </c>
      <c r="D61" s="274"/>
      <c r="E61" s="15"/>
      <c r="F61" s="15"/>
      <c r="G61" s="15"/>
      <c r="H61" s="16"/>
      <c r="I61" s="13"/>
    </row>
    <row r="62" spans="1:9" ht="12.75" customHeight="1" x14ac:dyDescent="0.2">
      <c r="A62" s="597"/>
      <c r="B62" s="206">
        <v>1043.24</v>
      </c>
      <c r="C62" s="13" t="s">
        <v>73</v>
      </c>
      <c r="D62" s="14"/>
      <c r="E62" s="15"/>
      <c r="F62" s="15"/>
      <c r="G62" s="15"/>
      <c r="H62" s="16"/>
      <c r="I62" s="13"/>
    </row>
    <row r="63" spans="1:9" ht="12.75" customHeight="1" x14ac:dyDescent="0.2">
      <c r="A63" s="597"/>
      <c r="B63" s="206">
        <v>512.44000000000005</v>
      </c>
      <c r="C63" s="13" t="s">
        <v>74</v>
      </c>
      <c r="D63" s="274"/>
      <c r="E63" s="15"/>
      <c r="F63" s="15"/>
      <c r="G63" s="15"/>
      <c r="H63" s="16"/>
      <c r="I63" s="13"/>
    </row>
    <row r="64" spans="1:9" ht="12.75" customHeight="1" x14ac:dyDescent="0.2">
      <c r="A64" s="597"/>
      <c r="B64" s="206">
        <v>207.36</v>
      </c>
      <c r="C64" s="13" t="s">
        <v>75</v>
      </c>
      <c r="D64" s="14"/>
      <c r="E64" s="15"/>
      <c r="F64" s="15"/>
      <c r="G64" s="15"/>
      <c r="H64" s="16"/>
      <c r="I64" s="13"/>
    </row>
    <row r="65" spans="1:9" ht="12.75" customHeight="1" thickBot="1" x14ac:dyDescent="0.25">
      <c r="A65" s="598"/>
      <c r="B65" s="523">
        <f>SUM(B61:B64)</f>
        <v>2462.1200000000003</v>
      </c>
      <c r="C65" s="247" t="s">
        <v>86</v>
      </c>
      <c r="D65" s="274"/>
      <c r="E65" s="15"/>
      <c r="F65" s="15"/>
      <c r="G65" s="15"/>
      <c r="H65" s="16"/>
      <c r="I65" s="13">
        <v>856.9</v>
      </c>
    </row>
    <row r="66" spans="1:9" ht="12.75" customHeight="1" thickBot="1" x14ac:dyDescent="0.25">
      <c r="A66" s="183"/>
      <c r="B66" s="111">
        <f>B60+B65</f>
        <v>82278.224499999997</v>
      </c>
      <c r="C66" s="112"/>
      <c r="D66" s="111"/>
      <c r="E66" s="113"/>
      <c r="F66" s="112"/>
      <c r="G66" s="112"/>
      <c r="H66" s="111" t="s">
        <v>16</v>
      </c>
      <c r="I66" s="235">
        <f>SUM(I48:I65)</f>
        <v>856.9</v>
      </c>
    </row>
    <row r="67" spans="1:9" ht="77.25" thickBot="1" x14ac:dyDescent="0.25">
      <c r="A67" s="137" t="s">
        <v>382</v>
      </c>
      <c r="B67" s="117" t="s">
        <v>15</v>
      </c>
      <c r="C67" s="117" t="s">
        <v>4</v>
      </c>
      <c r="D67" s="117" t="s">
        <v>22</v>
      </c>
      <c r="E67" s="121" t="s">
        <v>17</v>
      </c>
      <c r="F67" s="117" t="s">
        <v>18</v>
      </c>
      <c r="G67" s="117" t="s">
        <v>9</v>
      </c>
      <c r="H67" s="117" t="s">
        <v>12</v>
      </c>
      <c r="I67" s="118" t="s">
        <v>11</v>
      </c>
    </row>
    <row r="68" spans="1:9" ht="12.75" customHeight="1" thickBot="1" x14ac:dyDescent="0.25">
      <c r="A68" s="230"/>
      <c r="B68" s="109">
        <v>9182.02</v>
      </c>
      <c r="C68" s="33" t="s">
        <v>65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>
        <v>9792.0499999999993</v>
      </c>
      <c r="C69" s="13" t="s">
        <v>66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8820.84</v>
      </c>
      <c r="C70" s="33" t="s">
        <v>69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9272.75</v>
      </c>
      <c r="C71" s="13" t="s">
        <v>71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10101.36</v>
      </c>
      <c r="C72" s="33" t="s">
        <v>72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9885.68</v>
      </c>
      <c r="C73" s="13" t="s">
        <v>73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>
        <v>8866.6350000000002</v>
      </c>
      <c r="C74" s="33" t="s">
        <v>74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>
        <v>10273.34</v>
      </c>
      <c r="C75" s="13" t="s">
        <v>75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10357.91</v>
      </c>
      <c r="C76" s="33" t="s">
        <v>76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>
        <v>9663.3340000000007</v>
      </c>
      <c r="C77" s="13" t="s">
        <v>77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>
        <v>9651.0339999999997</v>
      </c>
      <c r="C78" s="13" t="s">
        <v>78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>
        <v>9980.0249999999996</v>
      </c>
      <c r="C79" s="13" t="s">
        <v>79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/>
      <c r="C80" s="88" t="s">
        <v>86</v>
      </c>
      <c r="D80" s="89"/>
      <c r="E80" s="47"/>
      <c r="F80" s="47"/>
      <c r="G80" s="47"/>
      <c r="H80" s="48"/>
      <c r="I80" s="49">
        <v>904.7</v>
      </c>
    </row>
    <row r="81" spans="1:9" ht="13.5" thickBot="1" x14ac:dyDescent="0.25">
      <c r="A81" s="183"/>
      <c r="B81" s="200">
        <f>SUM(B68:B80)</f>
        <v>115846.978</v>
      </c>
      <c r="C81" s="201"/>
      <c r="D81" s="200"/>
      <c r="E81" s="202"/>
      <c r="F81" s="201"/>
      <c r="G81" s="201"/>
      <c r="H81" s="200" t="s">
        <v>16</v>
      </c>
      <c r="I81" s="233">
        <f>SUM(I68:I80)</f>
        <v>904.7</v>
      </c>
    </row>
    <row r="82" spans="1:9" ht="26.25" thickBot="1" x14ac:dyDescent="0.25">
      <c r="A82" s="46" t="s">
        <v>7</v>
      </c>
      <c r="B82" s="117" t="s">
        <v>15</v>
      </c>
      <c r="C82" s="117" t="s">
        <v>4</v>
      </c>
      <c r="D82" s="117" t="s">
        <v>22</v>
      </c>
      <c r="E82" s="121" t="s">
        <v>17</v>
      </c>
      <c r="F82" s="117" t="s">
        <v>18</v>
      </c>
      <c r="G82" s="117" t="s">
        <v>9</v>
      </c>
      <c r="H82" s="117" t="s">
        <v>12</v>
      </c>
      <c r="I82" s="118" t="s">
        <v>11</v>
      </c>
    </row>
    <row r="83" spans="1:9" ht="12.75" customHeight="1" x14ac:dyDescent="0.2">
      <c r="A83" s="589" t="s">
        <v>81</v>
      </c>
      <c r="B83" s="33"/>
      <c r="C83" s="33" t="s">
        <v>65</v>
      </c>
      <c r="D83" s="34"/>
      <c r="E83" s="35"/>
      <c r="F83" s="35" t="s">
        <v>82</v>
      </c>
      <c r="G83" s="35">
        <v>260</v>
      </c>
      <c r="H83" s="16">
        <v>4.54</v>
      </c>
      <c r="I83" s="160">
        <f>G83*H83</f>
        <v>1180.4000000000001</v>
      </c>
    </row>
    <row r="84" spans="1:9" x14ac:dyDescent="0.2">
      <c r="A84" s="589"/>
      <c r="B84" s="13"/>
      <c r="C84" s="13" t="s">
        <v>66</v>
      </c>
      <c r="D84" s="14"/>
      <c r="E84" s="15"/>
      <c r="F84" s="15" t="s">
        <v>82</v>
      </c>
      <c r="G84" s="15">
        <v>230</v>
      </c>
      <c r="H84" s="16">
        <v>4.54</v>
      </c>
      <c r="I84" s="43">
        <f>G84*H84</f>
        <v>1044.2</v>
      </c>
    </row>
    <row r="85" spans="1:9" x14ac:dyDescent="0.2">
      <c r="A85" s="589"/>
      <c r="B85" s="13"/>
      <c r="C85" s="13" t="s">
        <v>69</v>
      </c>
      <c r="D85" s="14"/>
      <c r="E85" s="15"/>
      <c r="F85" s="15" t="s">
        <v>82</v>
      </c>
      <c r="G85" s="15">
        <v>194</v>
      </c>
      <c r="H85" s="16">
        <v>4.54</v>
      </c>
      <c r="I85" s="43">
        <f>G85*H85</f>
        <v>880.76</v>
      </c>
    </row>
    <row r="86" spans="1:9" ht="12.75" customHeight="1" x14ac:dyDescent="0.2">
      <c r="A86" s="589"/>
      <c r="B86" s="13"/>
      <c r="C86" s="13" t="s">
        <v>71</v>
      </c>
      <c r="D86" s="14"/>
      <c r="E86" s="15"/>
      <c r="F86" s="15" t="s">
        <v>82</v>
      </c>
      <c r="G86" s="15">
        <v>251</v>
      </c>
      <c r="H86" s="16">
        <v>4.54</v>
      </c>
      <c r="I86" s="43">
        <f t="shared" ref="I86:I92" si="2">G86*H86</f>
        <v>1139.54</v>
      </c>
    </row>
    <row r="87" spans="1:9" x14ac:dyDescent="0.2">
      <c r="A87" s="589"/>
      <c r="B87" s="13"/>
      <c r="C87" s="13" t="s">
        <v>72</v>
      </c>
      <c r="D87" s="14"/>
      <c r="E87" s="15"/>
      <c r="F87" s="15" t="s">
        <v>82</v>
      </c>
      <c r="G87" s="15">
        <v>149</v>
      </c>
      <c r="H87" s="16">
        <v>4.54</v>
      </c>
      <c r="I87" s="43">
        <f t="shared" si="2"/>
        <v>676.46</v>
      </c>
    </row>
    <row r="88" spans="1:9" ht="12.75" customHeight="1" x14ac:dyDescent="0.2">
      <c r="A88" s="589"/>
      <c r="B88" s="13"/>
      <c r="C88" s="13" t="s">
        <v>73</v>
      </c>
      <c r="D88" s="14"/>
      <c r="E88" s="15"/>
      <c r="F88" s="15" t="s">
        <v>82</v>
      </c>
      <c r="G88" s="15">
        <v>134</v>
      </c>
      <c r="H88" s="16">
        <v>4.54</v>
      </c>
      <c r="I88" s="43">
        <f t="shared" si="2"/>
        <v>608.36</v>
      </c>
    </row>
    <row r="89" spans="1:9" ht="12.75" customHeight="1" x14ac:dyDescent="0.2">
      <c r="A89" s="589"/>
      <c r="B89" s="13"/>
      <c r="C89" s="13" t="s">
        <v>74</v>
      </c>
      <c r="D89" s="14"/>
      <c r="E89" s="15"/>
      <c r="F89" s="15" t="s">
        <v>82</v>
      </c>
      <c r="G89" s="15">
        <v>141</v>
      </c>
      <c r="H89" s="16">
        <v>4.8099999999999996</v>
      </c>
      <c r="I89" s="43">
        <f t="shared" si="2"/>
        <v>678.20999999999992</v>
      </c>
    </row>
    <row r="90" spans="1:9" ht="12.75" customHeight="1" x14ac:dyDescent="0.2">
      <c r="A90" s="589"/>
      <c r="B90" s="13"/>
      <c r="C90" s="13" t="s">
        <v>75</v>
      </c>
      <c r="D90" s="14"/>
      <c r="E90" s="15"/>
      <c r="F90" s="15" t="s">
        <v>82</v>
      </c>
      <c r="G90" s="15">
        <v>194</v>
      </c>
      <c r="H90" s="16">
        <v>4.8099999999999996</v>
      </c>
      <c r="I90" s="43">
        <f t="shared" si="2"/>
        <v>933.13999999999987</v>
      </c>
    </row>
    <row r="91" spans="1:9" ht="12.75" customHeight="1" x14ac:dyDescent="0.2">
      <c r="A91" s="589"/>
      <c r="B91" s="13"/>
      <c r="C91" s="13" t="s">
        <v>76</v>
      </c>
      <c r="D91" s="14"/>
      <c r="E91" s="15"/>
      <c r="F91" s="15" t="s">
        <v>82</v>
      </c>
      <c r="G91" s="15">
        <v>241</v>
      </c>
      <c r="H91" s="16">
        <v>4.8099999999999996</v>
      </c>
      <c r="I91" s="43">
        <f t="shared" si="2"/>
        <v>1159.2099999999998</v>
      </c>
    </row>
    <row r="92" spans="1:9" ht="12.75" customHeight="1" x14ac:dyDescent="0.2">
      <c r="A92" s="589"/>
      <c r="B92" s="13"/>
      <c r="C92" s="13" t="s">
        <v>77</v>
      </c>
      <c r="D92" s="14"/>
      <c r="E92" s="15"/>
      <c r="F92" s="15" t="s">
        <v>82</v>
      </c>
      <c r="G92" s="15">
        <v>299</v>
      </c>
      <c r="H92" s="16">
        <v>4.8099999999999996</v>
      </c>
      <c r="I92" s="43">
        <f t="shared" si="2"/>
        <v>1438.1899999999998</v>
      </c>
    </row>
    <row r="93" spans="1:9" ht="12.75" customHeight="1" x14ac:dyDescent="0.2">
      <c r="A93" s="589"/>
      <c r="B93" s="13"/>
      <c r="C93" s="13" t="s">
        <v>78</v>
      </c>
      <c r="D93" s="14"/>
      <c r="E93" s="15"/>
      <c r="F93" s="15" t="s">
        <v>82</v>
      </c>
      <c r="G93" s="15">
        <v>274</v>
      </c>
      <c r="H93" s="16">
        <v>4.8099999999999996</v>
      </c>
      <c r="I93" s="43">
        <f>G93*H93</f>
        <v>1317.9399999999998</v>
      </c>
    </row>
    <row r="94" spans="1:9" ht="12.75" customHeight="1" x14ac:dyDescent="0.2">
      <c r="A94" s="589"/>
      <c r="B94" s="13"/>
      <c r="C94" s="13" t="s">
        <v>79</v>
      </c>
      <c r="D94" s="14"/>
      <c r="E94" s="15"/>
      <c r="F94" s="15" t="s">
        <v>82</v>
      </c>
      <c r="G94" s="15">
        <v>433</v>
      </c>
      <c r="H94" s="16">
        <v>4.8099999999999996</v>
      </c>
      <c r="I94" s="43">
        <f>G94*H94</f>
        <v>2082.73</v>
      </c>
    </row>
    <row r="95" spans="1:9" ht="12.75" customHeight="1" x14ac:dyDescent="0.2">
      <c r="A95" s="589"/>
      <c r="B95" s="74"/>
      <c r="C95" s="74" t="s">
        <v>86</v>
      </c>
      <c r="D95" s="75"/>
      <c r="E95" s="76"/>
      <c r="F95" s="15" t="s">
        <v>82</v>
      </c>
      <c r="G95" s="76">
        <f>SUM(G83:G94)</f>
        <v>2800</v>
      </c>
      <c r="H95" s="77"/>
      <c r="I95" s="244">
        <f>SUM(I83:I94)</f>
        <v>13139.14</v>
      </c>
    </row>
    <row r="96" spans="1:9" ht="25.5" x14ac:dyDescent="0.2">
      <c r="A96" s="11" t="s">
        <v>91</v>
      </c>
      <c r="B96" s="13"/>
      <c r="C96" s="13" t="s">
        <v>86</v>
      </c>
      <c r="D96" s="75"/>
      <c r="E96" s="76"/>
      <c r="F96" s="76"/>
      <c r="G96" s="76"/>
      <c r="H96" s="77"/>
      <c r="I96" s="244">
        <v>143407.32</v>
      </c>
    </row>
    <row r="97" spans="1:255" ht="12.75" customHeight="1" x14ac:dyDescent="0.2">
      <c r="A97" s="11" t="s">
        <v>83</v>
      </c>
      <c r="B97" s="13"/>
      <c r="C97" s="13" t="s">
        <v>86</v>
      </c>
      <c r="D97" s="75"/>
      <c r="E97" s="76"/>
      <c r="F97" s="76"/>
      <c r="G97" s="76"/>
      <c r="H97" s="77"/>
      <c r="I97" s="244">
        <v>9726.44</v>
      </c>
    </row>
    <row r="98" spans="1:255" ht="12.75" customHeight="1" x14ac:dyDescent="0.2">
      <c r="A98" s="11" t="s">
        <v>85</v>
      </c>
      <c r="B98" s="13"/>
      <c r="C98" s="13" t="s">
        <v>86</v>
      </c>
      <c r="D98" s="75"/>
      <c r="E98" s="76"/>
      <c r="F98" s="76"/>
      <c r="G98" s="76"/>
      <c r="H98" s="77"/>
      <c r="I98" s="244">
        <v>10399.89</v>
      </c>
    </row>
    <row r="99" spans="1:255" ht="12.75" customHeight="1" x14ac:dyDescent="0.2">
      <c r="A99" s="243" t="s">
        <v>88</v>
      </c>
      <c r="B99" s="13"/>
      <c r="C99" s="13" t="s">
        <v>86</v>
      </c>
      <c r="D99" s="75"/>
      <c r="E99" s="76"/>
      <c r="F99" s="76"/>
      <c r="G99" s="76"/>
      <c r="H99" s="77"/>
      <c r="I99" s="244">
        <v>8196.9599999999991</v>
      </c>
    </row>
    <row r="100" spans="1:255" ht="12.75" customHeight="1" thickBot="1" x14ac:dyDescent="0.25">
      <c r="A100" s="222"/>
      <c r="B100" s="112"/>
      <c r="C100" s="112"/>
      <c r="D100" s="111"/>
      <c r="E100" s="113"/>
      <c r="F100" s="112"/>
      <c r="G100" s="112"/>
      <c r="H100" s="111" t="s">
        <v>16</v>
      </c>
      <c r="I100" s="235">
        <f>SUM(I95:I99)</f>
        <v>184869.75000000003</v>
      </c>
    </row>
    <row r="101" spans="1:255" s="45" customFormat="1" ht="83.25" customHeight="1" thickBot="1" x14ac:dyDescent="0.25">
      <c r="A101" s="120" t="s">
        <v>96</v>
      </c>
      <c r="B101" s="117" t="s">
        <v>15</v>
      </c>
      <c r="C101" s="117" t="s">
        <v>4</v>
      </c>
      <c r="D101" s="117" t="s">
        <v>22</v>
      </c>
      <c r="E101" s="121" t="s">
        <v>17</v>
      </c>
      <c r="F101" s="117" t="s">
        <v>18</v>
      </c>
      <c r="G101" s="117" t="s">
        <v>9</v>
      </c>
      <c r="H101" s="117" t="s">
        <v>12</v>
      </c>
      <c r="I101" s="118" t="s">
        <v>11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30"/>
      <c r="B102" s="107">
        <v>3796.77</v>
      </c>
      <c r="C102" s="58" t="s">
        <v>65</v>
      </c>
      <c r="D102" s="67"/>
      <c r="E102" s="59"/>
      <c r="F102" s="59"/>
      <c r="G102" s="59"/>
      <c r="H102" s="60"/>
      <c r="I102" s="61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30"/>
      <c r="B103" s="108">
        <v>3325.83</v>
      </c>
      <c r="C103" s="95" t="s">
        <v>66</v>
      </c>
      <c r="D103" s="96"/>
      <c r="E103" s="97"/>
      <c r="F103" s="97"/>
      <c r="G103" s="97"/>
      <c r="H103" s="98"/>
      <c r="I103" s="9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30"/>
      <c r="B104" s="109">
        <v>3793.26</v>
      </c>
      <c r="C104" s="88" t="s">
        <v>69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30"/>
      <c r="B105" s="109">
        <v>3749.91</v>
      </c>
      <c r="C105" s="88" t="s">
        <v>71</v>
      </c>
      <c r="D105" s="89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30"/>
      <c r="B106" s="109">
        <v>3788.58</v>
      </c>
      <c r="C106" s="88" t="s">
        <v>72</v>
      </c>
      <c r="D106" s="89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30"/>
      <c r="B107" s="109">
        <v>3740.16</v>
      </c>
      <c r="C107" s="88" t="s">
        <v>73</v>
      </c>
      <c r="D107" s="89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30"/>
      <c r="B108" s="109">
        <v>3138.58</v>
      </c>
      <c r="C108" s="88" t="s">
        <v>74</v>
      </c>
      <c r="D108" s="89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4"/>
      <c r="B109" s="109">
        <v>3318.7869999999998</v>
      </c>
      <c r="C109" s="88" t="s">
        <v>75</v>
      </c>
      <c r="D109" s="89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4"/>
      <c r="B110" s="109">
        <v>3739.123</v>
      </c>
      <c r="C110" s="88" t="s">
        <v>76</v>
      </c>
      <c r="D110" s="89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4"/>
      <c r="B111" s="109">
        <v>3037.154</v>
      </c>
      <c r="C111" s="88" t="s">
        <v>77</v>
      </c>
      <c r="D111" s="89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4"/>
      <c r="B112" s="109">
        <v>3075.65</v>
      </c>
      <c r="C112" s="88" t="s">
        <v>78</v>
      </c>
      <c r="D112" s="89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4"/>
      <c r="B113" s="109">
        <v>3834.8890000000001</v>
      </c>
      <c r="C113" s="88" t="s">
        <v>79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x14ac:dyDescent="0.2">
      <c r="A114" s="224"/>
      <c r="B114" s="188"/>
      <c r="C114" s="73" t="s">
        <v>86</v>
      </c>
      <c r="D114" s="166"/>
      <c r="E114" s="53"/>
      <c r="F114" s="53"/>
      <c r="G114" s="53"/>
      <c r="H114" s="156"/>
      <c r="I114" s="168">
        <v>1431.56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4"/>
      <c r="B115" s="18">
        <f>SUM(B102:B114)</f>
        <v>42338.692999999999</v>
      </c>
      <c r="C115" s="17"/>
      <c r="D115" s="18"/>
      <c r="E115" s="19"/>
      <c r="F115" s="17"/>
      <c r="G115" s="17"/>
      <c r="H115" s="18" t="s">
        <v>16</v>
      </c>
      <c r="I115" s="236">
        <f>SUM(I102:I114)</f>
        <v>1431.56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77.25" thickBot="1" x14ac:dyDescent="0.25">
      <c r="A116" s="46" t="s">
        <v>98</v>
      </c>
      <c r="B116" s="117" t="s">
        <v>15</v>
      </c>
      <c r="C116" s="117" t="s">
        <v>4</v>
      </c>
      <c r="D116" s="117" t="s">
        <v>22</v>
      </c>
      <c r="E116" s="121" t="s">
        <v>17</v>
      </c>
      <c r="F116" s="117" t="s">
        <v>18</v>
      </c>
      <c r="G116" s="117" t="s">
        <v>9</v>
      </c>
      <c r="H116" s="117" t="s">
        <v>12</v>
      </c>
      <c r="I116" s="118" t="s">
        <v>11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26.25" thickBot="1" x14ac:dyDescent="0.25">
      <c r="A117" s="209" t="s">
        <v>87</v>
      </c>
      <c r="B117" s="185"/>
      <c r="C117" s="170" t="s">
        <v>86</v>
      </c>
      <c r="D117" s="241"/>
      <c r="E117" s="242"/>
      <c r="F117" s="241"/>
      <c r="G117" s="242"/>
      <c r="H117" s="242"/>
      <c r="I117" s="203">
        <v>57201.120000000003</v>
      </c>
    </row>
    <row r="118" spans="1:255" ht="13.5" thickBot="1" x14ac:dyDescent="0.25">
      <c r="A118" s="46"/>
      <c r="B118" s="79">
        <f>SUM(B117:B117)</f>
        <v>0</v>
      </c>
      <c r="C118" s="78"/>
      <c r="D118" s="79"/>
      <c r="E118" s="80"/>
      <c r="F118" s="78"/>
      <c r="G118" s="78"/>
      <c r="H118" s="79" t="s">
        <v>16</v>
      </c>
      <c r="I118" s="81">
        <f>SUM(I117:I117)</f>
        <v>57201.120000000003</v>
      </c>
    </row>
    <row r="119" spans="1:255" ht="51.75" thickBot="1" x14ac:dyDescent="0.25">
      <c r="A119" s="137" t="s">
        <v>97</v>
      </c>
      <c r="B119" s="117" t="s">
        <v>15</v>
      </c>
      <c r="C119" s="117" t="s">
        <v>4</v>
      </c>
      <c r="D119" s="117" t="s">
        <v>22</v>
      </c>
      <c r="E119" s="285" t="s">
        <v>17</v>
      </c>
      <c r="F119" s="117" t="s">
        <v>18</v>
      </c>
      <c r="G119" s="117" t="s">
        <v>9</v>
      </c>
      <c r="H119" s="117" t="s">
        <v>12</v>
      </c>
      <c r="I119" s="118" t="s">
        <v>11</v>
      </c>
    </row>
    <row r="120" spans="1:255" ht="13.5" thickBot="1" x14ac:dyDescent="0.25">
      <c r="A120" s="209"/>
      <c r="B120" s="188"/>
      <c r="C120" s="73" t="s">
        <v>86</v>
      </c>
      <c r="D120" s="166"/>
      <c r="E120" s="53"/>
      <c r="F120" s="53"/>
      <c r="G120" s="53"/>
      <c r="H120" s="156"/>
      <c r="I120" s="571">
        <v>90651.89</v>
      </c>
    </row>
    <row r="121" spans="1:255" ht="13.5" thickBot="1" x14ac:dyDescent="0.25">
      <c r="A121" s="137"/>
      <c r="B121" s="277"/>
      <c r="C121" s="78"/>
      <c r="D121" s="79"/>
      <c r="E121" s="80"/>
      <c r="F121" s="78"/>
      <c r="G121" s="78"/>
      <c r="H121" s="79"/>
      <c r="I121" s="81">
        <f>SUM(I120)</f>
        <v>90651.89</v>
      </c>
    </row>
    <row r="122" spans="1:255" x14ac:dyDescent="0.2">
      <c r="A122" s="9"/>
      <c r="B122" s="9"/>
      <c r="C122" s="9"/>
      <c r="D122" s="9"/>
      <c r="E122" s="9"/>
      <c r="F122" s="20"/>
      <c r="G122" s="20"/>
      <c r="H122" s="20"/>
      <c r="I122" s="20"/>
    </row>
    <row r="123" spans="1:255" ht="12.75" customHeight="1" x14ac:dyDescent="0.2">
      <c r="A123" s="21" t="s">
        <v>20</v>
      </c>
      <c r="B123" s="22"/>
      <c r="C123" s="23"/>
      <c r="D123" s="4" t="s">
        <v>8</v>
      </c>
      <c r="E123" s="4" t="s">
        <v>5</v>
      </c>
      <c r="F123" s="122" t="s">
        <v>6</v>
      </c>
      <c r="H123" s="446"/>
      <c r="I123" s="446"/>
    </row>
    <row r="124" spans="1:255" ht="12.75" customHeight="1" x14ac:dyDescent="0.2">
      <c r="A124" s="593" t="s">
        <v>14</v>
      </c>
      <c r="B124" s="594"/>
      <c r="C124" s="25"/>
      <c r="D124" s="26">
        <f>B23</f>
        <v>109325.496</v>
      </c>
      <c r="E124" s="26">
        <f>I23</f>
        <v>7196.2435999999998</v>
      </c>
      <c r="F124" s="123">
        <f>D124+E124</f>
        <v>116521.7396</v>
      </c>
      <c r="H124" s="456"/>
      <c r="I124" s="456"/>
    </row>
    <row r="125" spans="1:255" ht="12.75" customHeight="1" x14ac:dyDescent="0.2">
      <c r="A125" s="593" t="s">
        <v>1603</v>
      </c>
      <c r="B125" s="594"/>
      <c r="C125" s="25"/>
      <c r="D125" s="26">
        <f>B46</f>
        <v>161953.66999999998</v>
      </c>
      <c r="E125" s="26">
        <f>I46</f>
        <v>1740.02</v>
      </c>
      <c r="F125" s="123">
        <f>D125+E125</f>
        <v>163693.68999999997</v>
      </c>
      <c r="H125" s="455"/>
      <c r="I125" s="455"/>
    </row>
    <row r="126" spans="1:255" ht="12.75" customHeight="1" x14ac:dyDescent="0.2">
      <c r="A126" s="593" t="s">
        <v>13</v>
      </c>
      <c r="B126" s="594"/>
      <c r="C126" s="25"/>
      <c r="D126" s="26">
        <f>B66</f>
        <v>82278.224499999997</v>
      </c>
      <c r="E126" s="26">
        <f>I66</f>
        <v>856.9</v>
      </c>
      <c r="F126" s="123">
        <f>D126+E126</f>
        <v>83135.124499999991</v>
      </c>
      <c r="H126" s="455"/>
      <c r="I126" s="455"/>
    </row>
    <row r="127" spans="1:255" ht="12.75" customHeight="1" x14ac:dyDescent="0.2">
      <c r="A127" s="593" t="s">
        <v>383</v>
      </c>
      <c r="B127" s="594"/>
      <c r="C127" s="25"/>
      <c r="D127" s="26">
        <f>B81</f>
        <v>115846.978</v>
      </c>
      <c r="E127" s="26">
        <f>I81</f>
        <v>904.7</v>
      </c>
      <c r="F127" s="123">
        <f>D127+E127</f>
        <v>116751.678</v>
      </c>
      <c r="H127" s="478"/>
      <c r="I127" s="478"/>
    </row>
    <row r="128" spans="1:255" ht="12.75" customHeight="1" x14ac:dyDescent="0.2">
      <c r="A128" s="593" t="s">
        <v>25</v>
      </c>
      <c r="B128" s="594"/>
      <c r="C128" s="25"/>
      <c r="D128" s="26">
        <f>B115</f>
        <v>42338.692999999999</v>
      </c>
      <c r="E128" s="26">
        <f>I115</f>
        <v>1431.56</v>
      </c>
      <c r="F128" s="123">
        <f>D128+E128</f>
        <v>43770.252999999997</v>
      </c>
      <c r="G128" s="56"/>
    </row>
    <row r="129" spans="1:7" ht="12.75" customHeight="1" x14ac:dyDescent="0.2">
      <c r="A129" s="607" t="s">
        <v>68</v>
      </c>
      <c r="B129" s="608"/>
      <c r="C129" s="248"/>
      <c r="D129" s="249"/>
      <c r="E129" s="249"/>
      <c r="F129" s="245">
        <f>F130+F131+F132+F133+F134</f>
        <v>184869.75000000003</v>
      </c>
      <c r="G129" s="56"/>
    </row>
    <row r="130" spans="1:7" ht="12.75" customHeight="1" x14ac:dyDescent="0.2">
      <c r="A130" s="605" t="s">
        <v>81</v>
      </c>
      <c r="B130" s="606"/>
      <c r="C130" s="25"/>
      <c r="D130" s="26"/>
      <c r="E130" s="26"/>
      <c r="F130" s="123">
        <f>I95</f>
        <v>13139.14</v>
      </c>
      <c r="G130" s="56"/>
    </row>
    <row r="131" spans="1:7" ht="12.75" customHeight="1" x14ac:dyDescent="0.2">
      <c r="A131" s="605" t="s">
        <v>91</v>
      </c>
      <c r="B131" s="606"/>
      <c r="C131" s="25"/>
      <c r="D131" s="26"/>
      <c r="E131" s="26"/>
      <c r="F131" s="123">
        <f>I96</f>
        <v>143407.32</v>
      </c>
      <c r="G131" s="56"/>
    </row>
    <row r="132" spans="1:7" ht="12.75" customHeight="1" x14ac:dyDescent="0.2">
      <c r="A132" s="605" t="s">
        <v>83</v>
      </c>
      <c r="B132" s="606"/>
      <c r="C132" s="25"/>
      <c r="D132" s="26"/>
      <c r="E132" s="26"/>
      <c r="F132" s="123">
        <f>I97</f>
        <v>9726.44</v>
      </c>
      <c r="G132" s="56"/>
    </row>
    <row r="133" spans="1:7" ht="12.75" customHeight="1" x14ac:dyDescent="0.2">
      <c r="A133" s="605" t="s">
        <v>85</v>
      </c>
      <c r="B133" s="606"/>
      <c r="C133" s="25"/>
      <c r="D133" s="26"/>
      <c r="E133" s="26"/>
      <c r="F133" s="123">
        <f>I98</f>
        <v>10399.89</v>
      </c>
      <c r="G133" s="56"/>
    </row>
    <row r="134" spans="1:7" ht="12.75" customHeight="1" x14ac:dyDescent="0.2">
      <c r="A134" s="605" t="s">
        <v>88</v>
      </c>
      <c r="B134" s="606"/>
      <c r="C134" s="25"/>
      <c r="D134" s="26"/>
      <c r="E134" s="26"/>
      <c r="F134" s="123">
        <f>I99</f>
        <v>8196.9599999999991</v>
      </c>
      <c r="G134" s="56"/>
    </row>
    <row r="135" spans="1:7" ht="12.75" customHeight="1" x14ac:dyDescent="0.2">
      <c r="A135" s="614" t="s">
        <v>2</v>
      </c>
      <c r="B135" s="615"/>
      <c r="C135" s="25"/>
      <c r="D135" s="26">
        <f>B118</f>
        <v>0</v>
      </c>
      <c r="E135" s="26"/>
      <c r="F135" s="123">
        <f>D135+I118</f>
        <v>57201.120000000003</v>
      </c>
      <c r="G135" s="56"/>
    </row>
    <row r="136" spans="1:7" ht="25.9" customHeight="1" x14ac:dyDescent="0.2">
      <c r="A136" s="614" t="s">
        <v>97</v>
      </c>
      <c r="B136" s="615"/>
      <c r="C136" s="25"/>
      <c r="D136" s="26"/>
      <c r="E136" s="26"/>
      <c r="F136" s="123">
        <f>I121</f>
        <v>90651.89</v>
      </c>
      <c r="G136" s="56"/>
    </row>
    <row r="137" spans="1:7" ht="12.75" customHeight="1" x14ac:dyDescent="0.2">
      <c r="A137" s="612" t="s">
        <v>21</v>
      </c>
      <c r="B137" s="613"/>
      <c r="C137" s="27"/>
      <c r="D137" s="28">
        <f>SUM(D124:D135)</f>
        <v>511743.06149999995</v>
      </c>
      <c r="E137" s="28">
        <f>SUM(E124:E128)</f>
        <v>12129.4236</v>
      </c>
      <c r="F137" s="124">
        <f>F124+F125+F126+F127+F128+F129+F135+F136</f>
        <v>856595.24509999994</v>
      </c>
      <c r="G137" s="56"/>
    </row>
  </sheetData>
  <autoFilter ref="A5:I115"/>
  <mergeCells count="46">
    <mergeCell ref="G1:H1"/>
    <mergeCell ref="G2:H2"/>
    <mergeCell ref="C13:C17"/>
    <mergeCell ref="D14:D17"/>
    <mergeCell ref="A1:B1"/>
    <mergeCell ref="C34:C35"/>
    <mergeCell ref="B27:B31"/>
    <mergeCell ref="A30:A31"/>
    <mergeCell ref="A14:A17"/>
    <mergeCell ref="C30:C31"/>
    <mergeCell ref="A135:B135"/>
    <mergeCell ref="C39:C42"/>
    <mergeCell ref="D40:D42"/>
    <mergeCell ref="A43:A44"/>
    <mergeCell ref="B43:B44"/>
    <mergeCell ref="D43:D44"/>
    <mergeCell ref="B39:B42"/>
    <mergeCell ref="A128:B128"/>
    <mergeCell ref="A131:B131"/>
    <mergeCell ref="A134:B134"/>
    <mergeCell ref="A61:A65"/>
    <mergeCell ref="B13:B17"/>
    <mergeCell ref="A83:A95"/>
    <mergeCell ref="D30:D31"/>
    <mergeCell ref="C27:C29"/>
    <mergeCell ref="C43:C44"/>
    <mergeCell ref="A137:B137"/>
    <mergeCell ref="A129:B129"/>
    <mergeCell ref="A124:B124"/>
    <mergeCell ref="A125:B125"/>
    <mergeCell ref="A126:B126"/>
    <mergeCell ref="A18:A19"/>
    <mergeCell ref="A127:B127"/>
    <mergeCell ref="A136:B136"/>
    <mergeCell ref="A133:B133"/>
    <mergeCell ref="A40:A42"/>
    <mergeCell ref="A130:B130"/>
    <mergeCell ref="A132:B132"/>
    <mergeCell ref="A34:A35"/>
    <mergeCell ref="A27:A29"/>
    <mergeCell ref="D18:D19"/>
    <mergeCell ref="C18:C19"/>
    <mergeCell ref="B18:B19"/>
    <mergeCell ref="D27:D29"/>
    <mergeCell ref="D34:D35"/>
    <mergeCell ref="B34:B3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/>
  <dimension ref="A1:IU152"/>
  <sheetViews>
    <sheetView topLeftCell="A127" zoomScaleNormal="100" workbookViewId="0">
      <selection activeCell="A140" sqref="A140:B140"/>
    </sheetView>
  </sheetViews>
  <sheetFormatPr defaultRowHeight="12.75" customHeight="1" x14ac:dyDescent="0.2"/>
  <cols>
    <col min="1" max="1" width="22.7109375" customWidth="1"/>
    <col min="2" max="2" width="11.7109375" customWidth="1"/>
    <col min="3" max="3" width="13.7109375" customWidth="1"/>
    <col min="4" max="4" width="16.7109375" customWidth="1"/>
    <col min="5" max="5" width="26.28515625" customWidth="1"/>
    <col min="6" max="6" width="14.140625" customWidth="1"/>
    <col min="7" max="7" width="7.28515625" customWidth="1"/>
    <col min="8" max="8" width="12.85546875" customWidth="1"/>
    <col min="9" max="9" width="12.28515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6029.9</v>
      </c>
      <c r="E2" s="5">
        <v>1656093.48</v>
      </c>
      <c r="F2" s="6">
        <v>1675484.29</v>
      </c>
      <c r="G2" s="586">
        <f>E2-F2</f>
        <v>-19390.810000000056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35</v>
      </c>
      <c r="F3" s="1"/>
      <c r="G3" s="1"/>
      <c r="H3" s="1" t="s">
        <v>24</v>
      </c>
      <c r="I3" s="8">
        <f>F2-F152</f>
        <v>153244.03680000035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324</v>
      </c>
      <c r="B6" s="579">
        <v>18131.88</v>
      </c>
      <c r="C6" s="579" t="s">
        <v>65</v>
      </c>
      <c r="D6" s="591" t="s">
        <v>117</v>
      </c>
      <c r="E6" s="37" t="s">
        <v>151</v>
      </c>
      <c r="F6" s="37" t="s">
        <v>100</v>
      </c>
      <c r="G6" s="37">
        <v>0.25</v>
      </c>
      <c r="H6" s="38">
        <v>305</v>
      </c>
      <c r="I6" s="39">
        <f t="shared" ref="I6:I11" si="0">G6*H6</f>
        <v>76.25</v>
      </c>
    </row>
    <row r="7" spans="1:9" ht="12.75" customHeight="1" x14ac:dyDescent="0.2">
      <c r="A7" s="589"/>
      <c r="B7" s="581"/>
      <c r="C7" s="581"/>
      <c r="D7" s="595"/>
      <c r="E7" s="15" t="s">
        <v>325</v>
      </c>
      <c r="F7" s="15" t="s">
        <v>107</v>
      </c>
      <c r="G7" s="15">
        <v>0.25</v>
      </c>
      <c r="H7" s="16">
        <v>310</v>
      </c>
      <c r="I7" s="43">
        <f t="shared" si="0"/>
        <v>77.5</v>
      </c>
    </row>
    <row r="8" spans="1:9" ht="12.75" customHeight="1" thickBot="1" x14ac:dyDescent="0.25">
      <c r="A8" s="590"/>
      <c r="B8" s="581"/>
      <c r="C8" s="581"/>
      <c r="D8" s="592"/>
      <c r="E8" s="40" t="s">
        <v>326</v>
      </c>
      <c r="F8" s="40" t="s">
        <v>102</v>
      </c>
      <c r="G8" s="40">
        <v>0.05</v>
      </c>
      <c r="H8" s="41">
        <v>170</v>
      </c>
      <c r="I8" s="42">
        <f t="shared" si="0"/>
        <v>8.5</v>
      </c>
    </row>
    <row r="9" spans="1:9" ht="26.25" thickBot="1" x14ac:dyDescent="0.25">
      <c r="A9" s="46" t="s">
        <v>331</v>
      </c>
      <c r="B9" s="581"/>
      <c r="C9" s="581"/>
      <c r="D9" s="47"/>
      <c r="E9" s="47" t="s">
        <v>261</v>
      </c>
      <c r="F9" s="47" t="s">
        <v>100</v>
      </c>
      <c r="G9" s="47">
        <v>2</v>
      </c>
      <c r="H9" s="48">
        <v>280</v>
      </c>
      <c r="I9" s="49">
        <f t="shared" si="0"/>
        <v>560</v>
      </c>
    </row>
    <row r="10" spans="1:9" ht="12.75" customHeight="1" x14ac:dyDescent="0.2">
      <c r="A10" s="588" t="s">
        <v>324</v>
      </c>
      <c r="B10" s="581"/>
      <c r="C10" s="581"/>
      <c r="D10" s="591" t="s">
        <v>139</v>
      </c>
      <c r="E10" s="85" t="s">
        <v>220</v>
      </c>
      <c r="F10" s="85" t="s">
        <v>100</v>
      </c>
      <c r="G10" s="85">
        <v>0.5</v>
      </c>
      <c r="H10" s="348">
        <v>160</v>
      </c>
      <c r="I10" s="39">
        <f t="shared" si="0"/>
        <v>80</v>
      </c>
    </row>
    <row r="11" spans="1:9" ht="12.75" customHeight="1" thickBot="1" x14ac:dyDescent="0.25">
      <c r="A11" s="590"/>
      <c r="B11" s="580"/>
      <c r="C11" s="580"/>
      <c r="D11" s="592"/>
      <c r="E11" s="40" t="s">
        <v>326</v>
      </c>
      <c r="F11" s="40" t="s">
        <v>102</v>
      </c>
      <c r="G11" s="40">
        <v>0.1</v>
      </c>
      <c r="H11" s="41">
        <v>170</v>
      </c>
      <c r="I11" s="42">
        <f t="shared" si="0"/>
        <v>17</v>
      </c>
    </row>
    <row r="12" spans="1:9" ht="12.75" customHeight="1" x14ac:dyDescent="0.2">
      <c r="A12" s="268"/>
      <c r="B12" s="13">
        <v>18101.939999999999</v>
      </c>
      <c r="C12" s="13" t="s">
        <v>66</v>
      </c>
      <c r="D12" s="270"/>
      <c r="E12" s="15"/>
      <c r="F12" s="15"/>
      <c r="G12" s="15"/>
      <c r="H12" s="16"/>
      <c r="I12" s="13">
        <f t="shared" ref="I12:I33" si="1">G12*H12</f>
        <v>0</v>
      </c>
    </row>
    <row r="13" spans="1:9" ht="12.75" customHeight="1" x14ac:dyDescent="0.2">
      <c r="A13" s="268"/>
      <c r="B13" s="13">
        <v>19350.689999999999</v>
      </c>
      <c r="C13" s="13" t="s">
        <v>69</v>
      </c>
      <c r="D13" s="270"/>
      <c r="E13" s="15"/>
      <c r="F13" s="15"/>
      <c r="G13" s="15"/>
      <c r="H13" s="16"/>
      <c r="I13" s="13">
        <f t="shared" si="1"/>
        <v>0</v>
      </c>
    </row>
    <row r="14" spans="1:9" ht="12.75" customHeight="1" thickBot="1" x14ac:dyDescent="0.25">
      <c r="A14" s="316"/>
      <c r="B14" s="74">
        <v>17103.560000000001</v>
      </c>
      <c r="C14" s="74" t="s">
        <v>71</v>
      </c>
      <c r="D14" s="317"/>
      <c r="E14" s="76"/>
      <c r="F14" s="76"/>
      <c r="G14" s="76"/>
      <c r="H14" s="77"/>
      <c r="I14" s="74">
        <f t="shared" si="1"/>
        <v>0</v>
      </c>
    </row>
    <row r="15" spans="1:9" ht="12.75" customHeight="1" x14ac:dyDescent="0.2">
      <c r="A15" s="588" t="s">
        <v>856</v>
      </c>
      <c r="B15" s="579">
        <v>15865.38</v>
      </c>
      <c r="C15" s="579" t="s">
        <v>72</v>
      </c>
      <c r="D15" s="591" t="s">
        <v>710</v>
      </c>
      <c r="E15" s="37" t="s">
        <v>220</v>
      </c>
      <c r="F15" s="37" t="s">
        <v>100</v>
      </c>
      <c r="G15" s="37">
        <v>2</v>
      </c>
      <c r="H15" s="38">
        <v>160</v>
      </c>
      <c r="I15" s="39">
        <f t="shared" si="1"/>
        <v>320</v>
      </c>
    </row>
    <row r="16" spans="1:9" ht="12.75" customHeight="1" x14ac:dyDescent="0.2">
      <c r="A16" s="589"/>
      <c r="B16" s="581"/>
      <c r="C16" s="581"/>
      <c r="D16" s="595"/>
      <c r="E16" s="15" t="s">
        <v>852</v>
      </c>
      <c r="F16" s="15" t="s">
        <v>100</v>
      </c>
      <c r="G16" s="15">
        <v>0.5</v>
      </c>
      <c r="H16" s="16">
        <v>535.04999999999995</v>
      </c>
      <c r="I16" s="43">
        <f t="shared" si="1"/>
        <v>267.52499999999998</v>
      </c>
    </row>
    <row r="17" spans="1:9" ht="12.75" customHeight="1" x14ac:dyDescent="0.2">
      <c r="A17" s="589"/>
      <c r="B17" s="581"/>
      <c r="C17" s="581"/>
      <c r="D17" s="595"/>
      <c r="E17" s="15" t="s">
        <v>221</v>
      </c>
      <c r="F17" s="15" t="s">
        <v>102</v>
      </c>
      <c r="G17" s="15">
        <v>0.2</v>
      </c>
      <c r="H17" s="16">
        <v>70</v>
      </c>
      <c r="I17" s="43">
        <f t="shared" si="1"/>
        <v>14</v>
      </c>
    </row>
    <row r="18" spans="1:9" ht="12.75" customHeight="1" x14ac:dyDescent="0.2">
      <c r="A18" s="589"/>
      <c r="B18" s="581"/>
      <c r="C18" s="581"/>
      <c r="D18" s="595"/>
      <c r="E18" s="15" t="s">
        <v>415</v>
      </c>
      <c r="F18" s="15" t="s">
        <v>102</v>
      </c>
      <c r="G18" s="15">
        <v>0.2</v>
      </c>
      <c r="H18" s="16">
        <v>70</v>
      </c>
      <c r="I18" s="43">
        <f t="shared" si="1"/>
        <v>14</v>
      </c>
    </row>
    <row r="19" spans="1:9" ht="12.75" customHeight="1" x14ac:dyDescent="0.2">
      <c r="A19" s="589"/>
      <c r="B19" s="581"/>
      <c r="C19" s="581"/>
      <c r="D19" s="595"/>
      <c r="E19" s="15" t="s">
        <v>473</v>
      </c>
      <c r="F19" s="15" t="s">
        <v>102</v>
      </c>
      <c r="G19" s="15">
        <v>0.3</v>
      </c>
      <c r="H19" s="16">
        <v>64</v>
      </c>
      <c r="I19" s="43">
        <f t="shared" si="1"/>
        <v>19.2</v>
      </c>
    </row>
    <row r="20" spans="1:9" ht="12.75" customHeight="1" thickBot="1" x14ac:dyDescent="0.25">
      <c r="A20" s="590"/>
      <c r="B20" s="580"/>
      <c r="C20" s="580"/>
      <c r="D20" s="592"/>
      <c r="E20" s="40" t="s">
        <v>588</v>
      </c>
      <c r="F20" s="40" t="s">
        <v>102</v>
      </c>
      <c r="G20" s="40">
        <v>3</v>
      </c>
      <c r="H20" s="41">
        <v>69.959999999999994</v>
      </c>
      <c r="I20" s="42">
        <f t="shared" si="1"/>
        <v>209.88</v>
      </c>
    </row>
    <row r="21" spans="1:9" ht="12.75" customHeight="1" thickBot="1" x14ac:dyDescent="0.25">
      <c r="A21" s="321"/>
      <c r="B21" s="73">
        <v>14034.95</v>
      </c>
      <c r="C21" s="73" t="s">
        <v>73</v>
      </c>
      <c r="D21" s="323"/>
      <c r="E21" s="53"/>
      <c r="F21" s="53"/>
      <c r="G21" s="53"/>
      <c r="H21" s="156"/>
      <c r="I21" s="42">
        <f t="shared" si="1"/>
        <v>0</v>
      </c>
    </row>
    <row r="22" spans="1:9" ht="12.75" customHeight="1" x14ac:dyDescent="0.2">
      <c r="A22" s="588" t="s">
        <v>1037</v>
      </c>
      <c r="B22" s="579">
        <v>16259.11</v>
      </c>
      <c r="C22" s="579" t="s">
        <v>74</v>
      </c>
      <c r="D22" s="591" t="s">
        <v>710</v>
      </c>
      <c r="E22" s="37" t="s">
        <v>211</v>
      </c>
      <c r="F22" s="37" t="s">
        <v>137</v>
      </c>
      <c r="G22" s="37">
        <v>1.04</v>
      </c>
      <c r="H22" s="38">
        <v>197.09</v>
      </c>
      <c r="I22" s="39">
        <f t="shared" si="1"/>
        <v>204.9736</v>
      </c>
    </row>
    <row r="23" spans="1:9" ht="13.5" thickBot="1" x14ac:dyDescent="0.25">
      <c r="A23" s="590"/>
      <c r="B23" s="580"/>
      <c r="C23" s="580"/>
      <c r="D23" s="592"/>
      <c r="E23" s="86" t="s">
        <v>212</v>
      </c>
      <c r="F23" s="86" t="s">
        <v>102</v>
      </c>
      <c r="G23" s="86">
        <v>0.05</v>
      </c>
      <c r="H23" s="87">
        <v>116</v>
      </c>
      <c r="I23" s="203">
        <f t="shared" si="1"/>
        <v>5.8000000000000007</v>
      </c>
    </row>
    <row r="24" spans="1:9" ht="12.75" customHeight="1" thickBot="1" x14ac:dyDescent="0.25">
      <c r="A24" s="321"/>
      <c r="B24" s="73">
        <v>13327.17</v>
      </c>
      <c r="C24" s="73" t="s">
        <v>75</v>
      </c>
      <c r="D24" s="323"/>
      <c r="E24" s="53"/>
      <c r="F24" s="53"/>
      <c r="G24" s="53"/>
      <c r="H24" s="156"/>
      <c r="I24" s="74">
        <f t="shared" si="1"/>
        <v>0</v>
      </c>
    </row>
    <row r="25" spans="1:9" ht="12.75" customHeight="1" x14ac:dyDescent="0.2">
      <c r="A25" s="588" t="s">
        <v>908</v>
      </c>
      <c r="B25" s="579">
        <v>14480.12</v>
      </c>
      <c r="C25" s="579" t="s">
        <v>76</v>
      </c>
      <c r="D25" s="591" t="s">
        <v>131</v>
      </c>
      <c r="E25" s="37" t="s">
        <v>422</v>
      </c>
      <c r="F25" s="37" t="s">
        <v>285</v>
      </c>
      <c r="G25" s="37">
        <v>2</v>
      </c>
      <c r="H25" s="38">
        <v>350</v>
      </c>
      <c r="I25" s="39">
        <f t="shared" si="1"/>
        <v>700</v>
      </c>
    </row>
    <row r="26" spans="1:9" ht="12.75" customHeight="1" x14ac:dyDescent="0.2">
      <c r="A26" s="589"/>
      <c r="B26" s="581"/>
      <c r="C26" s="581"/>
      <c r="D26" s="595"/>
      <c r="E26" s="35" t="s">
        <v>424</v>
      </c>
      <c r="F26" s="35" t="s">
        <v>425</v>
      </c>
      <c r="G26" s="35">
        <v>1</v>
      </c>
      <c r="H26" s="36">
        <v>300</v>
      </c>
      <c r="I26" s="43">
        <f t="shared" si="1"/>
        <v>300</v>
      </c>
    </row>
    <row r="27" spans="1:9" ht="12.75" customHeight="1" x14ac:dyDescent="0.2">
      <c r="A27" s="589"/>
      <c r="B27" s="581"/>
      <c r="C27" s="581"/>
      <c r="D27" s="595"/>
      <c r="E27" s="35" t="s">
        <v>220</v>
      </c>
      <c r="F27" s="35" t="s">
        <v>100</v>
      </c>
      <c r="G27" s="35">
        <v>2</v>
      </c>
      <c r="H27" s="36">
        <v>160</v>
      </c>
      <c r="I27" s="43">
        <f t="shared" si="1"/>
        <v>320</v>
      </c>
    </row>
    <row r="28" spans="1:9" ht="12.75" customHeight="1" thickBot="1" x14ac:dyDescent="0.25">
      <c r="A28" s="590"/>
      <c r="B28" s="580"/>
      <c r="C28" s="580"/>
      <c r="D28" s="592"/>
      <c r="E28" s="86" t="s">
        <v>221</v>
      </c>
      <c r="F28" s="86" t="s">
        <v>102</v>
      </c>
      <c r="G28" s="86">
        <v>0.3</v>
      </c>
      <c r="H28" s="87">
        <v>82</v>
      </c>
      <c r="I28" s="42">
        <f t="shared" si="1"/>
        <v>24.599999999999998</v>
      </c>
    </row>
    <row r="29" spans="1:9" ht="12.75" customHeight="1" thickBot="1" x14ac:dyDescent="0.25">
      <c r="A29" s="183"/>
      <c r="B29" s="73">
        <v>14673.21</v>
      </c>
      <c r="C29" s="73" t="s">
        <v>77</v>
      </c>
      <c r="D29" s="53"/>
      <c r="E29" s="53"/>
      <c r="F29" s="53"/>
      <c r="G29" s="53"/>
      <c r="H29" s="156"/>
      <c r="I29" s="168"/>
    </row>
    <row r="30" spans="1:9" ht="12.75" customHeight="1" x14ac:dyDescent="0.2">
      <c r="A30" s="588" t="s">
        <v>214</v>
      </c>
      <c r="B30" s="579">
        <v>15869.82</v>
      </c>
      <c r="C30" s="579" t="s">
        <v>78</v>
      </c>
      <c r="D30" s="591" t="s">
        <v>747</v>
      </c>
      <c r="E30" s="37" t="s">
        <v>211</v>
      </c>
      <c r="F30" s="37" t="s">
        <v>137</v>
      </c>
      <c r="G30" s="37">
        <v>1.04</v>
      </c>
      <c r="H30" s="38">
        <v>197.09</v>
      </c>
      <c r="I30" s="39">
        <f t="shared" si="1"/>
        <v>204.9736</v>
      </c>
    </row>
    <row r="31" spans="1:9" ht="12.75" customHeight="1" thickBot="1" x14ac:dyDescent="0.25">
      <c r="A31" s="590"/>
      <c r="B31" s="580"/>
      <c r="C31" s="580"/>
      <c r="D31" s="592"/>
      <c r="E31" s="40" t="s">
        <v>212</v>
      </c>
      <c r="F31" s="40" t="s">
        <v>102</v>
      </c>
      <c r="G31" s="40">
        <v>0.05</v>
      </c>
      <c r="H31" s="41">
        <v>116</v>
      </c>
      <c r="I31" s="42">
        <f t="shared" si="1"/>
        <v>5.8000000000000007</v>
      </c>
    </row>
    <row r="32" spans="1:9" ht="12.75" customHeight="1" x14ac:dyDescent="0.2">
      <c r="A32" s="588" t="s">
        <v>1559</v>
      </c>
      <c r="B32" s="579">
        <v>15817.51</v>
      </c>
      <c r="C32" s="579" t="s">
        <v>79</v>
      </c>
      <c r="D32" s="591" t="s">
        <v>287</v>
      </c>
      <c r="E32" s="85" t="s">
        <v>213</v>
      </c>
      <c r="F32" s="85" t="s">
        <v>100</v>
      </c>
      <c r="G32" s="85">
        <v>1</v>
      </c>
      <c r="H32" s="158">
        <v>41.85</v>
      </c>
      <c r="I32" s="159">
        <f t="shared" si="1"/>
        <v>41.85</v>
      </c>
    </row>
    <row r="33" spans="1:10" s="44" customFormat="1" ht="12.75" customHeight="1" thickBot="1" x14ac:dyDescent="0.25">
      <c r="A33" s="590"/>
      <c r="B33" s="580"/>
      <c r="C33" s="580"/>
      <c r="D33" s="592"/>
      <c r="E33" s="40" t="s">
        <v>221</v>
      </c>
      <c r="F33" s="40" t="s">
        <v>102</v>
      </c>
      <c r="G33" s="40">
        <v>0.05</v>
      </c>
      <c r="H33" s="41">
        <v>82</v>
      </c>
      <c r="I33" s="42">
        <f t="shared" si="1"/>
        <v>4.1000000000000005</v>
      </c>
      <c r="J33" s="54"/>
    </row>
    <row r="34" spans="1:10" s="45" customFormat="1" ht="12.75" customHeight="1" thickBot="1" x14ac:dyDescent="0.25">
      <c r="A34" s="183"/>
      <c r="B34" s="200">
        <f>SUM(B6:B33)</f>
        <v>193015.34</v>
      </c>
      <c r="C34" s="201"/>
      <c r="D34" s="200"/>
      <c r="E34" s="202"/>
      <c r="F34" s="201"/>
      <c r="G34" s="201"/>
      <c r="H34" s="338" t="s">
        <v>16</v>
      </c>
      <c r="I34" s="378">
        <f>SUM(I6:I33)</f>
        <v>3475.9521999999997</v>
      </c>
    </row>
    <row r="35" spans="1:10" ht="77.25" thickBot="1" x14ac:dyDescent="0.25">
      <c r="A35" s="137" t="s">
        <v>1602</v>
      </c>
      <c r="B35" s="117" t="s">
        <v>15</v>
      </c>
      <c r="C35" s="117" t="s">
        <v>4</v>
      </c>
      <c r="D35" s="117" t="s">
        <v>22</v>
      </c>
      <c r="E35" s="121" t="s">
        <v>17</v>
      </c>
      <c r="F35" s="117" t="s">
        <v>18</v>
      </c>
      <c r="G35" s="117" t="s">
        <v>9</v>
      </c>
      <c r="H35" s="117" t="s">
        <v>12</v>
      </c>
      <c r="I35" s="118" t="s">
        <v>11</v>
      </c>
    </row>
    <row r="36" spans="1:10" x14ac:dyDescent="0.2">
      <c r="A36" s="588" t="s">
        <v>264</v>
      </c>
      <c r="B36" s="579">
        <v>26188.69</v>
      </c>
      <c r="C36" s="579" t="s">
        <v>65</v>
      </c>
      <c r="D36" s="591" t="s">
        <v>287</v>
      </c>
      <c r="E36" s="37" t="s">
        <v>329</v>
      </c>
      <c r="F36" s="37" t="s">
        <v>100</v>
      </c>
      <c r="G36" s="37">
        <v>1</v>
      </c>
      <c r="H36" s="38">
        <v>45</v>
      </c>
      <c r="I36" s="39">
        <f>G36*H36</f>
        <v>45</v>
      </c>
    </row>
    <row r="37" spans="1:10" ht="12.75" customHeight="1" x14ac:dyDescent="0.2">
      <c r="A37" s="589"/>
      <c r="B37" s="581"/>
      <c r="C37" s="581"/>
      <c r="D37" s="595"/>
      <c r="E37" s="15" t="s">
        <v>193</v>
      </c>
      <c r="F37" s="15" t="s">
        <v>100</v>
      </c>
      <c r="G37" s="15">
        <v>1</v>
      </c>
      <c r="H37" s="16">
        <v>106.12</v>
      </c>
      <c r="I37" s="43">
        <f t="shared" ref="I37:I52" si="2">G37*H37</f>
        <v>106.12</v>
      </c>
    </row>
    <row r="38" spans="1:10" ht="13.5" thickBot="1" x14ac:dyDescent="0.25">
      <c r="A38" s="590"/>
      <c r="B38" s="580"/>
      <c r="C38" s="580"/>
      <c r="D38" s="592"/>
      <c r="E38" s="40" t="s">
        <v>330</v>
      </c>
      <c r="F38" s="40" t="s">
        <v>100</v>
      </c>
      <c r="G38" s="40">
        <v>1</v>
      </c>
      <c r="H38" s="41">
        <v>59.81</v>
      </c>
      <c r="I38" s="42">
        <f t="shared" si="2"/>
        <v>59.81</v>
      </c>
    </row>
    <row r="39" spans="1:10" ht="26.25" thickBot="1" x14ac:dyDescent="0.25">
      <c r="A39" s="46" t="s">
        <v>380</v>
      </c>
      <c r="B39" s="579">
        <v>21979.13</v>
      </c>
      <c r="C39" s="579" t="s">
        <v>66</v>
      </c>
      <c r="D39" s="467"/>
      <c r="E39" s="47" t="s">
        <v>261</v>
      </c>
      <c r="F39" s="47" t="s">
        <v>100</v>
      </c>
      <c r="G39" s="47">
        <v>2</v>
      </c>
      <c r="H39" s="48">
        <v>180</v>
      </c>
      <c r="I39" s="49">
        <f t="shared" si="2"/>
        <v>360</v>
      </c>
    </row>
    <row r="40" spans="1:10" ht="12.75" customHeight="1" x14ac:dyDescent="0.2">
      <c r="A40" s="588" t="s">
        <v>509</v>
      </c>
      <c r="B40" s="581"/>
      <c r="C40" s="581"/>
      <c r="D40" s="591" t="s">
        <v>510</v>
      </c>
      <c r="E40" s="37" t="s">
        <v>193</v>
      </c>
      <c r="F40" s="37" t="s">
        <v>100</v>
      </c>
      <c r="G40" s="37">
        <v>2</v>
      </c>
      <c r="H40" s="38">
        <v>106.12</v>
      </c>
      <c r="I40" s="39">
        <f t="shared" si="2"/>
        <v>212.24</v>
      </c>
    </row>
    <row r="41" spans="1:10" ht="13.5" thickBot="1" x14ac:dyDescent="0.25">
      <c r="A41" s="590"/>
      <c r="B41" s="580"/>
      <c r="C41" s="580"/>
      <c r="D41" s="592"/>
      <c r="E41" s="40" t="s">
        <v>511</v>
      </c>
      <c r="F41" s="40" t="s">
        <v>100</v>
      </c>
      <c r="G41" s="40">
        <v>2</v>
      </c>
      <c r="H41" s="41">
        <v>45</v>
      </c>
      <c r="I41" s="42">
        <f t="shared" si="2"/>
        <v>90</v>
      </c>
    </row>
    <row r="42" spans="1:10" ht="12.75" customHeight="1" thickBot="1" x14ac:dyDescent="0.25">
      <c r="A42" s="265"/>
      <c r="B42" s="266">
        <v>22058.81</v>
      </c>
      <c r="C42" s="33" t="s">
        <v>69</v>
      </c>
      <c r="D42" s="267"/>
      <c r="E42" s="35"/>
      <c r="F42" s="35"/>
      <c r="G42" s="35"/>
      <c r="H42" s="36"/>
      <c r="I42" s="33">
        <f t="shared" si="2"/>
        <v>0</v>
      </c>
    </row>
    <row r="43" spans="1:10" ht="26.25" thickBot="1" x14ac:dyDescent="0.25">
      <c r="A43" s="46" t="s">
        <v>353</v>
      </c>
      <c r="B43" s="579">
        <v>20397.79</v>
      </c>
      <c r="C43" s="609" t="s">
        <v>71</v>
      </c>
      <c r="D43" s="47" t="s">
        <v>362</v>
      </c>
      <c r="E43" s="493" t="s">
        <v>355</v>
      </c>
      <c r="F43" s="493" t="s">
        <v>100</v>
      </c>
      <c r="G43" s="493">
        <v>2</v>
      </c>
      <c r="H43" s="494">
        <v>17</v>
      </c>
      <c r="I43" s="49">
        <f t="shared" si="2"/>
        <v>34</v>
      </c>
    </row>
    <row r="44" spans="1:10" ht="12.75" customHeight="1" x14ac:dyDescent="0.2">
      <c r="A44" s="588" t="s">
        <v>670</v>
      </c>
      <c r="B44" s="581"/>
      <c r="C44" s="610"/>
      <c r="D44" s="591" t="s">
        <v>195</v>
      </c>
      <c r="E44" s="37" t="s">
        <v>193</v>
      </c>
      <c r="F44" s="37" t="s">
        <v>100</v>
      </c>
      <c r="G44" s="37">
        <v>1</v>
      </c>
      <c r="H44" s="38">
        <v>106.12</v>
      </c>
      <c r="I44" s="39">
        <f t="shared" si="2"/>
        <v>106.12</v>
      </c>
    </row>
    <row r="45" spans="1:10" x14ac:dyDescent="0.2">
      <c r="A45" s="589"/>
      <c r="B45" s="581"/>
      <c r="C45" s="610"/>
      <c r="D45" s="595"/>
      <c r="E45" s="15" t="s">
        <v>578</v>
      </c>
      <c r="F45" s="15" t="s">
        <v>100</v>
      </c>
      <c r="G45" s="15">
        <v>2</v>
      </c>
      <c r="H45" s="16">
        <v>13.56</v>
      </c>
      <c r="I45" s="43">
        <f>G45*H45</f>
        <v>27.12</v>
      </c>
    </row>
    <row r="46" spans="1:10" ht="12.75" customHeight="1" thickBot="1" x14ac:dyDescent="0.25">
      <c r="A46" s="590"/>
      <c r="B46" s="580"/>
      <c r="C46" s="611"/>
      <c r="D46" s="592"/>
      <c r="E46" s="40" t="s">
        <v>241</v>
      </c>
      <c r="F46" s="40" t="s">
        <v>100</v>
      </c>
      <c r="G46" s="40">
        <v>1</v>
      </c>
      <c r="H46" s="41">
        <v>36</v>
      </c>
      <c r="I46" s="42">
        <f t="shared" si="2"/>
        <v>36</v>
      </c>
    </row>
    <row r="47" spans="1:10" ht="26.25" thickBot="1" x14ac:dyDescent="0.25">
      <c r="A47" s="46" t="s">
        <v>353</v>
      </c>
      <c r="B47" s="272">
        <v>20333.18</v>
      </c>
      <c r="C47" s="493" t="s">
        <v>72</v>
      </c>
      <c r="D47" s="47" t="s">
        <v>362</v>
      </c>
      <c r="E47" s="493" t="s">
        <v>355</v>
      </c>
      <c r="F47" s="493" t="s">
        <v>100</v>
      </c>
      <c r="G47" s="493">
        <v>1</v>
      </c>
      <c r="H47" s="494">
        <v>17</v>
      </c>
      <c r="I47" s="49">
        <f t="shared" si="2"/>
        <v>17</v>
      </c>
    </row>
    <row r="48" spans="1:10" ht="26.25" thickBot="1" x14ac:dyDescent="0.25">
      <c r="A48" s="46" t="s">
        <v>353</v>
      </c>
      <c r="B48" s="88">
        <v>20034.990000000002</v>
      </c>
      <c r="C48" s="88" t="s">
        <v>73</v>
      </c>
      <c r="D48" s="47" t="s">
        <v>362</v>
      </c>
      <c r="E48" s="47" t="s">
        <v>355</v>
      </c>
      <c r="F48" s="47" t="s">
        <v>100</v>
      </c>
      <c r="G48" s="47">
        <v>6</v>
      </c>
      <c r="H48" s="48">
        <v>17</v>
      </c>
      <c r="I48" s="49">
        <f t="shared" si="2"/>
        <v>102</v>
      </c>
    </row>
    <row r="49" spans="1:9" ht="12.75" customHeight="1" thickBot="1" x14ac:dyDescent="0.25">
      <c r="A49" s="265"/>
      <c r="B49" s="266">
        <v>23569.13</v>
      </c>
      <c r="C49" s="33" t="s">
        <v>74</v>
      </c>
      <c r="D49" s="267"/>
      <c r="E49" s="35"/>
      <c r="F49" s="35"/>
      <c r="G49" s="35"/>
      <c r="H49" s="36"/>
      <c r="I49" s="33">
        <f t="shared" si="2"/>
        <v>0</v>
      </c>
    </row>
    <row r="50" spans="1:9" ht="26.25" thickBot="1" x14ac:dyDescent="0.25">
      <c r="A50" s="46" t="s">
        <v>353</v>
      </c>
      <c r="B50" s="493">
        <v>24347.13</v>
      </c>
      <c r="C50" s="493" t="s">
        <v>75</v>
      </c>
      <c r="D50" s="47" t="s">
        <v>362</v>
      </c>
      <c r="E50" s="493" t="s">
        <v>355</v>
      </c>
      <c r="F50" s="493" t="s">
        <v>100</v>
      </c>
      <c r="G50" s="493">
        <v>2</v>
      </c>
      <c r="H50" s="48">
        <v>17</v>
      </c>
      <c r="I50" s="49">
        <f t="shared" si="2"/>
        <v>34</v>
      </c>
    </row>
    <row r="51" spans="1:9" ht="12.75" customHeight="1" thickBot="1" x14ac:dyDescent="0.25">
      <c r="A51" s="268"/>
      <c r="B51" s="269">
        <v>28651.26</v>
      </c>
      <c r="C51" s="269"/>
      <c r="D51" s="270"/>
      <c r="E51" s="15"/>
      <c r="F51" s="15"/>
      <c r="G51" s="15"/>
      <c r="H51" s="16"/>
      <c r="I51" s="13">
        <f t="shared" si="2"/>
        <v>0</v>
      </c>
    </row>
    <row r="52" spans="1:9" ht="26.25" thickBot="1" x14ac:dyDescent="0.25">
      <c r="A52" s="46" t="s">
        <v>353</v>
      </c>
      <c r="B52" s="579">
        <v>23004.240000000002</v>
      </c>
      <c r="C52" s="579" t="s">
        <v>77</v>
      </c>
      <c r="D52" s="47" t="s">
        <v>362</v>
      </c>
      <c r="E52" s="47" t="s">
        <v>355</v>
      </c>
      <c r="F52" s="47" t="s">
        <v>100</v>
      </c>
      <c r="G52" s="47">
        <v>3</v>
      </c>
      <c r="H52" s="48">
        <v>9.42</v>
      </c>
      <c r="I52" s="49">
        <f t="shared" si="2"/>
        <v>28.259999999999998</v>
      </c>
    </row>
    <row r="53" spans="1:9" ht="12.75" customHeight="1" x14ac:dyDescent="0.2">
      <c r="A53" s="588" t="s">
        <v>168</v>
      </c>
      <c r="B53" s="581"/>
      <c r="C53" s="581"/>
      <c r="D53" s="591" t="s">
        <v>1245</v>
      </c>
      <c r="E53" s="37" t="s">
        <v>345</v>
      </c>
      <c r="F53" s="37" t="s">
        <v>100</v>
      </c>
      <c r="G53" s="37">
        <v>2</v>
      </c>
      <c r="H53" s="38">
        <v>60.6</v>
      </c>
      <c r="I53" s="39">
        <f t="shared" ref="I53:I60" si="3">G53*H53</f>
        <v>121.2</v>
      </c>
    </row>
    <row r="54" spans="1:9" ht="12.75" customHeight="1" x14ac:dyDescent="0.2">
      <c r="A54" s="589"/>
      <c r="B54" s="581"/>
      <c r="C54" s="581"/>
      <c r="D54" s="595"/>
      <c r="E54" s="15" t="s">
        <v>253</v>
      </c>
      <c r="F54" s="15" t="s">
        <v>100</v>
      </c>
      <c r="G54" s="15">
        <v>2</v>
      </c>
      <c r="H54" s="16">
        <v>12</v>
      </c>
      <c r="I54" s="43">
        <f t="shared" si="3"/>
        <v>24</v>
      </c>
    </row>
    <row r="55" spans="1:9" ht="12.75" customHeight="1" x14ac:dyDescent="0.2">
      <c r="A55" s="589"/>
      <c r="B55" s="581"/>
      <c r="C55" s="581"/>
      <c r="D55" s="595"/>
      <c r="E55" s="15" t="s">
        <v>447</v>
      </c>
      <c r="F55" s="15" t="s">
        <v>100</v>
      </c>
      <c r="G55" s="15">
        <v>1</v>
      </c>
      <c r="H55" s="16">
        <v>32</v>
      </c>
      <c r="I55" s="43">
        <f t="shared" si="3"/>
        <v>32</v>
      </c>
    </row>
    <row r="56" spans="1:9" ht="12.75" customHeight="1" thickBot="1" x14ac:dyDescent="0.25">
      <c r="A56" s="590"/>
      <c r="B56" s="580"/>
      <c r="C56" s="580"/>
      <c r="D56" s="592"/>
      <c r="E56" s="40" t="s">
        <v>343</v>
      </c>
      <c r="F56" s="40" t="s">
        <v>100</v>
      </c>
      <c r="G56" s="40">
        <v>1</v>
      </c>
      <c r="H56" s="41">
        <v>57.25</v>
      </c>
      <c r="I56" s="42">
        <f t="shared" si="3"/>
        <v>57.25</v>
      </c>
    </row>
    <row r="57" spans="1:9" ht="26.25" thickBot="1" x14ac:dyDescent="0.25">
      <c r="A57" s="46" t="s">
        <v>353</v>
      </c>
      <c r="B57" s="272">
        <v>29792.47</v>
      </c>
      <c r="C57" s="88" t="s">
        <v>78</v>
      </c>
      <c r="D57" s="47" t="s">
        <v>362</v>
      </c>
      <c r="E57" s="47" t="s">
        <v>355</v>
      </c>
      <c r="F57" s="47" t="s">
        <v>100</v>
      </c>
      <c r="G57" s="47">
        <v>4</v>
      </c>
      <c r="H57" s="48">
        <v>17</v>
      </c>
      <c r="I57" s="318">
        <f t="shared" si="3"/>
        <v>68</v>
      </c>
    </row>
    <row r="58" spans="1:9" x14ac:dyDescent="0.2">
      <c r="A58" s="588" t="s">
        <v>670</v>
      </c>
      <c r="B58" s="579">
        <v>25573.79</v>
      </c>
      <c r="C58" s="579" t="s">
        <v>79</v>
      </c>
      <c r="D58" s="591" t="s">
        <v>1558</v>
      </c>
      <c r="E58" s="37" t="s">
        <v>193</v>
      </c>
      <c r="F58" s="37" t="s">
        <v>100</v>
      </c>
      <c r="G58" s="37">
        <v>1</v>
      </c>
      <c r="H58" s="38">
        <v>110.19</v>
      </c>
      <c r="I58" s="39">
        <f t="shared" si="3"/>
        <v>110.19</v>
      </c>
    </row>
    <row r="59" spans="1:9" x14ac:dyDescent="0.2">
      <c r="A59" s="589"/>
      <c r="B59" s="581"/>
      <c r="C59" s="581"/>
      <c r="D59" s="595"/>
      <c r="E59" s="15" t="s">
        <v>244</v>
      </c>
      <c r="F59" s="15" t="s">
        <v>100</v>
      </c>
      <c r="G59" s="15">
        <v>1</v>
      </c>
      <c r="H59" s="16">
        <v>290</v>
      </c>
      <c r="I59" s="43">
        <f t="shared" si="3"/>
        <v>290</v>
      </c>
    </row>
    <row r="60" spans="1:9" ht="12.75" customHeight="1" thickBot="1" x14ac:dyDescent="0.25">
      <c r="A60" s="590"/>
      <c r="B60" s="580"/>
      <c r="C60" s="580"/>
      <c r="D60" s="592"/>
      <c r="E60" s="40" t="s">
        <v>571</v>
      </c>
      <c r="F60" s="40" t="s">
        <v>100</v>
      </c>
      <c r="G60" s="40">
        <v>2</v>
      </c>
      <c r="H60" s="41">
        <v>27</v>
      </c>
      <c r="I60" s="42">
        <f t="shared" si="3"/>
        <v>54</v>
      </c>
    </row>
    <row r="61" spans="1:9" ht="12.75" customHeight="1" thickBot="1" x14ac:dyDescent="0.25">
      <c r="A61" s="183"/>
      <c r="B61" s="200">
        <f>SUM(B36:B60)</f>
        <v>285930.61</v>
      </c>
      <c r="C61" s="201"/>
      <c r="D61" s="200"/>
      <c r="E61" s="202"/>
      <c r="F61" s="201"/>
      <c r="G61" s="201"/>
      <c r="H61" s="200" t="s">
        <v>16</v>
      </c>
      <c r="I61" s="200">
        <f>SUM(I36:I60)</f>
        <v>2014.3100000000002</v>
      </c>
    </row>
    <row r="62" spans="1:9" ht="64.5" thickBot="1" x14ac:dyDescent="0.25">
      <c r="A62" s="137" t="s">
        <v>381</v>
      </c>
      <c r="B62" s="117" t="s">
        <v>15</v>
      </c>
      <c r="C62" s="117" t="s">
        <v>4</v>
      </c>
      <c r="D62" s="117" t="s">
        <v>22</v>
      </c>
      <c r="E62" s="121" t="s">
        <v>17</v>
      </c>
      <c r="F62" s="117" t="s">
        <v>18</v>
      </c>
      <c r="G62" s="117" t="s">
        <v>9</v>
      </c>
      <c r="H62" s="117" t="s">
        <v>12</v>
      </c>
      <c r="I62" s="118" t="s">
        <v>11</v>
      </c>
    </row>
    <row r="63" spans="1:9" ht="12.75" customHeight="1" thickBot="1" x14ac:dyDescent="0.25">
      <c r="A63" s="223"/>
      <c r="B63" s="349">
        <v>11461.1</v>
      </c>
      <c r="C63" s="349" t="s">
        <v>65</v>
      </c>
      <c r="D63" s="350"/>
      <c r="E63" s="351"/>
      <c r="F63" s="351"/>
      <c r="G63" s="351"/>
      <c r="H63" s="352"/>
      <c r="I63" s="420"/>
    </row>
    <row r="64" spans="1:9" ht="12.75" customHeight="1" thickBot="1" x14ac:dyDescent="0.25">
      <c r="A64" s="230"/>
      <c r="B64" s="125">
        <v>11681.92</v>
      </c>
      <c r="C64" s="126" t="s">
        <v>66</v>
      </c>
      <c r="D64" s="127"/>
      <c r="E64" s="128"/>
      <c r="F64" s="128"/>
      <c r="G64" s="128"/>
      <c r="H64" s="129"/>
      <c r="I64" s="130"/>
    </row>
    <row r="65" spans="1:9" ht="12.75" customHeight="1" thickBot="1" x14ac:dyDescent="0.25">
      <c r="A65" s="230"/>
      <c r="B65" s="109">
        <v>11029</v>
      </c>
      <c r="C65" s="88" t="s">
        <v>69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10975.42</v>
      </c>
      <c r="C66" s="88" t="s">
        <v>71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>
        <v>11242.29</v>
      </c>
      <c r="C67" s="88" t="s">
        <v>72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333"/>
      <c r="B68" s="164">
        <v>12157.21</v>
      </c>
      <c r="C68" s="157" t="s">
        <v>73</v>
      </c>
      <c r="D68" s="85"/>
      <c r="E68" s="37"/>
      <c r="F68" s="37"/>
      <c r="G68" s="37"/>
      <c r="H68" s="38"/>
      <c r="I68" s="39"/>
    </row>
    <row r="69" spans="1:9" ht="12.75" customHeight="1" thickBot="1" x14ac:dyDescent="0.25">
      <c r="A69" s="230"/>
      <c r="B69" s="109">
        <v>11020.77</v>
      </c>
      <c r="C69" s="88" t="s">
        <v>74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24"/>
      <c r="B70" s="109">
        <v>14152.367</v>
      </c>
      <c r="C70" s="88" t="s">
        <v>75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24"/>
      <c r="B71" s="109">
        <v>11560.688</v>
      </c>
      <c r="C71" s="88" t="s">
        <v>76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24"/>
      <c r="B72" s="109">
        <v>10947.290999999999</v>
      </c>
      <c r="C72" s="88" t="s">
        <v>77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24"/>
      <c r="B73" s="109">
        <v>12248.413</v>
      </c>
      <c r="C73" s="88" t="s">
        <v>78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24"/>
      <c r="B74" s="109">
        <v>12427.272000000001</v>
      </c>
      <c r="C74" s="88" t="s">
        <v>79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1"/>
      <c r="B75" s="512">
        <f>SUM(B63:B74)</f>
        <v>140903.74100000001</v>
      </c>
      <c r="C75" s="518" t="s">
        <v>86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596" t="s">
        <v>114</v>
      </c>
      <c r="B76" s="109">
        <v>1234.23</v>
      </c>
      <c r="C76" s="88" t="s">
        <v>72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7"/>
      <c r="B77" s="109">
        <v>1841.84</v>
      </c>
      <c r="C77" s="88" t="s">
        <v>73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597"/>
      <c r="B78" s="109">
        <v>904.71</v>
      </c>
      <c r="C78" s="88" t="s">
        <v>74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597"/>
      <c r="B79" s="109">
        <v>366.1</v>
      </c>
      <c r="C79" s="88" t="s">
        <v>75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598"/>
      <c r="B80" s="512">
        <f>SUM(B76:B79)</f>
        <v>4346.88</v>
      </c>
      <c r="C80" s="518" t="s">
        <v>86</v>
      </c>
      <c r="D80" s="89"/>
      <c r="E80" s="47"/>
      <c r="F80" s="47"/>
      <c r="G80" s="47"/>
      <c r="H80" s="48"/>
      <c r="I80" s="49">
        <v>1512.8</v>
      </c>
    </row>
    <row r="81" spans="1:9" ht="12.75" customHeight="1" thickBot="1" x14ac:dyDescent="0.25">
      <c r="A81" s="183"/>
      <c r="B81" s="111">
        <f>B75+B80</f>
        <v>145250.62100000001</v>
      </c>
      <c r="C81" s="112"/>
      <c r="D81" s="111"/>
      <c r="E81" s="113"/>
      <c r="F81" s="112"/>
      <c r="G81" s="112"/>
      <c r="H81" s="111" t="s">
        <v>16</v>
      </c>
      <c r="I81" s="235">
        <f>SUM(I63:I80)</f>
        <v>1512.8</v>
      </c>
    </row>
    <row r="82" spans="1:9" ht="77.25" thickBot="1" x14ac:dyDescent="0.25">
      <c r="A82" s="137" t="s">
        <v>382</v>
      </c>
      <c r="B82" s="117" t="s">
        <v>15</v>
      </c>
      <c r="C82" s="117" t="s">
        <v>4</v>
      </c>
      <c r="D82" s="117" t="s">
        <v>22</v>
      </c>
      <c r="E82" s="121" t="s">
        <v>17</v>
      </c>
      <c r="F82" s="117" t="s">
        <v>18</v>
      </c>
      <c r="G82" s="117" t="s">
        <v>9</v>
      </c>
      <c r="H82" s="117" t="s">
        <v>12</v>
      </c>
      <c r="I82" s="118" t="s">
        <v>11</v>
      </c>
    </row>
    <row r="83" spans="1:9" ht="12.75" customHeight="1" thickBot="1" x14ac:dyDescent="0.25">
      <c r="A83" s="230"/>
      <c r="B83" s="109">
        <v>16219</v>
      </c>
      <c r="C83" s="33" t="s">
        <v>65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17287.900000000001</v>
      </c>
      <c r="C84" s="13" t="s">
        <v>66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15573.23</v>
      </c>
      <c r="C85" s="33" t="s">
        <v>69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16371.07</v>
      </c>
      <c r="C86" s="13" t="s">
        <v>71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17833.990000000002</v>
      </c>
      <c r="C87" s="33" t="s">
        <v>72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17453.21</v>
      </c>
      <c r="C88" s="13" t="s">
        <v>73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15654.07</v>
      </c>
      <c r="C89" s="33" t="s">
        <v>74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18137.62</v>
      </c>
      <c r="C90" s="13" t="s">
        <v>75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18286.919999999998</v>
      </c>
      <c r="C91" s="33" t="s">
        <v>76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17060.650000000001</v>
      </c>
      <c r="C92" s="13" t="s">
        <v>77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17039.75</v>
      </c>
      <c r="C93" s="13" t="s">
        <v>78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17620.599999999999</v>
      </c>
      <c r="C94" s="13" t="s">
        <v>79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/>
      <c r="C95" s="88" t="s">
        <v>86</v>
      </c>
      <c r="D95" s="89"/>
      <c r="E95" s="47"/>
      <c r="F95" s="47"/>
      <c r="G95" s="47"/>
      <c r="H95" s="48"/>
      <c r="I95" s="49">
        <v>1597.3</v>
      </c>
    </row>
    <row r="96" spans="1:9" ht="13.5" thickBot="1" x14ac:dyDescent="0.25">
      <c r="A96" s="183"/>
      <c r="B96" s="200">
        <f>SUM(B83:B95)</f>
        <v>204538.01</v>
      </c>
      <c r="C96" s="201"/>
      <c r="D96" s="200"/>
      <c r="E96" s="202"/>
      <c r="F96" s="201"/>
      <c r="G96" s="201"/>
      <c r="H96" s="200" t="s">
        <v>16</v>
      </c>
      <c r="I96" s="233">
        <f>SUM(I83:I95)</f>
        <v>1597.3</v>
      </c>
    </row>
    <row r="97" spans="1:9" ht="26.25" thickBot="1" x14ac:dyDescent="0.25">
      <c r="A97" s="46" t="s">
        <v>7</v>
      </c>
      <c r="B97" s="117" t="s">
        <v>15</v>
      </c>
      <c r="C97" s="117" t="s">
        <v>4</v>
      </c>
      <c r="D97" s="117" t="s">
        <v>22</v>
      </c>
      <c r="E97" s="121" t="s">
        <v>17</v>
      </c>
      <c r="F97" s="117" t="s">
        <v>18</v>
      </c>
      <c r="G97" s="117" t="s">
        <v>9</v>
      </c>
      <c r="H97" s="117" t="s">
        <v>12</v>
      </c>
      <c r="I97" s="118" t="s">
        <v>11</v>
      </c>
    </row>
    <row r="98" spans="1:9" ht="12.75" customHeight="1" x14ac:dyDescent="0.2">
      <c r="A98" s="589" t="s">
        <v>81</v>
      </c>
      <c r="B98" s="33"/>
      <c r="C98" s="33" t="s">
        <v>65</v>
      </c>
      <c r="D98" s="34"/>
      <c r="E98" s="35"/>
      <c r="F98" s="35" t="s">
        <v>82</v>
      </c>
      <c r="G98" s="35">
        <v>1168</v>
      </c>
      <c r="H98" s="16">
        <v>4.54</v>
      </c>
      <c r="I98" s="160">
        <f>G98*H98</f>
        <v>5302.72</v>
      </c>
    </row>
    <row r="99" spans="1:9" ht="13.9" customHeight="1" x14ac:dyDescent="0.2">
      <c r="A99" s="589"/>
      <c r="B99" s="13"/>
      <c r="C99" s="13" t="s">
        <v>66</v>
      </c>
      <c r="D99" s="14"/>
      <c r="E99" s="15"/>
      <c r="F99" s="15" t="s">
        <v>82</v>
      </c>
      <c r="G99" s="15">
        <v>818</v>
      </c>
      <c r="H99" s="16">
        <v>4.54</v>
      </c>
      <c r="I99" s="43">
        <f>G99*H99</f>
        <v>3713.7200000000003</v>
      </c>
    </row>
    <row r="100" spans="1:9" x14ac:dyDescent="0.2">
      <c r="A100" s="589"/>
      <c r="B100" s="13"/>
      <c r="C100" s="13" t="s">
        <v>69</v>
      </c>
      <c r="D100" s="14"/>
      <c r="E100" s="15"/>
      <c r="F100" s="15" t="s">
        <v>82</v>
      </c>
      <c r="G100" s="15">
        <v>963</v>
      </c>
      <c r="H100" s="16">
        <v>4.54</v>
      </c>
      <c r="I100" s="43">
        <f>G100*H100</f>
        <v>4372.0200000000004</v>
      </c>
    </row>
    <row r="101" spans="1:9" ht="12.75" customHeight="1" x14ac:dyDescent="0.2">
      <c r="A101" s="589"/>
      <c r="B101" s="13"/>
      <c r="C101" s="13" t="s">
        <v>71</v>
      </c>
      <c r="D101" s="14"/>
      <c r="E101" s="15"/>
      <c r="F101" s="15" t="s">
        <v>82</v>
      </c>
      <c r="G101" s="15">
        <v>612</v>
      </c>
      <c r="H101" s="16">
        <v>4.54</v>
      </c>
      <c r="I101" s="43">
        <f t="shared" ref="I101:I107" si="4">G101*H101</f>
        <v>2778.48</v>
      </c>
    </row>
    <row r="102" spans="1:9" x14ac:dyDescent="0.2">
      <c r="A102" s="589"/>
      <c r="B102" s="13"/>
      <c r="C102" s="13" t="s">
        <v>72</v>
      </c>
      <c r="D102" s="14"/>
      <c r="E102" s="15"/>
      <c r="F102" s="15" t="s">
        <v>82</v>
      </c>
      <c r="G102" s="15">
        <v>593</v>
      </c>
      <c r="H102" s="16">
        <v>4.54</v>
      </c>
      <c r="I102" s="43">
        <f t="shared" si="4"/>
        <v>2692.22</v>
      </c>
    </row>
    <row r="103" spans="1:9" ht="12.75" customHeight="1" x14ac:dyDescent="0.2">
      <c r="A103" s="589"/>
      <c r="B103" s="13"/>
      <c r="C103" s="13" t="s">
        <v>73</v>
      </c>
      <c r="D103" s="14"/>
      <c r="E103" s="15"/>
      <c r="F103" s="15" t="s">
        <v>82</v>
      </c>
      <c r="G103" s="15">
        <v>515</v>
      </c>
      <c r="H103" s="16">
        <v>4.54</v>
      </c>
      <c r="I103" s="43">
        <f t="shared" si="4"/>
        <v>2338.1</v>
      </c>
    </row>
    <row r="104" spans="1:9" ht="12.75" customHeight="1" x14ac:dyDescent="0.2">
      <c r="A104" s="589"/>
      <c r="B104" s="13"/>
      <c r="C104" s="13" t="s">
        <v>74</v>
      </c>
      <c r="D104" s="14"/>
      <c r="E104" s="15"/>
      <c r="F104" s="15" t="s">
        <v>82</v>
      </c>
      <c r="G104" s="15">
        <v>383</v>
      </c>
      <c r="H104" s="16">
        <v>4.8099999999999996</v>
      </c>
      <c r="I104" s="43">
        <f t="shared" si="4"/>
        <v>1842.2299999999998</v>
      </c>
    </row>
    <row r="105" spans="1:9" ht="12.75" customHeight="1" x14ac:dyDescent="0.2">
      <c r="A105" s="589"/>
      <c r="B105" s="13"/>
      <c r="C105" s="13" t="s">
        <v>75</v>
      </c>
      <c r="D105" s="14"/>
      <c r="E105" s="15"/>
      <c r="F105" s="15" t="s">
        <v>82</v>
      </c>
      <c r="G105" s="15">
        <v>493</v>
      </c>
      <c r="H105" s="16">
        <v>4.8099999999999996</v>
      </c>
      <c r="I105" s="43">
        <f t="shared" si="4"/>
        <v>2371.33</v>
      </c>
    </row>
    <row r="106" spans="1:9" ht="12.75" customHeight="1" x14ac:dyDescent="0.2">
      <c r="A106" s="589"/>
      <c r="B106" s="13"/>
      <c r="C106" s="13" t="s">
        <v>76</v>
      </c>
      <c r="D106" s="14"/>
      <c r="E106" s="15"/>
      <c r="F106" s="15" t="s">
        <v>82</v>
      </c>
      <c r="G106" s="15">
        <v>687</v>
      </c>
      <c r="H106" s="16">
        <v>4.8099999999999996</v>
      </c>
      <c r="I106" s="43">
        <f t="shared" si="4"/>
        <v>3304.47</v>
      </c>
    </row>
    <row r="107" spans="1:9" ht="12.75" customHeight="1" x14ac:dyDescent="0.2">
      <c r="A107" s="589"/>
      <c r="B107" s="13"/>
      <c r="C107" s="13" t="s">
        <v>77</v>
      </c>
      <c r="D107" s="14"/>
      <c r="E107" s="15"/>
      <c r="F107" s="15" t="s">
        <v>82</v>
      </c>
      <c r="G107" s="15">
        <v>930</v>
      </c>
      <c r="H107" s="16">
        <v>4.8099999999999996</v>
      </c>
      <c r="I107" s="43">
        <f t="shared" si="4"/>
        <v>4473.2999999999993</v>
      </c>
    </row>
    <row r="108" spans="1:9" ht="12.75" customHeight="1" x14ac:dyDescent="0.2">
      <c r="A108" s="589"/>
      <c r="B108" s="13"/>
      <c r="C108" s="13" t="s">
        <v>78</v>
      </c>
      <c r="D108" s="14"/>
      <c r="E108" s="15"/>
      <c r="F108" s="15" t="s">
        <v>82</v>
      </c>
      <c r="G108" s="15">
        <v>942</v>
      </c>
      <c r="H108" s="16">
        <v>4.8099999999999996</v>
      </c>
      <c r="I108" s="43">
        <f>G108*H108</f>
        <v>4531.0199999999995</v>
      </c>
    </row>
    <row r="109" spans="1:9" ht="12.75" customHeight="1" x14ac:dyDescent="0.2">
      <c r="A109" s="589"/>
      <c r="B109" s="13"/>
      <c r="C109" s="13" t="s">
        <v>79</v>
      </c>
      <c r="D109" s="14"/>
      <c r="E109" s="15"/>
      <c r="F109" s="15" t="s">
        <v>82</v>
      </c>
      <c r="G109" s="15">
        <v>985</v>
      </c>
      <c r="H109" s="16">
        <v>4.8099999999999996</v>
      </c>
      <c r="I109" s="43">
        <f>G109*H109</f>
        <v>4737.8499999999995</v>
      </c>
    </row>
    <row r="110" spans="1:9" ht="12.75" customHeight="1" x14ac:dyDescent="0.2">
      <c r="A110" s="589"/>
      <c r="B110" s="74"/>
      <c r="C110" s="74" t="s">
        <v>86</v>
      </c>
      <c r="D110" s="14"/>
      <c r="E110" s="15"/>
      <c r="F110" s="15" t="s">
        <v>82</v>
      </c>
      <c r="G110" s="15">
        <f>SUM(G98:G109)</f>
        <v>9089</v>
      </c>
      <c r="H110" s="16"/>
      <c r="I110" s="246">
        <f>SUM(I98:I109)</f>
        <v>42457.459999999992</v>
      </c>
    </row>
    <row r="111" spans="1:9" ht="25.5" x14ac:dyDescent="0.2">
      <c r="A111" s="11" t="s">
        <v>91</v>
      </c>
      <c r="B111" s="13"/>
      <c r="C111" s="13" t="s">
        <v>86</v>
      </c>
      <c r="D111" s="14"/>
      <c r="E111" s="15"/>
      <c r="F111" s="15"/>
      <c r="G111" s="15"/>
      <c r="H111" s="16"/>
      <c r="I111" s="246">
        <v>254143.2</v>
      </c>
    </row>
    <row r="112" spans="1:9" ht="12.75" customHeight="1" x14ac:dyDescent="0.2">
      <c r="A112" s="11" t="s">
        <v>83</v>
      </c>
      <c r="B112" s="13"/>
      <c r="C112" s="13" t="s">
        <v>86</v>
      </c>
      <c r="D112" s="14"/>
      <c r="E112" s="15"/>
      <c r="F112" s="15"/>
      <c r="G112" s="15"/>
      <c r="H112" s="16"/>
      <c r="I112" s="246">
        <v>17172.07</v>
      </c>
    </row>
    <row r="113" spans="1:255" ht="12.75" customHeight="1" x14ac:dyDescent="0.2">
      <c r="A113" s="11" t="s">
        <v>85</v>
      </c>
      <c r="B113" s="13"/>
      <c r="C113" s="13" t="s">
        <v>86</v>
      </c>
      <c r="D113" s="14"/>
      <c r="E113" s="15"/>
      <c r="F113" s="15"/>
      <c r="G113" s="15"/>
      <c r="H113" s="16"/>
      <c r="I113" s="246">
        <v>18360.439999999999</v>
      </c>
    </row>
    <row r="114" spans="1:255" ht="12.75" customHeight="1" x14ac:dyDescent="0.2">
      <c r="A114" s="243" t="s">
        <v>88</v>
      </c>
      <c r="B114" s="13"/>
      <c r="C114" s="13" t="s">
        <v>86</v>
      </c>
      <c r="D114" s="14"/>
      <c r="E114" s="15"/>
      <c r="F114" s="15"/>
      <c r="G114" s="15"/>
      <c r="H114" s="16"/>
      <c r="I114" s="246">
        <v>14471.76</v>
      </c>
    </row>
    <row r="115" spans="1:255" ht="12.75" customHeight="1" thickBot="1" x14ac:dyDescent="0.25">
      <c r="A115" s="222"/>
      <c r="B115" s="112"/>
      <c r="C115" s="112"/>
      <c r="D115" s="111"/>
      <c r="E115" s="113"/>
      <c r="F115" s="112"/>
      <c r="G115" s="112"/>
      <c r="H115" s="111" t="s">
        <v>16</v>
      </c>
      <c r="I115" s="235">
        <f>SUM(I110:I114)</f>
        <v>346604.93000000005</v>
      </c>
    </row>
    <row r="116" spans="1:255" s="45" customFormat="1" ht="77.25" thickBot="1" x14ac:dyDescent="0.25">
      <c r="A116" s="120" t="s">
        <v>96</v>
      </c>
      <c r="B116" s="117" t="s">
        <v>15</v>
      </c>
      <c r="C116" s="117" t="s">
        <v>4</v>
      </c>
      <c r="D116" s="117" t="s">
        <v>22</v>
      </c>
      <c r="E116" s="121" t="s">
        <v>17</v>
      </c>
      <c r="F116" s="117" t="s">
        <v>18</v>
      </c>
      <c r="G116" s="117" t="s">
        <v>9</v>
      </c>
      <c r="H116" s="117" t="s">
        <v>12</v>
      </c>
      <c r="I116" s="118" t="s">
        <v>11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30"/>
      <c r="B117" s="107">
        <v>6703.2</v>
      </c>
      <c r="C117" s="58" t="s">
        <v>65</v>
      </c>
      <c r="D117" s="67"/>
      <c r="E117" s="59"/>
      <c r="F117" s="59"/>
      <c r="G117" s="59"/>
      <c r="H117" s="60"/>
      <c r="I117" s="61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30"/>
      <c r="B118" s="108">
        <v>5871.76</v>
      </c>
      <c r="C118" s="95" t="s">
        <v>66</v>
      </c>
      <c r="D118" s="96"/>
      <c r="E118" s="97"/>
      <c r="F118" s="97"/>
      <c r="G118" s="97"/>
      <c r="H118" s="98"/>
      <c r="I118" s="9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30"/>
      <c r="B119" s="109">
        <v>6697.01</v>
      </c>
      <c r="C119" s="88" t="s">
        <v>69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30"/>
      <c r="B120" s="109">
        <v>6620.48</v>
      </c>
      <c r="C120" s="88" t="s">
        <v>71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30"/>
      <c r="B121" s="109">
        <v>6688.76</v>
      </c>
      <c r="C121" s="88" t="s">
        <v>72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30"/>
      <c r="B122" s="109">
        <v>6595.22</v>
      </c>
      <c r="C122" s="88" t="s">
        <v>73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30"/>
      <c r="B123" s="109">
        <v>5541.17</v>
      </c>
      <c r="C123" s="88" t="s">
        <v>74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4"/>
      <c r="B124" s="109">
        <v>5859.33</v>
      </c>
      <c r="C124" s="88" t="s">
        <v>75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4"/>
      <c r="B125" s="109">
        <v>6601.43</v>
      </c>
      <c r="C125" s="88" t="s">
        <v>76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4"/>
      <c r="B126" s="109">
        <v>5361.29</v>
      </c>
      <c r="C126" s="88" t="s">
        <v>77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4"/>
      <c r="B127" s="109">
        <v>5430.07</v>
      </c>
      <c r="C127" s="88" t="s">
        <v>78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4"/>
      <c r="B128" s="109">
        <v>6768.85</v>
      </c>
      <c r="C128" s="88" t="s">
        <v>79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x14ac:dyDescent="0.2">
      <c r="A129" s="224"/>
      <c r="B129" s="188"/>
      <c r="C129" s="73" t="s">
        <v>86</v>
      </c>
      <c r="D129" s="166"/>
      <c r="E129" s="53"/>
      <c r="F129" s="53"/>
      <c r="G129" s="53"/>
      <c r="H129" s="156"/>
      <c r="I129" s="168">
        <v>2527.4299999999998</v>
      </c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4"/>
      <c r="B130" s="18">
        <f>SUM(B117:B129)</f>
        <v>74738.570000000007</v>
      </c>
      <c r="C130" s="17"/>
      <c r="D130" s="18"/>
      <c r="E130" s="19"/>
      <c r="F130" s="17"/>
      <c r="G130" s="17"/>
      <c r="H130" s="18" t="s">
        <v>16</v>
      </c>
      <c r="I130" s="236">
        <f>SUM(I117:I129)</f>
        <v>2527.4299999999998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75" customHeight="1" thickBot="1" x14ac:dyDescent="0.25">
      <c r="A131" s="46" t="s">
        <v>98</v>
      </c>
      <c r="B131" s="117" t="s">
        <v>15</v>
      </c>
      <c r="C131" s="117" t="s">
        <v>4</v>
      </c>
      <c r="D131" s="117" t="s">
        <v>22</v>
      </c>
      <c r="E131" s="121" t="s">
        <v>17</v>
      </c>
      <c r="F131" s="117" t="s">
        <v>18</v>
      </c>
      <c r="G131" s="117" t="s">
        <v>9</v>
      </c>
      <c r="H131" s="117" t="s">
        <v>12</v>
      </c>
      <c r="I131" s="118" t="s">
        <v>11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26.25" thickBot="1" x14ac:dyDescent="0.25">
      <c r="A132" s="209" t="s">
        <v>87</v>
      </c>
      <c r="B132" s="185"/>
      <c r="C132" s="170"/>
      <c r="D132" s="241"/>
      <c r="E132" s="242"/>
      <c r="F132" s="241"/>
      <c r="G132" s="242"/>
      <c r="H132" s="242"/>
      <c r="I132" s="203">
        <v>100988.77</v>
      </c>
    </row>
    <row r="133" spans="1:255" ht="13.5" thickBot="1" x14ac:dyDescent="0.25">
      <c r="A133" s="46"/>
      <c r="B133" s="79">
        <f>SUM(B132:B132)</f>
        <v>0</v>
      </c>
      <c r="C133" s="78"/>
      <c r="D133" s="79"/>
      <c r="E133" s="80"/>
      <c r="F133" s="78"/>
      <c r="G133" s="78"/>
      <c r="H133" s="79" t="s">
        <v>16</v>
      </c>
      <c r="I133" s="81">
        <f>SUM(I132:I132)</f>
        <v>100988.77</v>
      </c>
    </row>
    <row r="134" spans="1:255" ht="51.75" thickBot="1" x14ac:dyDescent="0.25">
      <c r="A134" s="137" t="s">
        <v>97</v>
      </c>
      <c r="B134" s="117" t="s">
        <v>15</v>
      </c>
      <c r="C134" s="117" t="s">
        <v>4</v>
      </c>
      <c r="D134" s="117" t="s">
        <v>22</v>
      </c>
      <c r="E134" s="285" t="s">
        <v>17</v>
      </c>
      <c r="F134" s="117" t="s">
        <v>18</v>
      </c>
      <c r="G134" s="117" t="s">
        <v>9</v>
      </c>
      <c r="H134" s="117" t="s">
        <v>12</v>
      </c>
      <c r="I134" s="118" t="s">
        <v>11</v>
      </c>
    </row>
    <row r="135" spans="1:255" ht="13.5" thickBot="1" x14ac:dyDescent="0.25">
      <c r="A135" s="209"/>
      <c r="B135" s="188"/>
      <c r="C135" s="73" t="s">
        <v>86</v>
      </c>
      <c r="D135" s="166"/>
      <c r="E135" s="53"/>
      <c r="F135" s="53"/>
      <c r="G135" s="53"/>
      <c r="H135" s="156"/>
      <c r="I135" s="571">
        <v>160045.60999999999</v>
      </c>
    </row>
    <row r="136" spans="1:255" ht="13.5" thickBot="1" x14ac:dyDescent="0.25">
      <c r="A136" s="137"/>
      <c r="B136" s="277"/>
      <c r="C136" s="78"/>
      <c r="D136" s="79"/>
      <c r="E136" s="80"/>
      <c r="F136" s="78"/>
      <c r="G136" s="78"/>
      <c r="H136" s="79"/>
      <c r="I136" s="81">
        <f>SUM(I135)</f>
        <v>160045.60999999999</v>
      </c>
    </row>
    <row r="137" spans="1:255" x14ac:dyDescent="0.2">
      <c r="A137" s="9"/>
      <c r="B137" s="9"/>
      <c r="C137" s="9"/>
      <c r="D137" s="9"/>
      <c r="E137" s="9"/>
      <c r="F137" s="20"/>
      <c r="G137" s="20"/>
      <c r="H137" s="20"/>
      <c r="I137" s="20"/>
    </row>
    <row r="138" spans="1:255" ht="12.75" customHeight="1" x14ac:dyDescent="0.2">
      <c r="A138" s="21" t="s">
        <v>20</v>
      </c>
      <c r="B138" s="22"/>
      <c r="C138" s="23"/>
      <c r="D138" s="4" t="s">
        <v>8</v>
      </c>
      <c r="E138" s="4" t="s">
        <v>5</v>
      </c>
      <c r="F138" s="122" t="s">
        <v>6</v>
      </c>
      <c r="H138" s="446"/>
      <c r="I138" s="446"/>
    </row>
    <row r="139" spans="1:255" ht="12.75" customHeight="1" x14ac:dyDescent="0.2">
      <c r="A139" s="593" t="s">
        <v>14</v>
      </c>
      <c r="B139" s="594"/>
      <c r="C139" s="25"/>
      <c r="D139" s="26">
        <f>B34</f>
        <v>193015.34</v>
      </c>
      <c r="E139" s="26">
        <f>I34</f>
        <v>3475.9521999999997</v>
      </c>
      <c r="F139" s="123">
        <f>D139+E139</f>
        <v>196491.2922</v>
      </c>
      <c r="H139" s="638"/>
      <c r="I139" s="638"/>
    </row>
    <row r="140" spans="1:255" ht="12.75" customHeight="1" x14ac:dyDescent="0.2">
      <c r="A140" s="593" t="s">
        <v>1603</v>
      </c>
      <c r="B140" s="594"/>
      <c r="C140" s="25"/>
      <c r="D140" s="26">
        <f>B61</f>
        <v>285930.61</v>
      </c>
      <c r="E140" s="26">
        <f>I61</f>
        <v>2014.3100000000002</v>
      </c>
      <c r="F140" s="123">
        <f>D140+E140</f>
        <v>287944.92</v>
      </c>
      <c r="H140" s="637"/>
      <c r="I140" s="637"/>
    </row>
    <row r="141" spans="1:255" ht="12.75" customHeight="1" x14ac:dyDescent="0.2">
      <c r="A141" s="593" t="s">
        <v>13</v>
      </c>
      <c r="B141" s="594"/>
      <c r="C141" s="25"/>
      <c r="D141" s="26">
        <f>B81</f>
        <v>145250.62100000001</v>
      </c>
      <c r="E141" s="26">
        <f>I81</f>
        <v>1512.8</v>
      </c>
      <c r="F141" s="123">
        <f>D141+E141</f>
        <v>146763.421</v>
      </c>
      <c r="H141" s="637"/>
      <c r="I141" s="637"/>
    </row>
    <row r="142" spans="1:255" ht="12.75" customHeight="1" x14ac:dyDescent="0.2">
      <c r="A142" s="593" t="s">
        <v>383</v>
      </c>
      <c r="B142" s="594"/>
      <c r="C142" s="25"/>
      <c r="D142" s="26">
        <f>B96</f>
        <v>204538.01</v>
      </c>
      <c r="E142" s="26">
        <f>I96</f>
        <v>1597.3</v>
      </c>
      <c r="F142" s="123">
        <f>D142+E142</f>
        <v>206135.31</v>
      </c>
      <c r="H142" s="477"/>
      <c r="I142" s="477"/>
    </row>
    <row r="143" spans="1:255" ht="12.75" customHeight="1" x14ac:dyDescent="0.2">
      <c r="A143" s="593" t="s">
        <v>25</v>
      </c>
      <c r="B143" s="594"/>
      <c r="C143" s="25"/>
      <c r="D143" s="26">
        <f>B130</f>
        <v>74738.570000000007</v>
      </c>
      <c r="E143" s="26">
        <f>I130</f>
        <v>2527.4299999999998</v>
      </c>
      <c r="F143" s="123">
        <f>D143+E143</f>
        <v>77266</v>
      </c>
      <c r="G143" s="56"/>
    </row>
    <row r="144" spans="1:255" ht="12.75" customHeight="1" x14ac:dyDescent="0.2">
      <c r="A144" s="607" t="s">
        <v>68</v>
      </c>
      <c r="B144" s="608"/>
      <c r="C144" s="248"/>
      <c r="D144" s="249"/>
      <c r="E144" s="249"/>
      <c r="F144" s="245">
        <f>F145+F146+F147+F148+F149</f>
        <v>346604.93000000005</v>
      </c>
      <c r="G144" s="56"/>
    </row>
    <row r="145" spans="1:7" ht="12.75" customHeight="1" x14ac:dyDescent="0.2">
      <c r="A145" s="605" t="s">
        <v>81</v>
      </c>
      <c r="B145" s="606"/>
      <c r="C145" s="25"/>
      <c r="D145" s="26"/>
      <c r="E145" s="26"/>
      <c r="F145" s="123">
        <f>I110</f>
        <v>42457.459999999992</v>
      </c>
      <c r="G145" s="56"/>
    </row>
    <row r="146" spans="1:7" ht="12.75" customHeight="1" x14ac:dyDescent="0.2">
      <c r="A146" s="605" t="s">
        <v>91</v>
      </c>
      <c r="B146" s="606"/>
      <c r="C146" s="25"/>
      <c r="D146" s="26"/>
      <c r="E146" s="26"/>
      <c r="F146" s="123">
        <f>I111</f>
        <v>254143.2</v>
      </c>
      <c r="G146" s="56"/>
    </row>
    <row r="147" spans="1:7" ht="12.75" customHeight="1" x14ac:dyDescent="0.2">
      <c r="A147" s="605" t="s">
        <v>83</v>
      </c>
      <c r="B147" s="606"/>
      <c r="C147" s="25"/>
      <c r="D147" s="26"/>
      <c r="E147" s="26"/>
      <c r="F147" s="123">
        <f>I112</f>
        <v>17172.07</v>
      </c>
      <c r="G147" s="56"/>
    </row>
    <row r="148" spans="1:7" ht="12.75" customHeight="1" x14ac:dyDescent="0.2">
      <c r="A148" s="605" t="s">
        <v>85</v>
      </c>
      <c r="B148" s="606"/>
      <c r="C148" s="25"/>
      <c r="D148" s="26"/>
      <c r="E148" s="26"/>
      <c r="F148" s="123">
        <f>I113</f>
        <v>18360.439999999999</v>
      </c>
      <c r="G148" s="56"/>
    </row>
    <row r="149" spans="1:7" ht="12.75" customHeight="1" x14ac:dyDescent="0.2">
      <c r="A149" s="605" t="s">
        <v>88</v>
      </c>
      <c r="B149" s="606"/>
      <c r="C149" s="25"/>
      <c r="D149" s="26"/>
      <c r="E149" s="26"/>
      <c r="F149" s="123">
        <f>I114</f>
        <v>14471.76</v>
      </c>
      <c r="G149" s="56"/>
    </row>
    <row r="150" spans="1:7" ht="12.75" customHeight="1" x14ac:dyDescent="0.2">
      <c r="A150" s="614" t="s">
        <v>2</v>
      </c>
      <c r="B150" s="615"/>
      <c r="C150" s="25"/>
      <c r="D150" s="26">
        <f>B133</f>
        <v>0</v>
      </c>
      <c r="E150" s="26"/>
      <c r="F150" s="123">
        <f>D150+I133</f>
        <v>100988.77</v>
      </c>
      <c r="G150" s="56"/>
    </row>
    <row r="151" spans="1:7" ht="24.6" customHeight="1" x14ac:dyDescent="0.2">
      <c r="A151" s="614" t="s">
        <v>97</v>
      </c>
      <c r="B151" s="615"/>
      <c r="C151" s="25"/>
      <c r="D151" s="26"/>
      <c r="E151" s="26"/>
      <c r="F151" s="123">
        <f>I136</f>
        <v>160045.60999999999</v>
      </c>
      <c r="G151" s="56"/>
    </row>
    <row r="152" spans="1:7" ht="12.75" customHeight="1" x14ac:dyDescent="0.2">
      <c r="A152" s="612" t="s">
        <v>21</v>
      </c>
      <c r="B152" s="613"/>
      <c r="C152" s="27"/>
      <c r="D152" s="28">
        <f>SUM(D139:D150)</f>
        <v>903473.15100000007</v>
      </c>
      <c r="E152" s="28">
        <f>SUM(E139:E143)</f>
        <v>11127.7922</v>
      </c>
      <c r="F152" s="124">
        <f>F139+F140+F141+F142+F143+F144+F150+F151</f>
        <v>1522240.2531999997</v>
      </c>
      <c r="G152" s="56"/>
    </row>
  </sheetData>
  <autoFilter ref="A5:I136"/>
  <mergeCells count="67">
    <mergeCell ref="A58:A60"/>
    <mergeCell ref="C58:C60"/>
    <mergeCell ref="D58:D60"/>
    <mergeCell ref="B58:B60"/>
    <mergeCell ref="A32:A33"/>
    <mergeCell ref="C32:C33"/>
    <mergeCell ref="D32:D33"/>
    <mergeCell ref="B32:B33"/>
    <mergeCell ref="D44:D46"/>
    <mergeCell ref="B43:B46"/>
    <mergeCell ref="C39:C41"/>
    <mergeCell ref="C43:C46"/>
    <mergeCell ref="A53:A56"/>
    <mergeCell ref="D53:D56"/>
    <mergeCell ref="C52:C56"/>
    <mergeCell ref="B52:B56"/>
    <mergeCell ref="A44:A46"/>
    <mergeCell ref="D6:D8"/>
    <mergeCell ref="H139:I139"/>
    <mergeCell ref="A143:B143"/>
    <mergeCell ref="A141:B141"/>
    <mergeCell ref="A98:A110"/>
    <mergeCell ref="A139:B139"/>
    <mergeCell ref="A140:B140"/>
    <mergeCell ref="A142:B142"/>
    <mergeCell ref="A40:A41"/>
    <mergeCell ref="A76:A80"/>
    <mergeCell ref="A148:B148"/>
    <mergeCell ref="A144:B144"/>
    <mergeCell ref="G1:H1"/>
    <mergeCell ref="A1:B1"/>
    <mergeCell ref="G2:H2"/>
    <mergeCell ref="A147:B147"/>
    <mergeCell ref="A145:B145"/>
    <mergeCell ref="H140:I141"/>
    <mergeCell ref="A22:A23"/>
    <mergeCell ref="C15:C20"/>
    <mergeCell ref="A6:A8"/>
    <mergeCell ref="D15:D20"/>
    <mergeCell ref="B15:B20"/>
    <mergeCell ref="A152:B152"/>
    <mergeCell ref="A151:B151"/>
    <mergeCell ref="A149:B149"/>
    <mergeCell ref="A150:B150"/>
    <mergeCell ref="A146:B146"/>
    <mergeCell ref="D22:D23"/>
    <mergeCell ref="C36:C38"/>
    <mergeCell ref="B22:B23"/>
    <mergeCell ref="D36:D38"/>
    <mergeCell ref="B36:B38"/>
    <mergeCell ref="C22:C23"/>
    <mergeCell ref="A36:A38"/>
    <mergeCell ref="A10:A11"/>
    <mergeCell ref="B6:B11"/>
    <mergeCell ref="D10:D11"/>
    <mergeCell ref="C6:C11"/>
    <mergeCell ref="A15:A20"/>
    <mergeCell ref="A25:A28"/>
    <mergeCell ref="C25:C28"/>
    <mergeCell ref="D25:D28"/>
    <mergeCell ref="B25:B28"/>
    <mergeCell ref="D40:D41"/>
    <mergeCell ref="B39:B41"/>
    <mergeCell ref="A30:A31"/>
    <mergeCell ref="B30:B31"/>
    <mergeCell ref="C30:C31"/>
    <mergeCell ref="D30:D31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/>
  <dimension ref="A1:IU320"/>
  <sheetViews>
    <sheetView topLeftCell="A293" zoomScaleNormal="100" workbookViewId="0">
      <selection activeCell="A308" sqref="A308:B308"/>
    </sheetView>
  </sheetViews>
  <sheetFormatPr defaultRowHeight="12.75" customHeight="1" x14ac:dyDescent="0.2"/>
  <cols>
    <col min="1" max="1" width="22" customWidth="1"/>
    <col min="2" max="2" width="11.85546875" customWidth="1"/>
    <col min="3" max="3" width="13.5703125" bestFit="1" customWidth="1"/>
    <col min="4" max="4" width="17.5703125" customWidth="1"/>
    <col min="5" max="5" width="25.85546875" customWidth="1"/>
    <col min="6" max="6" width="12.28515625" customWidth="1"/>
    <col min="7" max="7" width="7.28515625" customWidth="1"/>
    <col min="8" max="8" width="12.28515625" customWidth="1"/>
    <col min="9" max="9" width="13.855468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3139.6</v>
      </c>
      <c r="E2" s="5">
        <v>865428.9</v>
      </c>
      <c r="F2" s="6">
        <v>835479.39</v>
      </c>
      <c r="G2" s="586">
        <f>E2-F2</f>
        <v>29949.510000000009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36</v>
      </c>
      <c r="F3" s="1"/>
      <c r="G3" s="1"/>
      <c r="H3" s="1" t="s">
        <v>24</v>
      </c>
      <c r="I3" s="8">
        <f>F2-F320</f>
        <v>-34387.199200000032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65"/>
      <c r="B6" s="33">
        <v>9440.76</v>
      </c>
      <c r="C6" s="33" t="s">
        <v>65</v>
      </c>
      <c r="D6" s="267"/>
      <c r="E6" s="35"/>
      <c r="F6" s="35"/>
      <c r="G6" s="35"/>
      <c r="H6" s="36"/>
      <c r="I6" s="160">
        <f>G6*H6</f>
        <v>0</v>
      </c>
    </row>
    <row r="7" spans="1:9" ht="12.75" customHeight="1" thickBot="1" x14ac:dyDescent="0.25">
      <c r="A7" s="316"/>
      <c r="B7" s="74">
        <v>9425.17</v>
      </c>
      <c r="C7" s="74" t="s">
        <v>66</v>
      </c>
      <c r="D7" s="317"/>
      <c r="E7" s="76"/>
      <c r="F7" s="76"/>
      <c r="G7" s="76"/>
      <c r="H7" s="77"/>
      <c r="I7" s="204">
        <f t="shared" ref="I7:I40" si="0">G7*H7</f>
        <v>0</v>
      </c>
    </row>
    <row r="8" spans="1:9" ht="12.75" customHeight="1" x14ac:dyDescent="0.2">
      <c r="A8" s="588" t="s">
        <v>421</v>
      </c>
      <c r="B8" s="579">
        <v>10075.36</v>
      </c>
      <c r="C8" s="579" t="s">
        <v>69</v>
      </c>
      <c r="D8" s="609" t="s">
        <v>633</v>
      </c>
      <c r="E8" s="37" t="s">
        <v>505</v>
      </c>
      <c r="F8" s="37" t="s">
        <v>107</v>
      </c>
      <c r="G8" s="37">
        <v>0.5</v>
      </c>
      <c r="H8" s="38">
        <v>520</v>
      </c>
      <c r="I8" s="39">
        <f t="shared" si="0"/>
        <v>260</v>
      </c>
    </row>
    <row r="9" spans="1:9" ht="12.75" customHeight="1" x14ac:dyDescent="0.2">
      <c r="A9" s="589"/>
      <c r="B9" s="581"/>
      <c r="C9" s="581"/>
      <c r="D9" s="610"/>
      <c r="E9" s="15" t="s">
        <v>374</v>
      </c>
      <c r="F9" s="15" t="s">
        <v>107</v>
      </c>
      <c r="G9" s="15">
        <v>0.5</v>
      </c>
      <c r="H9" s="16">
        <v>650</v>
      </c>
      <c r="I9" s="43">
        <f t="shared" si="0"/>
        <v>325</v>
      </c>
    </row>
    <row r="10" spans="1:9" ht="12.75" customHeight="1" thickBot="1" x14ac:dyDescent="0.25">
      <c r="A10" s="590"/>
      <c r="B10" s="580"/>
      <c r="C10" s="580"/>
      <c r="D10" s="611"/>
      <c r="E10" s="40" t="s">
        <v>223</v>
      </c>
      <c r="F10" s="40" t="s">
        <v>102</v>
      </c>
      <c r="G10" s="40">
        <v>0.2</v>
      </c>
      <c r="H10" s="41">
        <v>170</v>
      </c>
      <c r="I10" s="42">
        <f t="shared" si="0"/>
        <v>34</v>
      </c>
    </row>
    <row r="11" spans="1:9" ht="12.75" customHeight="1" x14ac:dyDescent="0.2">
      <c r="A11" s="265"/>
      <c r="B11" s="33">
        <v>8905.35</v>
      </c>
      <c r="C11" s="33" t="s">
        <v>71</v>
      </c>
      <c r="D11" s="267"/>
      <c r="E11" s="35"/>
      <c r="F11" s="35"/>
      <c r="G11" s="35"/>
      <c r="H11" s="36"/>
      <c r="I11" s="160">
        <f t="shared" si="0"/>
        <v>0</v>
      </c>
    </row>
    <row r="12" spans="1:9" ht="12.75" customHeight="1" thickBot="1" x14ac:dyDescent="0.25">
      <c r="A12" s="316"/>
      <c r="B12" s="74">
        <v>8260.66</v>
      </c>
      <c r="C12" s="74" t="s">
        <v>72</v>
      </c>
      <c r="D12" s="317"/>
      <c r="E12" s="76"/>
      <c r="F12" s="76"/>
      <c r="G12" s="76"/>
      <c r="H12" s="77"/>
      <c r="I12" s="204">
        <f t="shared" si="0"/>
        <v>0</v>
      </c>
    </row>
    <row r="13" spans="1:9" ht="12.75" customHeight="1" x14ac:dyDescent="0.2">
      <c r="A13" s="588" t="s">
        <v>421</v>
      </c>
      <c r="B13" s="579">
        <v>7307.61</v>
      </c>
      <c r="C13" s="579" t="s">
        <v>73</v>
      </c>
      <c r="D13" s="591" t="s">
        <v>139</v>
      </c>
      <c r="E13" s="37" t="s">
        <v>422</v>
      </c>
      <c r="F13" s="37" t="s">
        <v>285</v>
      </c>
      <c r="G13" s="37">
        <v>1</v>
      </c>
      <c r="H13" s="38">
        <v>320</v>
      </c>
      <c r="I13" s="39">
        <f t="shared" si="0"/>
        <v>320</v>
      </c>
    </row>
    <row r="14" spans="1:9" ht="12.75" customHeight="1" x14ac:dyDescent="0.2">
      <c r="A14" s="589"/>
      <c r="B14" s="581"/>
      <c r="C14" s="581"/>
      <c r="D14" s="595"/>
      <c r="E14" s="15" t="s">
        <v>424</v>
      </c>
      <c r="F14" s="15" t="s">
        <v>425</v>
      </c>
      <c r="G14" s="15">
        <v>0.2</v>
      </c>
      <c r="H14" s="16">
        <v>300</v>
      </c>
      <c r="I14" s="43">
        <f t="shared" si="0"/>
        <v>60</v>
      </c>
    </row>
    <row r="15" spans="1:9" ht="12.75" customHeight="1" thickBot="1" x14ac:dyDescent="0.25">
      <c r="A15" s="590"/>
      <c r="B15" s="580"/>
      <c r="C15" s="580"/>
      <c r="D15" s="592"/>
      <c r="E15" s="40" t="s">
        <v>423</v>
      </c>
      <c r="F15" s="40" t="s">
        <v>100</v>
      </c>
      <c r="G15" s="40">
        <v>15</v>
      </c>
      <c r="H15" s="41">
        <v>15</v>
      </c>
      <c r="I15" s="42">
        <f t="shared" si="0"/>
        <v>225</v>
      </c>
    </row>
    <row r="16" spans="1:9" ht="12.75" customHeight="1" thickBot="1" x14ac:dyDescent="0.25">
      <c r="A16" s="321"/>
      <c r="B16" s="73">
        <v>8465.66</v>
      </c>
      <c r="C16" s="322"/>
      <c r="D16" s="323"/>
      <c r="E16" s="53"/>
      <c r="F16" s="53"/>
      <c r="G16" s="53"/>
      <c r="H16" s="156"/>
      <c r="I16" s="168">
        <f t="shared" si="0"/>
        <v>0</v>
      </c>
    </row>
    <row r="17" spans="1:9" ht="13.5" thickBot="1" x14ac:dyDescent="0.25">
      <c r="A17" s="46" t="s">
        <v>214</v>
      </c>
      <c r="B17" s="88">
        <v>6939.0829999999996</v>
      </c>
      <c r="C17" s="88" t="s">
        <v>75</v>
      </c>
      <c r="D17" s="55" t="s">
        <v>1102</v>
      </c>
      <c r="E17" s="47" t="s">
        <v>211</v>
      </c>
      <c r="F17" s="47" t="s">
        <v>137</v>
      </c>
      <c r="G17" s="47">
        <v>0.52</v>
      </c>
      <c r="H17" s="48">
        <v>197.09</v>
      </c>
      <c r="I17" s="49">
        <f t="shared" si="0"/>
        <v>102.4868</v>
      </c>
    </row>
    <row r="18" spans="1:9" ht="12.75" customHeight="1" x14ac:dyDescent="0.2">
      <c r="A18" s="588" t="s">
        <v>927</v>
      </c>
      <c r="B18" s="579">
        <v>7539.3940000000002</v>
      </c>
      <c r="C18" s="579" t="s">
        <v>76</v>
      </c>
      <c r="D18" s="591" t="s">
        <v>139</v>
      </c>
      <c r="E18" s="85" t="s">
        <v>1200</v>
      </c>
      <c r="F18" s="85" t="s">
        <v>100</v>
      </c>
      <c r="G18" s="85">
        <v>5</v>
      </c>
      <c r="H18" s="158">
        <v>15</v>
      </c>
      <c r="I18" s="39">
        <f t="shared" si="0"/>
        <v>75</v>
      </c>
    </row>
    <row r="19" spans="1:9" ht="12.75" customHeight="1" thickBot="1" x14ac:dyDescent="0.25">
      <c r="A19" s="590"/>
      <c r="B19" s="581"/>
      <c r="C19" s="581"/>
      <c r="D19" s="592"/>
      <c r="E19" s="40" t="s">
        <v>422</v>
      </c>
      <c r="F19" s="40" t="s">
        <v>285</v>
      </c>
      <c r="G19" s="40">
        <v>0.25</v>
      </c>
      <c r="H19" s="41">
        <v>350</v>
      </c>
      <c r="I19" s="42">
        <f t="shared" si="0"/>
        <v>87.5</v>
      </c>
    </row>
    <row r="20" spans="1:9" ht="12.75" customHeight="1" x14ac:dyDescent="0.2">
      <c r="A20" s="588" t="s">
        <v>886</v>
      </c>
      <c r="B20" s="581"/>
      <c r="C20" s="581"/>
      <c r="D20" s="591"/>
      <c r="E20" s="37" t="s">
        <v>535</v>
      </c>
      <c r="F20" s="37" t="s">
        <v>102</v>
      </c>
      <c r="G20" s="37">
        <v>0.5</v>
      </c>
      <c r="H20" s="38">
        <v>77.400000000000006</v>
      </c>
      <c r="I20" s="39">
        <f t="shared" si="0"/>
        <v>38.700000000000003</v>
      </c>
    </row>
    <row r="21" spans="1:9" ht="12.75" customHeight="1" x14ac:dyDescent="0.2">
      <c r="A21" s="589"/>
      <c r="B21" s="581"/>
      <c r="C21" s="581"/>
      <c r="D21" s="595"/>
      <c r="E21" s="15" t="s">
        <v>473</v>
      </c>
      <c r="F21" s="15" t="s">
        <v>102</v>
      </c>
      <c r="G21" s="15">
        <v>0.2</v>
      </c>
      <c r="H21" s="16">
        <v>77</v>
      </c>
      <c r="I21" s="43">
        <f t="shared" si="0"/>
        <v>15.4</v>
      </c>
    </row>
    <row r="22" spans="1:9" ht="12.75" customHeight="1" x14ac:dyDescent="0.2">
      <c r="A22" s="589"/>
      <c r="B22" s="581"/>
      <c r="C22" s="581"/>
      <c r="D22" s="595"/>
      <c r="E22" s="15" t="s">
        <v>1077</v>
      </c>
      <c r="F22" s="15" t="s">
        <v>102</v>
      </c>
      <c r="G22" s="15">
        <v>0.2</v>
      </c>
      <c r="H22" s="16">
        <v>77</v>
      </c>
      <c r="I22" s="43">
        <f t="shared" si="0"/>
        <v>15.4</v>
      </c>
    </row>
    <row r="23" spans="1:9" ht="12.75" customHeight="1" x14ac:dyDescent="0.2">
      <c r="A23" s="589"/>
      <c r="B23" s="581"/>
      <c r="C23" s="581"/>
      <c r="D23" s="595"/>
      <c r="E23" s="15" t="s">
        <v>221</v>
      </c>
      <c r="F23" s="15" t="s">
        <v>102</v>
      </c>
      <c r="G23" s="15">
        <v>0.2</v>
      </c>
      <c r="H23" s="16">
        <v>82</v>
      </c>
      <c r="I23" s="43">
        <f t="shared" si="0"/>
        <v>16.400000000000002</v>
      </c>
    </row>
    <row r="24" spans="1:9" ht="12.75" customHeight="1" x14ac:dyDescent="0.2">
      <c r="A24" s="589"/>
      <c r="B24" s="581"/>
      <c r="C24" s="581"/>
      <c r="D24" s="595"/>
      <c r="E24" s="15" t="s">
        <v>422</v>
      </c>
      <c r="F24" s="15" t="s">
        <v>285</v>
      </c>
      <c r="G24" s="15">
        <v>3</v>
      </c>
      <c r="H24" s="16">
        <v>350</v>
      </c>
      <c r="I24" s="43">
        <f t="shared" si="0"/>
        <v>1050</v>
      </c>
    </row>
    <row r="25" spans="1:9" ht="12.75" customHeight="1" x14ac:dyDescent="0.2">
      <c r="A25" s="589"/>
      <c r="B25" s="581"/>
      <c r="C25" s="581"/>
      <c r="D25" s="595"/>
      <c r="E25" s="15" t="s">
        <v>424</v>
      </c>
      <c r="F25" s="15" t="s">
        <v>425</v>
      </c>
      <c r="G25" s="15">
        <v>1.5</v>
      </c>
      <c r="H25" s="16">
        <v>300</v>
      </c>
      <c r="I25" s="43">
        <f t="shared" si="0"/>
        <v>450</v>
      </c>
    </row>
    <row r="26" spans="1:9" ht="12.75" customHeight="1" x14ac:dyDescent="0.2">
      <c r="A26" s="589"/>
      <c r="B26" s="581"/>
      <c r="C26" s="581"/>
      <c r="D26" s="595"/>
      <c r="E26" s="15" t="s">
        <v>477</v>
      </c>
      <c r="F26" s="15" t="s">
        <v>100</v>
      </c>
      <c r="G26" s="15">
        <v>440</v>
      </c>
      <c r="H26" s="16">
        <v>15</v>
      </c>
      <c r="I26" s="43">
        <f t="shared" si="0"/>
        <v>6600</v>
      </c>
    </row>
    <row r="27" spans="1:9" ht="12.75" customHeight="1" x14ac:dyDescent="0.2">
      <c r="A27" s="589"/>
      <c r="B27" s="581"/>
      <c r="C27" s="581"/>
      <c r="D27" s="595"/>
      <c r="E27" s="15" t="s">
        <v>1214</v>
      </c>
      <c r="F27" s="15" t="s">
        <v>102</v>
      </c>
      <c r="G27" s="15">
        <v>0.1</v>
      </c>
      <c r="H27" s="16">
        <v>86</v>
      </c>
      <c r="I27" s="43">
        <f t="shared" si="0"/>
        <v>8.6</v>
      </c>
    </row>
    <row r="28" spans="1:9" ht="12.75" customHeight="1" x14ac:dyDescent="0.2">
      <c r="A28" s="589"/>
      <c r="B28" s="581"/>
      <c r="C28" s="581"/>
      <c r="D28" s="595"/>
      <c r="E28" s="15" t="s">
        <v>415</v>
      </c>
      <c r="F28" s="15" t="s">
        <v>102</v>
      </c>
      <c r="G28" s="15">
        <v>0.2</v>
      </c>
      <c r="H28" s="16">
        <v>70</v>
      </c>
      <c r="I28" s="43">
        <f t="shared" si="0"/>
        <v>14</v>
      </c>
    </row>
    <row r="29" spans="1:9" ht="12.75" customHeight="1" thickBot="1" x14ac:dyDescent="0.25">
      <c r="A29" s="590"/>
      <c r="B29" s="580"/>
      <c r="C29" s="580"/>
      <c r="D29" s="592"/>
      <c r="E29" s="40" t="s">
        <v>641</v>
      </c>
      <c r="F29" s="40" t="s">
        <v>104</v>
      </c>
      <c r="G29" s="40">
        <v>2</v>
      </c>
      <c r="H29" s="41">
        <v>58.09</v>
      </c>
      <c r="I29" s="42">
        <f t="shared" si="0"/>
        <v>116.18</v>
      </c>
    </row>
    <row r="30" spans="1:9" ht="26.25" thickBot="1" x14ac:dyDescent="0.25">
      <c r="A30" s="46" t="s">
        <v>1348</v>
      </c>
      <c r="B30" s="88">
        <v>7639.9279999999999</v>
      </c>
      <c r="C30" s="88" t="s">
        <v>77</v>
      </c>
      <c r="D30" s="47" t="s">
        <v>349</v>
      </c>
      <c r="E30" s="47" t="s">
        <v>378</v>
      </c>
      <c r="F30" s="47" t="s">
        <v>144</v>
      </c>
      <c r="G30" s="47">
        <v>1</v>
      </c>
      <c r="H30" s="48">
        <v>345</v>
      </c>
      <c r="I30" s="49">
        <f t="shared" si="0"/>
        <v>345</v>
      </c>
    </row>
    <row r="31" spans="1:9" ht="12.75" customHeight="1" x14ac:dyDescent="0.2">
      <c r="A31" s="588" t="s">
        <v>1443</v>
      </c>
      <c r="B31" s="579">
        <v>8262.9699999999993</v>
      </c>
      <c r="C31" s="579" t="s">
        <v>78</v>
      </c>
      <c r="D31" s="591" t="s">
        <v>1444</v>
      </c>
      <c r="E31" s="37" t="s">
        <v>1445</v>
      </c>
      <c r="F31" s="37" t="s">
        <v>100</v>
      </c>
      <c r="G31" s="37">
        <v>2</v>
      </c>
      <c r="H31" s="38">
        <v>11</v>
      </c>
      <c r="I31" s="39">
        <f t="shared" si="0"/>
        <v>22</v>
      </c>
    </row>
    <row r="32" spans="1:9" ht="13.5" thickBot="1" x14ac:dyDescent="0.25">
      <c r="A32" s="590"/>
      <c r="B32" s="581"/>
      <c r="C32" s="581"/>
      <c r="D32" s="592"/>
      <c r="E32" s="40" t="s">
        <v>865</v>
      </c>
      <c r="F32" s="40" t="s">
        <v>100</v>
      </c>
      <c r="G32" s="40">
        <v>1</v>
      </c>
      <c r="H32" s="41">
        <v>20</v>
      </c>
      <c r="I32" s="42">
        <f t="shared" si="0"/>
        <v>20</v>
      </c>
    </row>
    <row r="33" spans="1:9" ht="12.75" customHeight="1" x14ac:dyDescent="0.2">
      <c r="A33" s="588" t="s">
        <v>1446</v>
      </c>
      <c r="B33" s="581"/>
      <c r="C33" s="581"/>
      <c r="D33" s="591" t="s">
        <v>1447</v>
      </c>
      <c r="E33" s="37" t="s">
        <v>742</v>
      </c>
      <c r="F33" s="37" t="s">
        <v>104</v>
      </c>
      <c r="G33" s="37">
        <v>6</v>
      </c>
      <c r="H33" s="38">
        <v>28.1</v>
      </c>
      <c r="I33" s="39">
        <f t="shared" si="0"/>
        <v>168.60000000000002</v>
      </c>
    </row>
    <row r="34" spans="1:9" ht="12.75" customHeight="1" x14ac:dyDescent="0.2">
      <c r="A34" s="589"/>
      <c r="B34" s="581"/>
      <c r="C34" s="581"/>
      <c r="D34" s="595"/>
      <c r="E34" s="15" t="s">
        <v>785</v>
      </c>
      <c r="F34" s="15" t="s">
        <v>104</v>
      </c>
      <c r="G34" s="15">
        <v>13.5</v>
      </c>
      <c r="H34" s="16">
        <v>50.37</v>
      </c>
      <c r="I34" s="43">
        <f t="shared" si="0"/>
        <v>679.995</v>
      </c>
    </row>
    <row r="35" spans="1:9" ht="12.75" customHeight="1" x14ac:dyDescent="0.2">
      <c r="A35" s="589"/>
      <c r="B35" s="581"/>
      <c r="C35" s="581"/>
      <c r="D35" s="595"/>
      <c r="E35" s="15" t="s">
        <v>1448</v>
      </c>
      <c r="F35" s="15" t="s">
        <v>100</v>
      </c>
      <c r="G35" s="15">
        <v>2</v>
      </c>
      <c r="H35" s="16">
        <v>75</v>
      </c>
      <c r="I35" s="43">
        <f t="shared" si="0"/>
        <v>150</v>
      </c>
    </row>
    <row r="36" spans="1:9" ht="12.75" customHeight="1" x14ac:dyDescent="0.2">
      <c r="A36" s="589"/>
      <c r="B36" s="581"/>
      <c r="C36" s="581"/>
      <c r="D36" s="595"/>
      <c r="E36" s="15" t="s">
        <v>1084</v>
      </c>
      <c r="F36" s="15" t="s">
        <v>104</v>
      </c>
      <c r="G36" s="15">
        <v>3</v>
      </c>
      <c r="H36" s="16">
        <v>70.56</v>
      </c>
      <c r="I36" s="43">
        <f t="shared" si="0"/>
        <v>211.68</v>
      </c>
    </row>
    <row r="37" spans="1:9" ht="12.75" customHeight="1" x14ac:dyDescent="0.2">
      <c r="A37" s="589"/>
      <c r="B37" s="581"/>
      <c r="C37" s="581"/>
      <c r="D37" s="595"/>
      <c r="E37" s="15" t="s">
        <v>571</v>
      </c>
      <c r="F37" s="15" t="s">
        <v>100</v>
      </c>
      <c r="G37" s="15">
        <v>2</v>
      </c>
      <c r="H37" s="16">
        <v>27</v>
      </c>
      <c r="I37" s="43">
        <f t="shared" si="0"/>
        <v>54</v>
      </c>
    </row>
    <row r="38" spans="1:9" ht="12.75" customHeight="1" thickBot="1" x14ac:dyDescent="0.25">
      <c r="A38" s="590"/>
      <c r="B38" s="580"/>
      <c r="C38" s="580"/>
      <c r="D38" s="592"/>
      <c r="E38" s="40" t="s">
        <v>535</v>
      </c>
      <c r="F38" s="40" t="s">
        <v>102</v>
      </c>
      <c r="G38" s="40">
        <v>0.5</v>
      </c>
      <c r="H38" s="41">
        <v>125.48</v>
      </c>
      <c r="I38" s="42">
        <f t="shared" si="0"/>
        <v>62.74</v>
      </c>
    </row>
    <row r="39" spans="1:9" x14ac:dyDescent="0.2">
      <c r="A39" s="588" t="s">
        <v>353</v>
      </c>
      <c r="B39" s="579">
        <v>8235.7340000000004</v>
      </c>
      <c r="C39" s="579" t="s">
        <v>79</v>
      </c>
      <c r="D39" s="37" t="s">
        <v>362</v>
      </c>
      <c r="E39" s="37" t="s">
        <v>355</v>
      </c>
      <c r="F39" s="37" t="s">
        <v>100</v>
      </c>
      <c r="G39" s="37">
        <v>3</v>
      </c>
      <c r="H39" s="38">
        <v>17</v>
      </c>
      <c r="I39" s="39">
        <f t="shared" si="0"/>
        <v>51</v>
      </c>
    </row>
    <row r="40" spans="1:9" ht="12.75" customHeight="1" thickBot="1" x14ac:dyDescent="0.25">
      <c r="A40" s="590"/>
      <c r="B40" s="580"/>
      <c r="C40" s="580"/>
      <c r="D40" s="86" t="s">
        <v>126</v>
      </c>
      <c r="E40" s="86" t="s">
        <v>355</v>
      </c>
      <c r="F40" s="86" t="s">
        <v>100</v>
      </c>
      <c r="G40" s="86">
        <v>14</v>
      </c>
      <c r="H40" s="87">
        <v>17</v>
      </c>
      <c r="I40" s="203">
        <f t="shared" si="0"/>
        <v>238</v>
      </c>
    </row>
    <row r="41" spans="1:9" ht="12.75" customHeight="1" thickBot="1" x14ac:dyDescent="0.25">
      <c r="A41" s="183"/>
      <c r="B41" s="200">
        <f>SUM(B6:B40)</f>
        <v>100497.679</v>
      </c>
      <c r="C41" s="201"/>
      <c r="D41" s="200"/>
      <c r="E41" s="202"/>
      <c r="F41" s="201"/>
      <c r="G41" s="201"/>
      <c r="H41" s="200" t="s">
        <v>16</v>
      </c>
      <c r="I41" s="233">
        <f>SUM(I6:I40)</f>
        <v>11816.681800000002</v>
      </c>
    </row>
    <row r="42" spans="1:9" ht="77.25" thickBot="1" x14ac:dyDescent="0.25">
      <c r="A42" s="137" t="s">
        <v>1602</v>
      </c>
      <c r="B42" s="117" t="s">
        <v>15</v>
      </c>
      <c r="C42" s="117" t="s">
        <v>4</v>
      </c>
      <c r="D42" s="117" t="s">
        <v>22</v>
      </c>
      <c r="E42" s="121" t="s">
        <v>17</v>
      </c>
      <c r="F42" s="117" t="s">
        <v>18</v>
      </c>
      <c r="G42" s="117" t="s">
        <v>9</v>
      </c>
      <c r="H42" s="117" t="s">
        <v>12</v>
      </c>
      <c r="I42" s="118" t="s">
        <v>11</v>
      </c>
    </row>
    <row r="43" spans="1:9" ht="12.75" customHeight="1" x14ac:dyDescent="0.2">
      <c r="A43" s="588" t="s">
        <v>118</v>
      </c>
      <c r="B43" s="579">
        <v>13635.72</v>
      </c>
      <c r="C43" s="579" t="s">
        <v>65</v>
      </c>
      <c r="D43" s="609" t="s">
        <v>332</v>
      </c>
      <c r="E43" s="37" t="s">
        <v>333</v>
      </c>
      <c r="F43" s="37" t="s">
        <v>100</v>
      </c>
      <c r="G43" s="37">
        <v>1</v>
      </c>
      <c r="H43" s="38">
        <v>104.84</v>
      </c>
      <c r="I43" s="39">
        <f t="shared" ref="I43:I228" si="1">G43*H43</f>
        <v>104.84</v>
      </c>
    </row>
    <row r="44" spans="1:9" ht="12.75" customHeight="1" x14ac:dyDescent="0.2">
      <c r="A44" s="589"/>
      <c r="B44" s="581"/>
      <c r="C44" s="581"/>
      <c r="D44" s="610"/>
      <c r="E44" s="15" t="s">
        <v>237</v>
      </c>
      <c r="F44" s="15" t="s">
        <v>100</v>
      </c>
      <c r="G44" s="15">
        <v>1</v>
      </c>
      <c r="H44" s="16">
        <v>5.92</v>
      </c>
      <c r="I44" s="43">
        <f t="shared" si="1"/>
        <v>5.92</v>
      </c>
    </row>
    <row r="45" spans="1:9" ht="12.75" customHeight="1" x14ac:dyDescent="0.2">
      <c r="A45" s="589"/>
      <c r="B45" s="581"/>
      <c r="C45" s="581"/>
      <c r="D45" s="610"/>
      <c r="E45" s="15" t="s">
        <v>192</v>
      </c>
      <c r="F45" s="15" t="s">
        <v>100</v>
      </c>
      <c r="G45" s="15">
        <v>1</v>
      </c>
      <c r="H45" s="16">
        <v>68.430000000000007</v>
      </c>
      <c r="I45" s="43">
        <f t="shared" si="1"/>
        <v>68.430000000000007</v>
      </c>
    </row>
    <row r="46" spans="1:9" ht="12.75" customHeight="1" thickBot="1" x14ac:dyDescent="0.25">
      <c r="A46" s="590"/>
      <c r="B46" s="581"/>
      <c r="C46" s="581"/>
      <c r="D46" s="611"/>
      <c r="E46" s="40" t="s">
        <v>193</v>
      </c>
      <c r="F46" s="40" t="s">
        <v>100</v>
      </c>
      <c r="G46" s="40">
        <v>1</v>
      </c>
      <c r="H46" s="41">
        <v>106.12</v>
      </c>
      <c r="I46" s="42">
        <f t="shared" si="1"/>
        <v>106.12</v>
      </c>
    </row>
    <row r="47" spans="1:9" ht="12.75" customHeight="1" x14ac:dyDescent="0.2">
      <c r="A47" s="588" t="s">
        <v>353</v>
      </c>
      <c r="B47" s="581"/>
      <c r="C47" s="581"/>
      <c r="D47" s="591"/>
      <c r="E47" s="37" t="s">
        <v>355</v>
      </c>
      <c r="F47" s="37" t="s">
        <v>100</v>
      </c>
      <c r="G47" s="37">
        <v>9</v>
      </c>
      <c r="H47" s="38">
        <v>17</v>
      </c>
      <c r="I47" s="39">
        <f>G47*H47</f>
        <v>153</v>
      </c>
    </row>
    <row r="48" spans="1:9" ht="12.75" customHeight="1" thickBot="1" x14ac:dyDescent="0.25">
      <c r="A48" s="590"/>
      <c r="B48" s="580"/>
      <c r="C48" s="580"/>
      <c r="D48" s="592"/>
      <c r="E48" s="40" t="s">
        <v>356</v>
      </c>
      <c r="F48" s="40" t="s">
        <v>100</v>
      </c>
      <c r="G48" s="40">
        <v>1</v>
      </c>
      <c r="H48" s="41">
        <v>38</v>
      </c>
      <c r="I48" s="42">
        <f t="shared" si="1"/>
        <v>38</v>
      </c>
    </row>
    <row r="49" spans="1:9" ht="26.25" thickBot="1" x14ac:dyDescent="0.25">
      <c r="A49" s="46" t="s">
        <v>380</v>
      </c>
      <c r="B49" s="579">
        <v>11443.92</v>
      </c>
      <c r="C49" s="579" t="s">
        <v>66</v>
      </c>
      <c r="D49" s="467"/>
      <c r="E49" s="47" t="s">
        <v>261</v>
      </c>
      <c r="F49" s="47" t="s">
        <v>100</v>
      </c>
      <c r="G49" s="47">
        <v>1</v>
      </c>
      <c r="H49" s="48">
        <v>180</v>
      </c>
      <c r="I49" s="49">
        <f t="shared" si="1"/>
        <v>180</v>
      </c>
    </row>
    <row r="50" spans="1:9" ht="26.25" thickBot="1" x14ac:dyDescent="0.25">
      <c r="A50" s="46" t="s">
        <v>353</v>
      </c>
      <c r="B50" s="580"/>
      <c r="C50" s="580"/>
      <c r="D50" s="467"/>
      <c r="E50" s="47" t="s">
        <v>355</v>
      </c>
      <c r="F50" s="47" t="s">
        <v>100</v>
      </c>
      <c r="G50" s="47">
        <v>3</v>
      </c>
      <c r="H50" s="48">
        <v>17</v>
      </c>
      <c r="I50" s="49">
        <f t="shared" si="1"/>
        <v>51</v>
      </c>
    </row>
    <row r="51" spans="1:9" ht="12.75" customHeight="1" x14ac:dyDescent="0.2">
      <c r="A51" s="588" t="s">
        <v>164</v>
      </c>
      <c r="B51" s="579">
        <v>11485.4</v>
      </c>
      <c r="C51" s="579" t="s">
        <v>69</v>
      </c>
      <c r="D51" s="609" t="s">
        <v>633</v>
      </c>
      <c r="E51" s="37" t="s">
        <v>189</v>
      </c>
      <c r="F51" s="37" t="s">
        <v>104</v>
      </c>
      <c r="G51" s="37">
        <v>2</v>
      </c>
      <c r="H51" s="38">
        <v>57.83</v>
      </c>
      <c r="I51" s="39">
        <f>G51*H51</f>
        <v>115.66</v>
      </c>
    </row>
    <row r="52" spans="1:9" ht="12.75" customHeight="1" x14ac:dyDescent="0.2">
      <c r="A52" s="589"/>
      <c r="B52" s="581"/>
      <c r="C52" s="581"/>
      <c r="D52" s="610"/>
      <c r="E52" s="15" t="s">
        <v>229</v>
      </c>
      <c r="F52" s="15" t="s">
        <v>100</v>
      </c>
      <c r="G52" s="15">
        <v>4</v>
      </c>
      <c r="H52" s="16">
        <v>43.84</v>
      </c>
      <c r="I52" s="43">
        <f t="shared" si="1"/>
        <v>175.36</v>
      </c>
    </row>
    <row r="53" spans="1:9" ht="12.75" customHeight="1" x14ac:dyDescent="0.2">
      <c r="A53" s="589"/>
      <c r="B53" s="581"/>
      <c r="C53" s="581"/>
      <c r="D53" s="610"/>
      <c r="E53" s="15" t="s">
        <v>316</v>
      </c>
      <c r="F53" s="15" t="s">
        <v>104</v>
      </c>
      <c r="G53" s="15">
        <v>17</v>
      </c>
      <c r="H53" s="16">
        <v>93.24</v>
      </c>
      <c r="I53" s="43">
        <f t="shared" si="1"/>
        <v>1585.08</v>
      </c>
    </row>
    <row r="54" spans="1:9" ht="12.75" customHeight="1" x14ac:dyDescent="0.2">
      <c r="A54" s="589"/>
      <c r="B54" s="581"/>
      <c r="C54" s="581"/>
      <c r="D54" s="610"/>
      <c r="E54" s="15" t="s">
        <v>629</v>
      </c>
      <c r="F54" s="15" t="s">
        <v>100</v>
      </c>
      <c r="G54" s="15">
        <v>7</v>
      </c>
      <c r="H54" s="16">
        <v>450</v>
      </c>
      <c r="I54" s="43">
        <f t="shared" si="1"/>
        <v>3150</v>
      </c>
    </row>
    <row r="55" spans="1:9" ht="12.75" customHeight="1" x14ac:dyDescent="0.2">
      <c r="A55" s="589"/>
      <c r="B55" s="581"/>
      <c r="C55" s="581"/>
      <c r="D55" s="610"/>
      <c r="E55" s="15" t="s">
        <v>630</v>
      </c>
      <c r="F55" s="15" t="s">
        <v>100</v>
      </c>
      <c r="G55" s="15">
        <v>3</v>
      </c>
      <c r="H55" s="16">
        <v>138.53</v>
      </c>
      <c r="I55" s="43">
        <f t="shared" si="1"/>
        <v>415.59000000000003</v>
      </c>
    </row>
    <row r="56" spans="1:9" ht="12.75" customHeight="1" x14ac:dyDescent="0.2">
      <c r="A56" s="589"/>
      <c r="B56" s="581"/>
      <c r="C56" s="581"/>
      <c r="D56" s="610"/>
      <c r="E56" s="15" t="s">
        <v>193</v>
      </c>
      <c r="F56" s="15" t="s">
        <v>100</v>
      </c>
      <c r="G56" s="15">
        <v>10</v>
      </c>
      <c r="H56" s="16">
        <v>106.12</v>
      </c>
      <c r="I56" s="43">
        <f t="shared" si="1"/>
        <v>1061.2</v>
      </c>
    </row>
    <row r="57" spans="1:9" ht="12.75" customHeight="1" x14ac:dyDescent="0.2">
      <c r="A57" s="589"/>
      <c r="B57" s="581"/>
      <c r="C57" s="581"/>
      <c r="D57" s="610"/>
      <c r="E57" s="15" t="s">
        <v>240</v>
      </c>
      <c r="F57" s="15" t="s">
        <v>100</v>
      </c>
      <c r="G57" s="15">
        <v>1</v>
      </c>
      <c r="H57" s="16">
        <v>320</v>
      </c>
      <c r="I57" s="43">
        <f t="shared" si="1"/>
        <v>320</v>
      </c>
    </row>
    <row r="58" spans="1:9" ht="12.75" customHeight="1" x14ac:dyDescent="0.2">
      <c r="A58" s="589"/>
      <c r="B58" s="581"/>
      <c r="C58" s="581"/>
      <c r="D58" s="610"/>
      <c r="E58" s="15" t="s">
        <v>209</v>
      </c>
      <c r="F58" s="15" t="s">
        <v>100</v>
      </c>
      <c r="G58" s="15">
        <v>1</v>
      </c>
      <c r="H58" s="16">
        <v>96.26</v>
      </c>
      <c r="I58" s="43">
        <f t="shared" si="1"/>
        <v>96.26</v>
      </c>
    </row>
    <row r="59" spans="1:9" ht="12.75" customHeight="1" x14ac:dyDescent="0.2">
      <c r="A59" s="589"/>
      <c r="B59" s="581"/>
      <c r="C59" s="581"/>
      <c r="D59" s="610"/>
      <c r="E59" s="15" t="s">
        <v>206</v>
      </c>
      <c r="F59" s="15" t="s">
        <v>100</v>
      </c>
      <c r="G59" s="15">
        <v>3</v>
      </c>
      <c r="H59" s="16">
        <v>5.28</v>
      </c>
      <c r="I59" s="43">
        <f t="shared" si="1"/>
        <v>15.84</v>
      </c>
    </row>
    <row r="60" spans="1:9" ht="12.75" customHeight="1" x14ac:dyDescent="0.2">
      <c r="A60" s="589"/>
      <c r="B60" s="581"/>
      <c r="C60" s="581"/>
      <c r="D60" s="610"/>
      <c r="E60" s="15" t="s">
        <v>578</v>
      </c>
      <c r="F60" s="15" t="s">
        <v>100</v>
      </c>
      <c r="G60" s="15">
        <v>2</v>
      </c>
      <c r="H60" s="16">
        <v>4.38</v>
      </c>
      <c r="I60" s="43">
        <f t="shared" si="1"/>
        <v>8.76</v>
      </c>
    </row>
    <row r="61" spans="1:9" ht="12.75" customHeight="1" x14ac:dyDescent="0.2">
      <c r="A61" s="589"/>
      <c r="B61" s="581"/>
      <c r="C61" s="581"/>
      <c r="D61" s="610"/>
      <c r="E61" s="15" t="s">
        <v>338</v>
      </c>
      <c r="F61" s="15" t="s">
        <v>100</v>
      </c>
      <c r="G61" s="15">
        <v>9</v>
      </c>
      <c r="H61" s="16">
        <v>59.81</v>
      </c>
      <c r="I61" s="43">
        <f t="shared" si="1"/>
        <v>538.29</v>
      </c>
    </row>
    <row r="62" spans="1:9" ht="12.75" customHeight="1" x14ac:dyDescent="0.2">
      <c r="A62" s="589"/>
      <c r="B62" s="581"/>
      <c r="C62" s="581"/>
      <c r="D62" s="610"/>
      <c r="E62" s="15" t="s">
        <v>337</v>
      </c>
      <c r="F62" s="15" t="s">
        <v>100</v>
      </c>
      <c r="G62" s="15">
        <v>2</v>
      </c>
      <c r="H62" s="16">
        <v>151.66</v>
      </c>
      <c r="I62" s="43">
        <f t="shared" si="1"/>
        <v>303.32</v>
      </c>
    </row>
    <row r="63" spans="1:9" ht="12.75" customHeight="1" x14ac:dyDescent="0.2">
      <c r="A63" s="589"/>
      <c r="B63" s="581"/>
      <c r="C63" s="581"/>
      <c r="D63" s="610"/>
      <c r="E63" s="15" t="s">
        <v>228</v>
      </c>
      <c r="F63" s="15" t="s">
        <v>100</v>
      </c>
      <c r="G63" s="15">
        <v>4</v>
      </c>
      <c r="H63" s="16">
        <v>8.07</v>
      </c>
      <c r="I63" s="43">
        <f t="shared" si="1"/>
        <v>32.28</v>
      </c>
    </row>
    <row r="64" spans="1:9" ht="12.75" customHeight="1" x14ac:dyDescent="0.2">
      <c r="A64" s="589"/>
      <c r="B64" s="581"/>
      <c r="C64" s="581"/>
      <c r="D64" s="610"/>
      <c r="E64" s="15" t="s">
        <v>427</v>
      </c>
      <c r="F64" s="15" t="s">
        <v>100</v>
      </c>
      <c r="G64" s="15">
        <v>2</v>
      </c>
      <c r="H64" s="16">
        <v>35.42</v>
      </c>
      <c r="I64" s="43">
        <f t="shared" si="1"/>
        <v>70.84</v>
      </c>
    </row>
    <row r="65" spans="1:9" ht="12.75" customHeight="1" x14ac:dyDescent="0.2">
      <c r="A65" s="589"/>
      <c r="B65" s="581"/>
      <c r="C65" s="581"/>
      <c r="D65" s="610"/>
      <c r="E65" s="15" t="s">
        <v>191</v>
      </c>
      <c r="F65" s="15" t="s">
        <v>100</v>
      </c>
      <c r="G65" s="15">
        <v>2</v>
      </c>
      <c r="H65" s="16">
        <v>3.5</v>
      </c>
      <c r="I65" s="43">
        <f t="shared" si="1"/>
        <v>7</v>
      </c>
    </row>
    <row r="66" spans="1:9" ht="12.75" customHeight="1" x14ac:dyDescent="0.2">
      <c r="A66" s="589"/>
      <c r="B66" s="581"/>
      <c r="C66" s="581"/>
      <c r="D66" s="610"/>
      <c r="E66" s="15" t="s">
        <v>190</v>
      </c>
      <c r="F66" s="15" t="s">
        <v>100</v>
      </c>
      <c r="G66" s="15">
        <v>3</v>
      </c>
      <c r="H66" s="16">
        <v>2.33</v>
      </c>
      <c r="I66" s="43">
        <f t="shared" si="1"/>
        <v>6.99</v>
      </c>
    </row>
    <row r="67" spans="1:9" ht="12.75" customHeight="1" x14ac:dyDescent="0.2">
      <c r="A67" s="589"/>
      <c r="B67" s="581"/>
      <c r="C67" s="581"/>
      <c r="D67" s="610"/>
      <c r="E67" s="15" t="s">
        <v>329</v>
      </c>
      <c r="F67" s="15" t="s">
        <v>100</v>
      </c>
      <c r="G67" s="15">
        <v>1</v>
      </c>
      <c r="H67" s="16">
        <v>45</v>
      </c>
      <c r="I67" s="43">
        <f t="shared" si="1"/>
        <v>45</v>
      </c>
    </row>
    <row r="68" spans="1:9" ht="12.75" customHeight="1" x14ac:dyDescent="0.2">
      <c r="A68" s="589"/>
      <c r="B68" s="581"/>
      <c r="C68" s="581"/>
      <c r="D68" s="610"/>
      <c r="E68" s="15" t="s">
        <v>632</v>
      </c>
      <c r="F68" s="15" t="s">
        <v>100</v>
      </c>
      <c r="G68" s="15">
        <v>1</v>
      </c>
      <c r="H68" s="16">
        <v>120</v>
      </c>
      <c r="I68" s="43">
        <f t="shared" si="1"/>
        <v>120</v>
      </c>
    </row>
    <row r="69" spans="1:9" ht="12.75" customHeight="1" x14ac:dyDescent="0.2">
      <c r="A69" s="589"/>
      <c r="B69" s="581"/>
      <c r="C69" s="581"/>
      <c r="D69" s="610"/>
      <c r="E69" s="15" t="s">
        <v>333</v>
      </c>
      <c r="F69" s="15" t="s">
        <v>100</v>
      </c>
      <c r="G69" s="15">
        <v>1</v>
      </c>
      <c r="H69" s="16">
        <v>104.84</v>
      </c>
      <c r="I69" s="43">
        <f t="shared" si="1"/>
        <v>104.84</v>
      </c>
    </row>
    <row r="70" spans="1:9" ht="12.75" customHeight="1" x14ac:dyDescent="0.2">
      <c r="A70" s="589"/>
      <c r="B70" s="581"/>
      <c r="C70" s="581"/>
      <c r="D70" s="610"/>
      <c r="E70" s="15" t="s">
        <v>237</v>
      </c>
      <c r="F70" s="15" t="s">
        <v>100</v>
      </c>
      <c r="G70" s="15">
        <v>1</v>
      </c>
      <c r="H70" s="16">
        <v>4.59</v>
      </c>
      <c r="I70" s="43">
        <f t="shared" si="1"/>
        <v>4.59</v>
      </c>
    </row>
    <row r="71" spans="1:9" ht="12.75" customHeight="1" x14ac:dyDescent="0.2">
      <c r="A71" s="589"/>
      <c r="B71" s="581"/>
      <c r="C71" s="581"/>
      <c r="D71" s="610"/>
      <c r="E71" s="15" t="s">
        <v>192</v>
      </c>
      <c r="F71" s="15" t="s">
        <v>100</v>
      </c>
      <c r="G71" s="15">
        <v>1</v>
      </c>
      <c r="H71" s="16">
        <v>68.430000000000007</v>
      </c>
      <c r="I71" s="43">
        <f t="shared" si="1"/>
        <v>68.430000000000007</v>
      </c>
    </row>
    <row r="72" spans="1:9" ht="12.75" customHeight="1" x14ac:dyDescent="0.2">
      <c r="A72" s="589"/>
      <c r="B72" s="581"/>
      <c r="C72" s="581"/>
      <c r="D72" s="610"/>
      <c r="E72" s="15" t="s">
        <v>516</v>
      </c>
      <c r="F72" s="15" t="s">
        <v>104</v>
      </c>
      <c r="G72" s="15">
        <v>1</v>
      </c>
      <c r="H72" s="16">
        <v>24</v>
      </c>
      <c r="I72" s="43">
        <f t="shared" si="1"/>
        <v>24</v>
      </c>
    </row>
    <row r="73" spans="1:9" ht="12.75" customHeight="1" x14ac:dyDescent="0.2">
      <c r="A73" s="589"/>
      <c r="B73" s="581"/>
      <c r="C73" s="581"/>
      <c r="D73" s="610"/>
      <c r="E73" s="15" t="s">
        <v>268</v>
      </c>
      <c r="F73" s="15" t="s">
        <v>100</v>
      </c>
      <c r="G73" s="15">
        <v>2</v>
      </c>
      <c r="H73" s="16">
        <v>151.66</v>
      </c>
      <c r="I73" s="43">
        <f t="shared" si="1"/>
        <v>303.32</v>
      </c>
    </row>
    <row r="74" spans="1:9" ht="12.75" customHeight="1" x14ac:dyDescent="0.2">
      <c r="A74" s="589"/>
      <c r="B74" s="581"/>
      <c r="C74" s="581"/>
      <c r="D74" s="610"/>
      <c r="E74" s="15" t="s">
        <v>269</v>
      </c>
      <c r="F74" s="15" t="s">
        <v>100</v>
      </c>
      <c r="G74" s="15">
        <v>1</v>
      </c>
      <c r="H74" s="16">
        <v>175</v>
      </c>
      <c r="I74" s="43">
        <f t="shared" si="1"/>
        <v>175</v>
      </c>
    </row>
    <row r="75" spans="1:9" ht="12.75" customHeight="1" x14ac:dyDescent="0.2">
      <c r="A75" s="589"/>
      <c r="B75" s="581"/>
      <c r="C75" s="581"/>
      <c r="D75" s="610"/>
      <c r="E75" s="15" t="s">
        <v>330</v>
      </c>
      <c r="F75" s="15" t="s">
        <v>100</v>
      </c>
      <c r="G75" s="15">
        <v>2</v>
      </c>
      <c r="H75" s="16">
        <v>59.81</v>
      </c>
      <c r="I75" s="43">
        <f t="shared" si="1"/>
        <v>119.62</v>
      </c>
    </row>
    <row r="76" spans="1:9" ht="12.75" customHeight="1" x14ac:dyDescent="0.2">
      <c r="A76" s="589"/>
      <c r="B76" s="581"/>
      <c r="C76" s="581"/>
      <c r="D76" s="610"/>
      <c r="E76" s="15" t="s">
        <v>571</v>
      </c>
      <c r="F76" s="15" t="s">
        <v>100</v>
      </c>
      <c r="G76" s="15">
        <v>1</v>
      </c>
      <c r="H76" s="16">
        <v>27</v>
      </c>
      <c r="I76" s="43">
        <f t="shared" si="1"/>
        <v>27</v>
      </c>
    </row>
    <row r="77" spans="1:9" ht="12.75" customHeight="1" x14ac:dyDescent="0.2">
      <c r="A77" s="589"/>
      <c r="B77" s="581"/>
      <c r="C77" s="581"/>
      <c r="D77" s="610"/>
      <c r="E77" s="15" t="s">
        <v>244</v>
      </c>
      <c r="F77" s="15" t="s">
        <v>100</v>
      </c>
      <c r="G77" s="15">
        <v>1</v>
      </c>
      <c r="H77" s="16">
        <v>280</v>
      </c>
      <c r="I77" s="43">
        <f t="shared" si="1"/>
        <v>280</v>
      </c>
    </row>
    <row r="78" spans="1:9" ht="12.75" customHeight="1" x14ac:dyDescent="0.2">
      <c r="A78" s="589"/>
      <c r="B78" s="581"/>
      <c r="C78" s="581"/>
      <c r="D78" s="610"/>
      <c r="E78" s="15" t="s">
        <v>336</v>
      </c>
      <c r="F78" s="15" t="s">
        <v>104</v>
      </c>
      <c r="G78" s="15">
        <v>4</v>
      </c>
      <c r="H78" s="16">
        <v>52.03</v>
      </c>
      <c r="I78" s="43">
        <f t="shared" si="1"/>
        <v>208.12</v>
      </c>
    </row>
    <row r="79" spans="1:9" ht="12.75" customHeight="1" thickBot="1" x14ac:dyDescent="0.25">
      <c r="A79" s="590"/>
      <c r="B79" s="581"/>
      <c r="C79" s="581"/>
      <c r="D79" s="611"/>
      <c r="E79" s="40" t="s">
        <v>631</v>
      </c>
      <c r="F79" s="40" t="s">
        <v>100</v>
      </c>
      <c r="G79" s="40">
        <v>2</v>
      </c>
      <c r="H79" s="41">
        <v>90</v>
      </c>
      <c r="I79" s="42">
        <f t="shared" si="1"/>
        <v>180</v>
      </c>
    </row>
    <row r="80" spans="1:9" ht="13.5" thickBot="1" x14ac:dyDescent="0.25">
      <c r="A80" s="46" t="s">
        <v>311</v>
      </c>
      <c r="B80" s="581"/>
      <c r="C80" s="581"/>
      <c r="D80" s="47" t="s">
        <v>126</v>
      </c>
      <c r="E80" s="47" t="s">
        <v>634</v>
      </c>
      <c r="F80" s="47" t="s">
        <v>108</v>
      </c>
      <c r="G80" s="47">
        <v>0.5</v>
      </c>
      <c r="H80" s="48">
        <v>87</v>
      </c>
      <c r="I80" s="49">
        <f t="shared" si="1"/>
        <v>43.5</v>
      </c>
    </row>
    <row r="81" spans="1:9" ht="12.75" customHeight="1" x14ac:dyDescent="0.2">
      <c r="A81" s="588" t="s">
        <v>639</v>
      </c>
      <c r="B81" s="581"/>
      <c r="C81" s="581"/>
      <c r="D81" s="591" t="s">
        <v>637</v>
      </c>
      <c r="E81" s="37" t="s">
        <v>636</v>
      </c>
      <c r="F81" s="37" t="s">
        <v>104</v>
      </c>
      <c r="G81" s="37">
        <v>5.4</v>
      </c>
      <c r="H81" s="38">
        <v>50.37</v>
      </c>
      <c r="I81" s="39">
        <f t="shared" si="1"/>
        <v>271.99799999999999</v>
      </c>
    </row>
    <row r="82" spans="1:9" ht="13.5" thickBot="1" x14ac:dyDescent="0.25">
      <c r="A82" s="590"/>
      <c r="B82" s="581"/>
      <c r="C82" s="581"/>
      <c r="D82" s="592"/>
      <c r="E82" s="40" t="s">
        <v>571</v>
      </c>
      <c r="F82" s="40" t="s">
        <v>100</v>
      </c>
      <c r="G82" s="40">
        <v>2</v>
      </c>
      <c r="H82" s="41">
        <v>27</v>
      </c>
      <c r="I82" s="42">
        <f t="shared" si="1"/>
        <v>54</v>
      </c>
    </row>
    <row r="83" spans="1:9" ht="12.75" customHeight="1" x14ac:dyDescent="0.2">
      <c r="A83" s="588" t="s">
        <v>638</v>
      </c>
      <c r="B83" s="581"/>
      <c r="C83" s="581"/>
      <c r="D83" s="591" t="s">
        <v>126</v>
      </c>
      <c r="E83" s="37" t="s">
        <v>640</v>
      </c>
      <c r="F83" s="37" t="s">
        <v>100</v>
      </c>
      <c r="G83" s="37">
        <v>1</v>
      </c>
      <c r="H83" s="38">
        <v>2750.29</v>
      </c>
      <c r="I83" s="39">
        <f t="shared" si="1"/>
        <v>2750.29</v>
      </c>
    </row>
    <row r="84" spans="1:9" ht="12.75" customHeight="1" x14ac:dyDescent="0.2">
      <c r="A84" s="589"/>
      <c r="B84" s="581"/>
      <c r="C84" s="581"/>
      <c r="D84" s="595"/>
      <c r="E84" s="15" t="s">
        <v>346</v>
      </c>
      <c r="F84" s="15" t="s">
        <v>100</v>
      </c>
      <c r="G84" s="15">
        <v>4</v>
      </c>
      <c r="H84" s="16">
        <v>53</v>
      </c>
      <c r="I84" s="43">
        <f t="shared" si="1"/>
        <v>212</v>
      </c>
    </row>
    <row r="85" spans="1:9" x14ac:dyDescent="0.2">
      <c r="A85" s="589"/>
      <c r="B85" s="581"/>
      <c r="C85" s="581"/>
      <c r="D85" s="595"/>
      <c r="E85" s="15" t="s">
        <v>535</v>
      </c>
      <c r="F85" s="15" t="s">
        <v>102</v>
      </c>
      <c r="G85" s="15">
        <v>1.5</v>
      </c>
      <c r="H85" s="16">
        <v>135</v>
      </c>
      <c r="I85" s="43">
        <f t="shared" si="1"/>
        <v>202.5</v>
      </c>
    </row>
    <row r="86" spans="1:9" ht="12.75" customHeight="1" x14ac:dyDescent="0.2">
      <c r="A86" s="589"/>
      <c r="B86" s="581"/>
      <c r="C86" s="581"/>
      <c r="D86" s="595"/>
      <c r="E86" s="15" t="s">
        <v>641</v>
      </c>
      <c r="F86" s="15" t="s">
        <v>100</v>
      </c>
      <c r="G86" s="15">
        <v>2</v>
      </c>
      <c r="H86" s="16">
        <v>348.53</v>
      </c>
      <c r="I86" s="43">
        <f t="shared" si="1"/>
        <v>697.06</v>
      </c>
    </row>
    <row r="87" spans="1:9" ht="12.75" customHeight="1" x14ac:dyDescent="0.2">
      <c r="A87" s="589"/>
      <c r="B87" s="581"/>
      <c r="C87" s="581"/>
      <c r="D87" s="595"/>
      <c r="E87" s="15" t="s">
        <v>516</v>
      </c>
      <c r="F87" s="15" t="s">
        <v>104</v>
      </c>
      <c r="G87" s="15">
        <v>6</v>
      </c>
      <c r="H87" s="16">
        <v>24</v>
      </c>
      <c r="I87" s="43">
        <f t="shared" si="1"/>
        <v>144</v>
      </c>
    </row>
    <row r="88" spans="1:9" ht="12.75" customHeight="1" x14ac:dyDescent="0.2">
      <c r="A88" s="589"/>
      <c r="B88" s="581"/>
      <c r="C88" s="581"/>
      <c r="D88" s="595"/>
      <c r="E88" s="15" t="s">
        <v>642</v>
      </c>
      <c r="F88" s="15" t="s">
        <v>104</v>
      </c>
      <c r="G88" s="15">
        <v>10</v>
      </c>
      <c r="H88" s="16">
        <v>25.36</v>
      </c>
      <c r="I88" s="43">
        <f t="shared" si="1"/>
        <v>253.6</v>
      </c>
    </row>
    <row r="89" spans="1:9" ht="12.75" customHeight="1" x14ac:dyDescent="0.2">
      <c r="A89" s="589"/>
      <c r="B89" s="581"/>
      <c r="C89" s="581"/>
      <c r="D89" s="595"/>
      <c r="E89" s="15" t="s">
        <v>643</v>
      </c>
      <c r="F89" s="15" t="s">
        <v>100</v>
      </c>
      <c r="G89" s="15">
        <v>1</v>
      </c>
      <c r="H89" s="16">
        <v>50</v>
      </c>
      <c r="I89" s="43">
        <f t="shared" si="1"/>
        <v>50</v>
      </c>
    </row>
    <row r="90" spans="1:9" ht="12.75" customHeight="1" thickBot="1" x14ac:dyDescent="0.25">
      <c r="A90" s="590"/>
      <c r="B90" s="581"/>
      <c r="C90" s="581"/>
      <c r="D90" s="592"/>
      <c r="E90" s="40" t="s">
        <v>644</v>
      </c>
      <c r="F90" s="40" t="s">
        <v>100</v>
      </c>
      <c r="G90" s="40">
        <v>1</v>
      </c>
      <c r="H90" s="41">
        <v>77</v>
      </c>
      <c r="I90" s="42">
        <f t="shared" si="1"/>
        <v>77</v>
      </c>
    </row>
    <row r="91" spans="1:9" ht="12.75" customHeight="1" x14ac:dyDescent="0.2">
      <c r="A91" s="588" t="s">
        <v>353</v>
      </c>
      <c r="B91" s="581"/>
      <c r="C91" s="581"/>
      <c r="D91" s="591" t="s">
        <v>362</v>
      </c>
      <c r="E91" s="37" t="s">
        <v>364</v>
      </c>
      <c r="F91" s="37" t="s">
        <v>100</v>
      </c>
      <c r="G91" s="37">
        <v>3</v>
      </c>
      <c r="H91" s="38">
        <v>15</v>
      </c>
      <c r="I91" s="39">
        <f t="shared" si="1"/>
        <v>45</v>
      </c>
    </row>
    <row r="92" spans="1:9" ht="12.75" customHeight="1" x14ac:dyDescent="0.2">
      <c r="A92" s="589"/>
      <c r="B92" s="581"/>
      <c r="C92" s="581"/>
      <c r="D92" s="595"/>
      <c r="E92" s="35" t="s">
        <v>363</v>
      </c>
      <c r="F92" s="35" t="s">
        <v>100</v>
      </c>
      <c r="G92" s="35">
        <v>3</v>
      </c>
      <c r="H92" s="36">
        <v>35</v>
      </c>
      <c r="I92" s="160">
        <f t="shared" si="1"/>
        <v>105</v>
      </c>
    </row>
    <row r="93" spans="1:9" ht="12.75" customHeight="1" x14ac:dyDescent="0.2">
      <c r="A93" s="589"/>
      <c r="B93" s="581"/>
      <c r="C93" s="581"/>
      <c r="D93" s="595"/>
      <c r="E93" s="15" t="s">
        <v>361</v>
      </c>
      <c r="F93" s="15" t="s">
        <v>100</v>
      </c>
      <c r="G93" s="15">
        <v>1</v>
      </c>
      <c r="H93" s="16">
        <v>20.95</v>
      </c>
      <c r="I93" s="43">
        <f t="shared" si="1"/>
        <v>20.95</v>
      </c>
    </row>
    <row r="94" spans="1:9" ht="12.75" customHeight="1" x14ac:dyDescent="0.2">
      <c r="A94" s="589"/>
      <c r="B94" s="581"/>
      <c r="C94" s="581"/>
      <c r="D94" s="595"/>
      <c r="E94" s="15" t="s">
        <v>389</v>
      </c>
      <c r="F94" s="15" t="s">
        <v>104</v>
      </c>
      <c r="G94" s="15">
        <v>15</v>
      </c>
      <c r="H94" s="16">
        <v>1.43</v>
      </c>
      <c r="I94" s="43">
        <f t="shared" si="1"/>
        <v>21.45</v>
      </c>
    </row>
    <row r="95" spans="1:9" ht="12.75" customHeight="1" x14ac:dyDescent="0.2">
      <c r="A95" s="589"/>
      <c r="B95" s="581"/>
      <c r="C95" s="581"/>
      <c r="D95" s="595"/>
      <c r="E95" s="15" t="s">
        <v>357</v>
      </c>
      <c r="F95" s="15" t="s">
        <v>100</v>
      </c>
      <c r="G95" s="15">
        <v>1</v>
      </c>
      <c r="H95" s="16">
        <v>35.270000000000003</v>
      </c>
      <c r="I95" s="43">
        <f t="shared" si="1"/>
        <v>35.270000000000003</v>
      </c>
    </row>
    <row r="96" spans="1:9" ht="12.75" customHeight="1" thickBot="1" x14ac:dyDescent="0.25">
      <c r="A96" s="590"/>
      <c r="B96" s="580"/>
      <c r="C96" s="580"/>
      <c r="D96" s="592"/>
      <c r="E96" s="40" t="s">
        <v>661</v>
      </c>
      <c r="F96" s="40" t="s">
        <v>109</v>
      </c>
      <c r="G96" s="40">
        <v>1</v>
      </c>
      <c r="H96" s="41">
        <v>25</v>
      </c>
      <c r="I96" s="42">
        <f t="shared" si="1"/>
        <v>25</v>
      </c>
    </row>
    <row r="97" spans="1:9" x14ac:dyDescent="0.2">
      <c r="A97" s="588" t="s">
        <v>729</v>
      </c>
      <c r="B97" s="579">
        <v>10620.56</v>
      </c>
      <c r="C97" s="579" t="s">
        <v>71</v>
      </c>
      <c r="D97" s="591" t="s">
        <v>310</v>
      </c>
      <c r="E97" s="37" t="s">
        <v>207</v>
      </c>
      <c r="F97" s="37" t="s">
        <v>100</v>
      </c>
      <c r="G97" s="37">
        <v>1</v>
      </c>
      <c r="H97" s="38">
        <v>5.85</v>
      </c>
      <c r="I97" s="39">
        <f t="shared" si="1"/>
        <v>5.85</v>
      </c>
    </row>
    <row r="98" spans="1:9" x14ac:dyDescent="0.2">
      <c r="A98" s="589"/>
      <c r="B98" s="581"/>
      <c r="C98" s="581"/>
      <c r="D98" s="595"/>
      <c r="E98" s="15" t="s">
        <v>206</v>
      </c>
      <c r="F98" s="15" t="s">
        <v>100</v>
      </c>
      <c r="G98" s="15">
        <v>1</v>
      </c>
      <c r="H98" s="16">
        <v>5.28</v>
      </c>
      <c r="I98" s="43">
        <f t="shared" si="1"/>
        <v>5.28</v>
      </c>
    </row>
    <row r="99" spans="1:9" ht="12.75" customHeight="1" x14ac:dyDescent="0.2">
      <c r="A99" s="589"/>
      <c r="B99" s="581"/>
      <c r="C99" s="581"/>
      <c r="D99" s="595"/>
      <c r="E99" s="15" t="s">
        <v>730</v>
      </c>
      <c r="F99" s="15" t="s">
        <v>100</v>
      </c>
      <c r="G99" s="15">
        <v>1</v>
      </c>
      <c r="H99" s="16">
        <v>106.12</v>
      </c>
      <c r="I99" s="43">
        <f t="shared" si="1"/>
        <v>106.12</v>
      </c>
    </row>
    <row r="100" spans="1:9" ht="12.75" customHeight="1" x14ac:dyDescent="0.2">
      <c r="A100" s="589"/>
      <c r="B100" s="581"/>
      <c r="C100" s="581"/>
      <c r="D100" s="595"/>
      <c r="E100" s="15" t="s">
        <v>516</v>
      </c>
      <c r="F100" s="15" t="s">
        <v>104</v>
      </c>
      <c r="G100" s="15">
        <v>11.7</v>
      </c>
      <c r="H100" s="16">
        <v>24</v>
      </c>
      <c r="I100" s="43">
        <f t="shared" si="1"/>
        <v>280.79999999999995</v>
      </c>
    </row>
    <row r="101" spans="1:9" ht="12.75" customHeight="1" x14ac:dyDescent="0.2">
      <c r="A101" s="589"/>
      <c r="B101" s="581"/>
      <c r="C101" s="581"/>
      <c r="D101" s="595"/>
      <c r="E101" s="15" t="s">
        <v>185</v>
      </c>
      <c r="F101" s="15" t="s">
        <v>100</v>
      </c>
      <c r="G101" s="15">
        <v>1</v>
      </c>
      <c r="H101" s="16">
        <v>42</v>
      </c>
      <c r="I101" s="43">
        <f t="shared" si="1"/>
        <v>42</v>
      </c>
    </row>
    <row r="102" spans="1:9" ht="12.75" customHeight="1" x14ac:dyDescent="0.2">
      <c r="A102" s="589"/>
      <c r="B102" s="581"/>
      <c r="C102" s="581"/>
      <c r="D102" s="595"/>
      <c r="E102" s="15" t="s">
        <v>732</v>
      </c>
      <c r="F102" s="15" t="s">
        <v>109</v>
      </c>
      <c r="G102" s="15">
        <v>1</v>
      </c>
      <c r="H102" s="16">
        <v>850</v>
      </c>
      <c r="I102" s="43">
        <f t="shared" si="1"/>
        <v>850</v>
      </c>
    </row>
    <row r="103" spans="1:9" ht="12.75" customHeight="1" x14ac:dyDescent="0.2">
      <c r="A103" s="589"/>
      <c r="B103" s="581"/>
      <c r="C103" s="581"/>
      <c r="D103" s="595"/>
      <c r="E103" s="15" t="s">
        <v>731</v>
      </c>
      <c r="F103" s="15" t="s">
        <v>100</v>
      </c>
      <c r="G103" s="15">
        <v>1</v>
      </c>
      <c r="H103" s="16">
        <v>173.33</v>
      </c>
      <c r="I103" s="43">
        <f t="shared" si="1"/>
        <v>173.33</v>
      </c>
    </row>
    <row r="104" spans="1:9" ht="12.75" customHeight="1" thickBot="1" x14ac:dyDescent="0.25">
      <c r="A104" s="590"/>
      <c r="B104" s="581"/>
      <c r="C104" s="581"/>
      <c r="D104" s="592"/>
      <c r="E104" s="40" t="s">
        <v>578</v>
      </c>
      <c r="F104" s="40" t="s">
        <v>100</v>
      </c>
      <c r="G104" s="40">
        <v>2</v>
      </c>
      <c r="H104" s="41">
        <v>13.56</v>
      </c>
      <c r="I104" s="42">
        <f t="shared" si="1"/>
        <v>27.12</v>
      </c>
    </row>
    <row r="105" spans="1:9" ht="12.75" customHeight="1" x14ac:dyDescent="0.2">
      <c r="A105" s="588" t="s">
        <v>142</v>
      </c>
      <c r="B105" s="581"/>
      <c r="C105" s="581"/>
      <c r="D105" s="591" t="s">
        <v>143</v>
      </c>
      <c r="E105" s="37" t="s">
        <v>224</v>
      </c>
      <c r="F105" s="37" t="s">
        <v>104</v>
      </c>
      <c r="G105" s="37">
        <v>1</v>
      </c>
      <c r="H105" s="38">
        <v>135.87</v>
      </c>
      <c r="I105" s="39">
        <f t="shared" si="1"/>
        <v>135.87</v>
      </c>
    </row>
    <row r="106" spans="1:9" ht="12.75" customHeight="1" x14ac:dyDescent="0.2">
      <c r="A106" s="589"/>
      <c r="B106" s="581"/>
      <c r="C106" s="581"/>
      <c r="D106" s="595"/>
      <c r="E106" s="15" t="s">
        <v>336</v>
      </c>
      <c r="F106" s="15" t="s">
        <v>104</v>
      </c>
      <c r="G106" s="15">
        <v>2</v>
      </c>
      <c r="H106" s="16">
        <v>52.03</v>
      </c>
      <c r="I106" s="43">
        <f t="shared" si="1"/>
        <v>104.06</v>
      </c>
    </row>
    <row r="107" spans="1:9" ht="12.75" customHeight="1" x14ac:dyDescent="0.2">
      <c r="A107" s="589"/>
      <c r="B107" s="581"/>
      <c r="C107" s="581"/>
      <c r="D107" s="595"/>
      <c r="E107" s="15" t="s">
        <v>250</v>
      </c>
      <c r="F107" s="15" t="s">
        <v>100</v>
      </c>
      <c r="G107" s="15">
        <v>1</v>
      </c>
      <c r="H107" s="16">
        <v>230</v>
      </c>
      <c r="I107" s="43">
        <f t="shared" si="1"/>
        <v>230</v>
      </c>
    </row>
    <row r="108" spans="1:9" ht="12.75" customHeight="1" x14ac:dyDescent="0.2">
      <c r="A108" s="589"/>
      <c r="B108" s="581"/>
      <c r="C108" s="581"/>
      <c r="D108" s="595"/>
      <c r="E108" s="15" t="s">
        <v>225</v>
      </c>
      <c r="F108" s="15" t="s">
        <v>100</v>
      </c>
      <c r="G108" s="15">
        <v>1</v>
      </c>
      <c r="H108" s="16">
        <v>191.27</v>
      </c>
      <c r="I108" s="43">
        <f t="shared" si="1"/>
        <v>191.27</v>
      </c>
    </row>
    <row r="109" spans="1:9" ht="12.75" customHeight="1" x14ac:dyDescent="0.2">
      <c r="A109" s="589"/>
      <c r="B109" s="581"/>
      <c r="C109" s="581"/>
      <c r="D109" s="595"/>
      <c r="E109" s="15" t="s">
        <v>227</v>
      </c>
      <c r="F109" s="15" t="s">
        <v>100</v>
      </c>
      <c r="G109" s="15">
        <v>1</v>
      </c>
      <c r="H109" s="16">
        <v>9.52</v>
      </c>
      <c r="I109" s="43">
        <f t="shared" si="1"/>
        <v>9.52</v>
      </c>
    </row>
    <row r="110" spans="1:9" ht="12.75" customHeight="1" x14ac:dyDescent="0.2">
      <c r="A110" s="589"/>
      <c r="B110" s="581"/>
      <c r="C110" s="581"/>
      <c r="D110" s="595"/>
      <c r="E110" s="15" t="s">
        <v>229</v>
      </c>
      <c r="F110" s="15" t="s">
        <v>100</v>
      </c>
      <c r="G110" s="15">
        <v>1</v>
      </c>
      <c r="H110" s="16">
        <v>47.38</v>
      </c>
      <c r="I110" s="43">
        <f t="shared" si="1"/>
        <v>47.38</v>
      </c>
    </row>
    <row r="111" spans="1:9" x14ac:dyDescent="0.2">
      <c r="A111" s="589"/>
      <c r="B111" s="581"/>
      <c r="C111" s="581"/>
      <c r="D111" s="595"/>
      <c r="E111" s="15" t="s">
        <v>193</v>
      </c>
      <c r="F111" s="15" t="s">
        <v>100</v>
      </c>
      <c r="G111" s="15">
        <v>2</v>
      </c>
      <c r="H111" s="16">
        <v>106.12</v>
      </c>
      <c r="I111" s="43">
        <f t="shared" si="1"/>
        <v>212.24</v>
      </c>
    </row>
    <row r="112" spans="1:9" x14ac:dyDescent="0.2">
      <c r="A112" s="589"/>
      <c r="B112" s="581"/>
      <c r="C112" s="581"/>
      <c r="D112" s="595"/>
      <c r="E112" s="15" t="s">
        <v>731</v>
      </c>
      <c r="F112" s="15" t="s">
        <v>100</v>
      </c>
      <c r="G112" s="15">
        <v>1</v>
      </c>
      <c r="H112" s="16">
        <v>173.33</v>
      </c>
      <c r="I112" s="43">
        <f t="shared" si="1"/>
        <v>173.33</v>
      </c>
    </row>
    <row r="113" spans="1:9" x14ac:dyDescent="0.2">
      <c r="A113" s="589"/>
      <c r="B113" s="581"/>
      <c r="C113" s="581"/>
      <c r="D113" s="595"/>
      <c r="E113" s="15" t="s">
        <v>226</v>
      </c>
      <c r="F113" s="15" t="s">
        <v>100</v>
      </c>
      <c r="G113" s="15">
        <v>1</v>
      </c>
      <c r="H113" s="16">
        <v>9.15</v>
      </c>
      <c r="I113" s="43">
        <f t="shared" si="1"/>
        <v>9.15</v>
      </c>
    </row>
    <row r="114" spans="1:9" ht="13.5" thickBot="1" x14ac:dyDescent="0.25">
      <c r="A114" s="590"/>
      <c r="B114" s="581"/>
      <c r="C114" s="581"/>
      <c r="D114" s="592"/>
      <c r="E114" s="40" t="s">
        <v>329</v>
      </c>
      <c r="F114" s="40" t="s">
        <v>100</v>
      </c>
      <c r="G114" s="40">
        <v>2</v>
      </c>
      <c r="H114" s="41">
        <v>45</v>
      </c>
      <c r="I114" s="42">
        <f t="shared" si="1"/>
        <v>90</v>
      </c>
    </row>
    <row r="115" spans="1:9" x14ac:dyDescent="0.2">
      <c r="A115" s="588" t="s">
        <v>729</v>
      </c>
      <c r="B115" s="581"/>
      <c r="C115" s="581"/>
      <c r="D115" s="591" t="s">
        <v>733</v>
      </c>
      <c r="E115" s="37" t="s">
        <v>333</v>
      </c>
      <c r="F115" s="37" t="s">
        <v>100</v>
      </c>
      <c r="G115" s="37">
        <v>1</v>
      </c>
      <c r="H115" s="38">
        <v>133.38999999999999</v>
      </c>
      <c r="I115" s="39">
        <f t="shared" si="1"/>
        <v>133.38999999999999</v>
      </c>
    </row>
    <row r="116" spans="1:9" x14ac:dyDescent="0.2">
      <c r="A116" s="589"/>
      <c r="B116" s="581"/>
      <c r="C116" s="581"/>
      <c r="D116" s="595"/>
      <c r="E116" s="15" t="s">
        <v>192</v>
      </c>
      <c r="F116" s="15" t="s">
        <v>100</v>
      </c>
      <c r="G116" s="15">
        <v>1</v>
      </c>
      <c r="H116" s="16">
        <v>68.430000000000007</v>
      </c>
      <c r="I116" s="43">
        <f t="shared" si="1"/>
        <v>68.430000000000007</v>
      </c>
    </row>
    <row r="117" spans="1:9" x14ac:dyDescent="0.2">
      <c r="A117" s="589"/>
      <c r="B117" s="581"/>
      <c r="C117" s="581"/>
      <c r="D117" s="595"/>
      <c r="E117" s="15" t="s">
        <v>469</v>
      </c>
      <c r="F117" s="15" t="s">
        <v>100</v>
      </c>
      <c r="G117" s="15">
        <v>1</v>
      </c>
      <c r="H117" s="16">
        <v>75</v>
      </c>
      <c r="I117" s="43">
        <f t="shared" si="1"/>
        <v>75</v>
      </c>
    </row>
    <row r="118" spans="1:9" x14ac:dyDescent="0.2">
      <c r="A118" s="589"/>
      <c r="B118" s="581"/>
      <c r="C118" s="581"/>
      <c r="D118" s="595"/>
      <c r="E118" s="15" t="s">
        <v>193</v>
      </c>
      <c r="F118" s="15" t="s">
        <v>100</v>
      </c>
      <c r="G118" s="15">
        <v>1</v>
      </c>
      <c r="H118" s="16">
        <v>106.12</v>
      </c>
      <c r="I118" s="43">
        <f t="shared" si="1"/>
        <v>106.12</v>
      </c>
    </row>
    <row r="119" spans="1:9" ht="13.5" thickBot="1" x14ac:dyDescent="0.25">
      <c r="A119" s="590"/>
      <c r="B119" s="580"/>
      <c r="C119" s="580"/>
      <c r="D119" s="592"/>
      <c r="E119" s="40" t="s">
        <v>244</v>
      </c>
      <c r="F119" s="40" t="s">
        <v>100</v>
      </c>
      <c r="G119" s="40">
        <v>1</v>
      </c>
      <c r="H119" s="41">
        <v>280</v>
      </c>
      <c r="I119" s="42">
        <f t="shared" si="1"/>
        <v>280</v>
      </c>
    </row>
    <row r="120" spans="1:9" ht="26.25" thickBot="1" x14ac:dyDescent="0.25">
      <c r="A120" s="46" t="s">
        <v>353</v>
      </c>
      <c r="B120" s="579">
        <v>10586.92</v>
      </c>
      <c r="C120" s="579" t="s">
        <v>72</v>
      </c>
      <c r="D120" s="47" t="s">
        <v>362</v>
      </c>
      <c r="E120" s="493" t="s">
        <v>355</v>
      </c>
      <c r="F120" s="493" t="s">
        <v>100</v>
      </c>
      <c r="G120" s="493">
        <v>3</v>
      </c>
      <c r="H120" s="494">
        <v>17</v>
      </c>
      <c r="I120" s="49">
        <f t="shared" si="1"/>
        <v>51</v>
      </c>
    </row>
    <row r="121" spans="1:9" ht="13.5" thickBot="1" x14ac:dyDescent="0.25">
      <c r="A121" s="46" t="s">
        <v>729</v>
      </c>
      <c r="B121" s="581"/>
      <c r="C121" s="581"/>
      <c r="D121" s="47" t="s">
        <v>347</v>
      </c>
      <c r="E121" s="47" t="s">
        <v>436</v>
      </c>
      <c r="F121" s="47" t="s">
        <v>100</v>
      </c>
      <c r="G121" s="47">
        <v>1</v>
      </c>
      <c r="H121" s="48">
        <v>85.05</v>
      </c>
      <c r="I121" s="49">
        <f t="shared" si="1"/>
        <v>85.05</v>
      </c>
    </row>
    <row r="122" spans="1:9" x14ac:dyDescent="0.2">
      <c r="A122" s="588" t="s">
        <v>264</v>
      </c>
      <c r="B122" s="581"/>
      <c r="C122" s="581"/>
      <c r="D122" s="591" t="s">
        <v>287</v>
      </c>
      <c r="E122" s="37" t="s">
        <v>896</v>
      </c>
      <c r="F122" s="37" t="s">
        <v>100</v>
      </c>
      <c r="G122" s="37">
        <v>8</v>
      </c>
      <c r="H122" s="38">
        <v>52.03</v>
      </c>
      <c r="I122" s="39">
        <f t="shared" si="1"/>
        <v>416.24</v>
      </c>
    </row>
    <row r="123" spans="1:9" x14ac:dyDescent="0.2">
      <c r="A123" s="589"/>
      <c r="B123" s="581"/>
      <c r="C123" s="581"/>
      <c r="D123" s="595"/>
      <c r="E123" s="15" t="s">
        <v>339</v>
      </c>
      <c r="F123" s="15" t="s">
        <v>100</v>
      </c>
      <c r="G123" s="15">
        <v>1</v>
      </c>
      <c r="H123" s="16">
        <v>210</v>
      </c>
      <c r="I123" s="43">
        <f t="shared" si="1"/>
        <v>210</v>
      </c>
    </row>
    <row r="124" spans="1:9" x14ac:dyDescent="0.2">
      <c r="A124" s="589"/>
      <c r="B124" s="581"/>
      <c r="C124" s="581"/>
      <c r="D124" s="595"/>
      <c r="E124" s="15" t="s">
        <v>193</v>
      </c>
      <c r="F124" s="15" t="s">
        <v>100</v>
      </c>
      <c r="G124" s="15">
        <v>1</v>
      </c>
      <c r="H124" s="16">
        <v>110.19</v>
      </c>
      <c r="I124" s="43">
        <f t="shared" si="1"/>
        <v>110.19</v>
      </c>
    </row>
    <row r="125" spans="1:9" ht="13.5" thickBot="1" x14ac:dyDescent="0.25">
      <c r="A125" s="590"/>
      <c r="B125" s="581"/>
      <c r="C125" s="581"/>
      <c r="D125" s="592"/>
      <c r="E125" s="40" t="s">
        <v>293</v>
      </c>
      <c r="F125" s="40" t="s">
        <v>100</v>
      </c>
      <c r="G125" s="40">
        <v>1</v>
      </c>
      <c r="H125" s="41">
        <v>140</v>
      </c>
      <c r="I125" s="42">
        <f t="shared" si="1"/>
        <v>140</v>
      </c>
    </row>
    <row r="126" spans="1:9" x14ac:dyDescent="0.2">
      <c r="A126" s="588" t="s">
        <v>164</v>
      </c>
      <c r="B126" s="581"/>
      <c r="C126" s="581"/>
      <c r="D126" s="591" t="s">
        <v>901</v>
      </c>
      <c r="E126" s="37" t="s">
        <v>336</v>
      </c>
      <c r="F126" s="37" t="s">
        <v>104</v>
      </c>
      <c r="G126" s="37">
        <v>1</v>
      </c>
      <c r="H126" s="38">
        <v>52.03</v>
      </c>
      <c r="I126" s="39">
        <f t="shared" si="1"/>
        <v>52.03</v>
      </c>
    </row>
    <row r="127" spans="1:9" x14ac:dyDescent="0.2">
      <c r="A127" s="589"/>
      <c r="B127" s="581"/>
      <c r="C127" s="581"/>
      <c r="D127" s="595"/>
      <c r="E127" s="35" t="s">
        <v>896</v>
      </c>
      <c r="F127" s="35" t="s">
        <v>100</v>
      </c>
      <c r="G127" s="35">
        <v>1</v>
      </c>
      <c r="H127" s="36">
        <v>220</v>
      </c>
      <c r="I127" s="160">
        <f t="shared" si="1"/>
        <v>220</v>
      </c>
    </row>
    <row r="128" spans="1:9" x14ac:dyDescent="0.2">
      <c r="A128" s="589"/>
      <c r="B128" s="581"/>
      <c r="C128" s="581"/>
      <c r="D128" s="595"/>
      <c r="E128" s="35" t="s">
        <v>765</v>
      </c>
      <c r="F128" s="35" t="s">
        <v>100</v>
      </c>
      <c r="G128" s="35">
        <v>2</v>
      </c>
      <c r="H128" s="36">
        <v>72.92</v>
      </c>
      <c r="I128" s="160">
        <f t="shared" si="1"/>
        <v>145.84</v>
      </c>
    </row>
    <row r="129" spans="1:9" x14ac:dyDescent="0.2">
      <c r="A129" s="589"/>
      <c r="B129" s="581"/>
      <c r="C129" s="581"/>
      <c r="D129" s="595"/>
      <c r="E129" s="35" t="s">
        <v>330</v>
      </c>
      <c r="F129" s="35" t="s">
        <v>100</v>
      </c>
      <c r="G129" s="35">
        <v>1</v>
      </c>
      <c r="H129" s="36">
        <v>61.59</v>
      </c>
      <c r="I129" s="160">
        <f t="shared" si="1"/>
        <v>61.59</v>
      </c>
    </row>
    <row r="130" spans="1:9" ht="13.5" thickBot="1" x14ac:dyDescent="0.25">
      <c r="A130" s="590"/>
      <c r="B130" s="581"/>
      <c r="C130" s="581"/>
      <c r="D130" s="592"/>
      <c r="E130" s="40" t="s">
        <v>902</v>
      </c>
      <c r="F130" s="40" t="s">
        <v>100</v>
      </c>
      <c r="G130" s="40">
        <v>1</v>
      </c>
      <c r="H130" s="41">
        <v>37</v>
      </c>
      <c r="I130" s="42">
        <f t="shared" si="1"/>
        <v>37</v>
      </c>
    </row>
    <row r="131" spans="1:9" x14ac:dyDescent="0.2">
      <c r="A131" s="588" t="s">
        <v>729</v>
      </c>
      <c r="B131" s="581"/>
      <c r="C131" s="581"/>
      <c r="D131" s="591" t="s">
        <v>366</v>
      </c>
      <c r="E131" s="37" t="s">
        <v>316</v>
      </c>
      <c r="F131" s="37" t="s">
        <v>100</v>
      </c>
      <c r="G131" s="37">
        <v>1</v>
      </c>
      <c r="H131" s="38">
        <v>93.24</v>
      </c>
      <c r="I131" s="39">
        <f t="shared" si="1"/>
        <v>93.24</v>
      </c>
    </row>
    <row r="132" spans="1:9" ht="13.5" thickBot="1" x14ac:dyDescent="0.25">
      <c r="A132" s="590"/>
      <c r="B132" s="580"/>
      <c r="C132" s="580"/>
      <c r="D132" s="592"/>
      <c r="E132" s="40" t="s">
        <v>317</v>
      </c>
      <c r="F132" s="40" t="s">
        <v>100</v>
      </c>
      <c r="G132" s="40">
        <v>1</v>
      </c>
      <c r="H132" s="41">
        <v>138.53</v>
      </c>
      <c r="I132" s="42">
        <f t="shared" si="1"/>
        <v>138.53</v>
      </c>
    </row>
    <row r="133" spans="1:9" x14ac:dyDescent="0.2">
      <c r="A133" s="588" t="s">
        <v>729</v>
      </c>
      <c r="B133" s="579">
        <v>10431.66</v>
      </c>
      <c r="C133" s="579" t="s">
        <v>73</v>
      </c>
      <c r="D133" s="591" t="s">
        <v>366</v>
      </c>
      <c r="E133" s="37" t="s">
        <v>240</v>
      </c>
      <c r="F133" s="37" t="s">
        <v>100</v>
      </c>
      <c r="G133" s="37">
        <v>1</v>
      </c>
      <c r="H133" s="38">
        <v>320</v>
      </c>
      <c r="I133" s="39">
        <f t="shared" si="1"/>
        <v>320</v>
      </c>
    </row>
    <row r="134" spans="1:9" x14ac:dyDescent="0.2">
      <c r="A134" s="589"/>
      <c r="B134" s="581"/>
      <c r="C134" s="581"/>
      <c r="D134" s="595"/>
      <c r="E134" s="35" t="s">
        <v>941</v>
      </c>
      <c r="F134" s="35" t="s">
        <v>100</v>
      </c>
      <c r="G134" s="35">
        <v>2</v>
      </c>
      <c r="H134" s="36">
        <v>8.1199999999999992</v>
      </c>
      <c r="I134" s="160">
        <f t="shared" si="1"/>
        <v>16.239999999999998</v>
      </c>
    </row>
    <row r="135" spans="1:9" x14ac:dyDescent="0.2">
      <c r="A135" s="589"/>
      <c r="B135" s="581"/>
      <c r="C135" s="581"/>
      <c r="D135" s="595"/>
      <c r="E135" s="35" t="s">
        <v>942</v>
      </c>
      <c r="F135" s="35" t="s">
        <v>100</v>
      </c>
      <c r="G135" s="35">
        <v>1</v>
      </c>
      <c r="H135" s="36">
        <v>18.98</v>
      </c>
      <c r="I135" s="160">
        <f t="shared" si="1"/>
        <v>18.98</v>
      </c>
    </row>
    <row r="136" spans="1:9" x14ac:dyDescent="0.2">
      <c r="A136" s="589"/>
      <c r="B136" s="581"/>
      <c r="C136" s="581"/>
      <c r="D136" s="595"/>
      <c r="E136" s="35" t="s">
        <v>943</v>
      </c>
      <c r="F136" s="35" t="s">
        <v>100</v>
      </c>
      <c r="G136" s="35">
        <v>1</v>
      </c>
      <c r="H136" s="36">
        <v>33</v>
      </c>
      <c r="I136" s="160">
        <f t="shared" si="1"/>
        <v>33</v>
      </c>
    </row>
    <row r="137" spans="1:9" x14ac:dyDescent="0.2">
      <c r="A137" s="589"/>
      <c r="B137" s="581"/>
      <c r="C137" s="581"/>
      <c r="D137" s="595"/>
      <c r="E137" s="35" t="s">
        <v>511</v>
      </c>
      <c r="F137" s="35" t="s">
        <v>100</v>
      </c>
      <c r="G137" s="35">
        <v>1</v>
      </c>
      <c r="H137" s="36">
        <v>45</v>
      </c>
      <c r="I137" s="160">
        <f t="shared" si="1"/>
        <v>45</v>
      </c>
    </row>
    <row r="138" spans="1:9" x14ac:dyDescent="0.2">
      <c r="A138" s="589"/>
      <c r="B138" s="581"/>
      <c r="C138" s="581"/>
      <c r="D138" s="595"/>
      <c r="E138" s="35" t="s">
        <v>193</v>
      </c>
      <c r="F138" s="35" t="s">
        <v>100</v>
      </c>
      <c r="G138" s="35">
        <v>1</v>
      </c>
      <c r="H138" s="36">
        <v>110.19</v>
      </c>
      <c r="I138" s="160">
        <f t="shared" si="1"/>
        <v>110.19</v>
      </c>
    </row>
    <row r="139" spans="1:9" x14ac:dyDescent="0.2">
      <c r="A139" s="589"/>
      <c r="B139" s="581"/>
      <c r="C139" s="581"/>
      <c r="D139" s="595"/>
      <c r="E139" s="35" t="s">
        <v>885</v>
      </c>
      <c r="F139" s="35" t="s">
        <v>100</v>
      </c>
      <c r="G139" s="35">
        <v>1</v>
      </c>
      <c r="H139" s="36">
        <v>130.08000000000001</v>
      </c>
      <c r="I139" s="160">
        <f t="shared" si="1"/>
        <v>130.08000000000001</v>
      </c>
    </row>
    <row r="140" spans="1:9" ht="13.5" thickBot="1" x14ac:dyDescent="0.25">
      <c r="A140" s="590"/>
      <c r="B140" s="580"/>
      <c r="C140" s="580"/>
      <c r="D140" s="592"/>
      <c r="E140" s="86" t="s">
        <v>244</v>
      </c>
      <c r="F140" s="86" t="s">
        <v>100</v>
      </c>
      <c r="G140" s="86">
        <v>1</v>
      </c>
      <c r="H140" s="87">
        <v>290</v>
      </c>
      <c r="I140" s="203">
        <f t="shared" si="1"/>
        <v>290</v>
      </c>
    </row>
    <row r="141" spans="1:9" x14ac:dyDescent="0.2">
      <c r="A141" s="588" t="s">
        <v>353</v>
      </c>
      <c r="B141" s="579">
        <v>12271.79</v>
      </c>
      <c r="C141" s="579" t="s">
        <v>74</v>
      </c>
      <c r="D141" s="591"/>
      <c r="E141" s="37" t="s">
        <v>984</v>
      </c>
      <c r="F141" s="37" t="s">
        <v>100</v>
      </c>
      <c r="G141" s="37">
        <v>1</v>
      </c>
      <c r="H141" s="38">
        <v>20.95</v>
      </c>
      <c r="I141" s="39">
        <f t="shared" si="1"/>
        <v>20.95</v>
      </c>
    </row>
    <row r="142" spans="1:9" ht="13.5" thickBot="1" x14ac:dyDescent="0.25">
      <c r="A142" s="590"/>
      <c r="B142" s="581"/>
      <c r="C142" s="581"/>
      <c r="D142" s="592"/>
      <c r="E142" s="86" t="s">
        <v>355</v>
      </c>
      <c r="F142" s="86" t="s">
        <v>100</v>
      </c>
      <c r="G142" s="86">
        <v>5</v>
      </c>
      <c r="H142" s="87">
        <v>17</v>
      </c>
      <c r="I142" s="203">
        <f t="shared" si="1"/>
        <v>85</v>
      </c>
    </row>
    <row r="143" spans="1:9" x14ac:dyDescent="0.2">
      <c r="A143" s="588" t="s">
        <v>168</v>
      </c>
      <c r="B143" s="581"/>
      <c r="C143" s="581"/>
      <c r="D143" s="591" t="s">
        <v>287</v>
      </c>
      <c r="E143" s="37" t="s">
        <v>780</v>
      </c>
      <c r="F143" s="37" t="s">
        <v>100</v>
      </c>
      <c r="G143" s="37">
        <v>10</v>
      </c>
      <c r="H143" s="38">
        <v>295</v>
      </c>
      <c r="I143" s="39">
        <f t="shared" si="1"/>
        <v>2950</v>
      </c>
    </row>
    <row r="144" spans="1:9" x14ac:dyDescent="0.2">
      <c r="A144" s="589"/>
      <c r="B144" s="581"/>
      <c r="C144" s="581"/>
      <c r="D144" s="595"/>
      <c r="E144" s="35" t="s">
        <v>1038</v>
      </c>
      <c r="F144" s="35" t="s">
        <v>100</v>
      </c>
      <c r="G144" s="35">
        <v>1</v>
      </c>
      <c r="H144" s="36">
        <v>850</v>
      </c>
      <c r="I144" s="43">
        <f t="shared" si="1"/>
        <v>850</v>
      </c>
    </row>
    <row r="145" spans="1:9" ht="13.5" thickBot="1" x14ac:dyDescent="0.25">
      <c r="A145" s="590"/>
      <c r="B145" s="580"/>
      <c r="C145" s="580"/>
      <c r="D145" s="592"/>
      <c r="E145" s="86" t="s">
        <v>571</v>
      </c>
      <c r="F145" s="86" t="s">
        <v>100</v>
      </c>
      <c r="G145" s="86">
        <v>3</v>
      </c>
      <c r="H145" s="87">
        <v>27</v>
      </c>
      <c r="I145" s="42">
        <f t="shared" si="1"/>
        <v>81</v>
      </c>
    </row>
    <row r="146" spans="1:9" ht="27" customHeight="1" thickBot="1" x14ac:dyDescent="0.25">
      <c r="A146" s="588" t="s">
        <v>353</v>
      </c>
      <c r="B146" s="609">
        <v>12676.87</v>
      </c>
      <c r="C146" s="609" t="s">
        <v>75</v>
      </c>
      <c r="D146" s="591" t="s">
        <v>362</v>
      </c>
      <c r="E146" s="493" t="s">
        <v>355</v>
      </c>
      <c r="F146" s="493" t="s">
        <v>100</v>
      </c>
      <c r="G146" s="493">
        <v>14</v>
      </c>
      <c r="H146" s="48">
        <v>17</v>
      </c>
      <c r="I146" s="49">
        <f t="shared" si="1"/>
        <v>238</v>
      </c>
    </row>
    <row r="147" spans="1:9" ht="13.5" thickBot="1" x14ac:dyDescent="0.25">
      <c r="A147" s="590"/>
      <c r="B147" s="610"/>
      <c r="C147" s="610"/>
      <c r="D147" s="592"/>
      <c r="E147" s="86" t="s">
        <v>357</v>
      </c>
      <c r="F147" s="86" t="s">
        <v>100</v>
      </c>
      <c r="G147" s="86">
        <v>1</v>
      </c>
      <c r="H147" s="87">
        <v>18.54</v>
      </c>
      <c r="I147" s="42">
        <f t="shared" si="1"/>
        <v>18.54</v>
      </c>
    </row>
    <row r="148" spans="1:9" x14ac:dyDescent="0.2">
      <c r="A148" s="588" t="s">
        <v>729</v>
      </c>
      <c r="B148" s="610"/>
      <c r="C148" s="610"/>
      <c r="D148" s="609" t="s">
        <v>332</v>
      </c>
      <c r="E148" s="37" t="s">
        <v>193</v>
      </c>
      <c r="F148" s="37" t="s">
        <v>100</v>
      </c>
      <c r="G148" s="37">
        <v>2</v>
      </c>
      <c r="H148" s="38">
        <v>110.19</v>
      </c>
      <c r="I148" s="39">
        <f t="shared" si="1"/>
        <v>220.38</v>
      </c>
    </row>
    <row r="149" spans="1:9" x14ac:dyDescent="0.2">
      <c r="A149" s="589"/>
      <c r="B149" s="610"/>
      <c r="C149" s="610"/>
      <c r="D149" s="610"/>
      <c r="E149" s="35" t="s">
        <v>236</v>
      </c>
      <c r="F149" s="35" t="s">
        <v>104</v>
      </c>
      <c r="G149" s="35">
        <v>4</v>
      </c>
      <c r="H149" s="36">
        <v>57.72</v>
      </c>
      <c r="I149" s="160">
        <f t="shared" si="1"/>
        <v>230.88</v>
      </c>
    </row>
    <row r="150" spans="1:9" x14ac:dyDescent="0.2">
      <c r="A150" s="589"/>
      <c r="B150" s="610"/>
      <c r="C150" s="610"/>
      <c r="D150" s="610"/>
      <c r="E150" s="35" t="s">
        <v>430</v>
      </c>
      <c r="F150" s="35" t="s">
        <v>100</v>
      </c>
      <c r="G150" s="35">
        <v>2</v>
      </c>
      <c r="H150" s="36">
        <v>132.5</v>
      </c>
      <c r="I150" s="160">
        <f t="shared" si="1"/>
        <v>265</v>
      </c>
    </row>
    <row r="151" spans="1:9" x14ac:dyDescent="0.2">
      <c r="A151" s="589"/>
      <c r="B151" s="610"/>
      <c r="C151" s="610"/>
      <c r="D151" s="610"/>
      <c r="E151" s="35" t="s">
        <v>469</v>
      </c>
      <c r="F151" s="35" t="s">
        <v>100</v>
      </c>
      <c r="G151" s="35">
        <v>2</v>
      </c>
      <c r="H151" s="36">
        <v>50</v>
      </c>
      <c r="I151" s="160">
        <f t="shared" si="1"/>
        <v>100</v>
      </c>
    </row>
    <row r="152" spans="1:9" ht="13.5" thickBot="1" x14ac:dyDescent="0.25">
      <c r="A152" s="590"/>
      <c r="B152" s="610"/>
      <c r="C152" s="610"/>
      <c r="D152" s="611"/>
      <c r="E152" s="86" t="s">
        <v>420</v>
      </c>
      <c r="F152" s="86" t="s">
        <v>100</v>
      </c>
      <c r="G152" s="86">
        <v>2</v>
      </c>
      <c r="H152" s="87">
        <v>4.59</v>
      </c>
      <c r="I152" s="203">
        <f t="shared" si="1"/>
        <v>9.18</v>
      </c>
    </row>
    <row r="153" spans="1:9" x14ac:dyDescent="0.2">
      <c r="A153" s="588" t="s">
        <v>168</v>
      </c>
      <c r="B153" s="610"/>
      <c r="C153" s="610"/>
      <c r="D153" s="591" t="s">
        <v>366</v>
      </c>
      <c r="E153" s="37" t="s">
        <v>185</v>
      </c>
      <c r="F153" s="37" t="s">
        <v>100</v>
      </c>
      <c r="G153" s="37">
        <v>2</v>
      </c>
      <c r="H153" s="38">
        <v>42</v>
      </c>
      <c r="I153" s="39">
        <f t="shared" si="1"/>
        <v>84</v>
      </c>
    </row>
    <row r="154" spans="1:9" x14ac:dyDescent="0.2">
      <c r="A154" s="589"/>
      <c r="B154" s="610"/>
      <c r="C154" s="610"/>
      <c r="D154" s="595"/>
      <c r="E154" s="35" t="s">
        <v>794</v>
      </c>
      <c r="F154" s="35" t="s">
        <v>100</v>
      </c>
      <c r="G154" s="35">
        <v>6</v>
      </c>
      <c r="H154" s="36">
        <v>199.6</v>
      </c>
      <c r="I154" s="160">
        <f t="shared" si="1"/>
        <v>1197.5999999999999</v>
      </c>
    </row>
    <row r="155" spans="1:9" x14ac:dyDescent="0.2">
      <c r="A155" s="589"/>
      <c r="B155" s="610"/>
      <c r="C155" s="610"/>
      <c r="D155" s="595"/>
      <c r="E155" s="35" t="s">
        <v>557</v>
      </c>
      <c r="F155" s="35" t="s">
        <v>100</v>
      </c>
      <c r="G155" s="35">
        <v>4</v>
      </c>
      <c r="H155" s="36">
        <v>32.4</v>
      </c>
      <c r="I155" s="160">
        <f t="shared" si="1"/>
        <v>129.6</v>
      </c>
    </row>
    <row r="156" spans="1:9" x14ac:dyDescent="0.2">
      <c r="A156" s="589"/>
      <c r="B156" s="610"/>
      <c r="C156" s="610"/>
      <c r="D156" s="595"/>
      <c r="E156" s="35" t="s">
        <v>449</v>
      </c>
      <c r="F156" s="35" t="s">
        <v>100</v>
      </c>
      <c r="G156" s="35">
        <v>4</v>
      </c>
      <c r="H156" s="36">
        <v>32.4</v>
      </c>
      <c r="I156" s="160">
        <f t="shared" si="1"/>
        <v>129.6</v>
      </c>
    </row>
    <row r="157" spans="1:9" x14ac:dyDescent="0.2">
      <c r="A157" s="589"/>
      <c r="B157" s="610"/>
      <c r="C157" s="610"/>
      <c r="D157" s="595"/>
      <c r="E157" s="35" t="s">
        <v>448</v>
      </c>
      <c r="F157" s="35" t="s">
        <v>100</v>
      </c>
      <c r="G157" s="35">
        <v>2</v>
      </c>
      <c r="H157" s="36">
        <v>66.55</v>
      </c>
      <c r="I157" s="160">
        <f t="shared" si="1"/>
        <v>133.1</v>
      </c>
    </row>
    <row r="158" spans="1:9" x14ac:dyDescent="0.2">
      <c r="A158" s="589"/>
      <c r="B158" s="610"/>
      <c r="C158" s="610"/>
      <c r="D158" s="595"/>
      <c r="E158" s="35" t="s">
        <v>794</v>
      </c>
      <c r="F158" s="35" t="s">
        <v>100</v>
      </c>
      <c r="G158" s="35">
        <v>2</v>
      </c>
      <c r="H158" s="36">
        <v>125.8</v>
      </c>
      <c r="I158" s="160">
        <f t="shared" si="1"/>
        <v>251.6</v>
      </c>
    </row>
    <row r="159" spans="1:9" x14ac:dyDescent="0.2">
      <c r="A159" s="589"/>
      <c r="B159" s="610"/>
      <c r="C159" s="610"/>
      <c r="D159" s="595"/>
      <c r="E159" s="35" t="s">
        <v>835</v>
      </c>
      <c r="F159" s="35" t="s">
        <v>100</v>
      </c>
      <c r="G159" s="35">
        <v>2</v>
      </c>
      <c r="H159" s="36">
        <v>63.36</v>
      </c>
      <c r="I159" s="160">
        <f t="shared" si="1"/>
        <v>126.72</v>
      </c>
    </row>
    <row r="160" spans="1:9" x14ac:dyDescent="0.2">
      <c r="A160" s="589"/>
      <c r="B160" s="610"/>
      <c r="C160" s="610"/>
      <c r="D160" s="595"/>
      <c r="E160" s="35" t="s">
        <v>780</v>
      </c>
      <c r="F160" s="35" t="s">
        <v>100</v>
      </c>
      <c r="G160" s="35">
        <v>4</v>
      </c>
      <c r="H160" s="36">
        <v>235.8</v>
      </c>
      <c r="I160" s="160">
        <f t="shared" si="1"/>
        <v>943.2</v>
      </c>
    </row>
    <row r="161" spans="1:9" x14ac:dyDescent="0.2">
      <c r="A161" s="589"/>
      <c r="B161" s="610"/>
      <c r="C161" s="610"/>
      <c r="D161" s="595"/>
      <c r="E161" s="35" t="s">
        <v>1138</v>
      </c>
      <c r="F161" s="35" t="s">
        <v>100</v>
      </c>
      <c r="G161" s="35">
        <v>4</v>
      </c>
      <c r="H161" s="36">
        <v>10</v>
      </c>
      <c r="I161" s="160">
        <f t="shared" si="1"/>
        <v>40</v>
      </c>
    </row>
    <row r="162" spans="1:9" x14ac:dyDescent="0.2">
      <c r="A162" s="589"/>
      <c r="B162" s="610"/>
      <c r="C162" s="610"/>
      <c r="D162" s="595"/>
      <c r="E162" s="35" t="s">
        <v>1139</v>
      </c>
      <c r="F162" s="35" t="s">
        <v>100</v>
      </c>
      <c r="G162" s="35">
        <v>1</v>
      </c>
      <c r="H162" s="36">
        <v>215</v>
      </c>
      <c r="I162" s="160">
        <f t="shared" si="1"/>
        <v>215</v>
      </c>
    </row>
    <row r="163" spans="1:9" x14ac:dyDescent="0.2">
      <c r="A163" s="589"/>
      <c r="B163" s="610"/>
      <c r="C163" s="610"/>
      <c r="D163" s="633"/>
      <c r="E163" s="35" t="s">
        <v>1140</v>
      </c>
      <c r="F163" s="35" t="s">
        <v>100</v>
      </c>
      <c r="G163" s="35">
        <v>30</v>
      </c>
      <c r="H163" s="36">
        <v>2.1</v>
      </c>
      <c r="I163" s="160">
        <f t="shared" si="1"/>
        <v>63</v>
      </c>
    </row>
    <row r="164" spans="1:9" x14ac:dyDescent="0.2">
      <c r="A164" s="589"/>
      <c r="B164" s="610"/>
      <c r="C164" s="610"/>
      <c r="D164" s="627" t="s">
        <v>323</v>
      </c>
      <c r="E164" s="35" t="s">
        <v>794</v>
      </c>
      <c r="F164" s="35" t="s">
        <v>100</v>
      </c>
      <c r="G164" s="35">
        <v>10</v>
      </c>
      <c r="H164" s="36">
        <v>199.6</v>
      </c>
      <c r="I164" s="160">
        <f t="shared" si="1"/>
        <v>1996</v>
      </c>
    </row>
    <row r="165" spans="1:9" x14ac:dyDescent="0.2">
      <c r="A165" s="589"/>
      <c r="B165" s="610"/>
      <c r="C165" s="610"/>
      <c r="D165" s="595"/>
      <c r="E165" s="35" t="s">
        <v>780</v>
      </c>
      <c r="F165" s="35" t="s">
        <v>100</v>
      </c>
      <c r="G165" s="35">
        <v>4</v>
      </c>
      <c r="H165" s="36">
        <v>235.8</v>
      </c>
      <c r="I165" s="160">
        <f t="shared" si="1"/>
        <v>943.2</v>
      </c>
    </row>
    <row r="166" spans="1:9" x14ac:dyDescent="0.2">
      <c r="A166" s="589"/>
      <c r="B166" s="610"/>
      <c r="C166" s="610"/>
      <c r="D166" s="595"/>
      <c r="E166" s="35" t="s">
        <v>794</v>
      </c>
      <c r="F166" s="35" t="s">
        <v>100</v>
      </c>
      <c r="G166" s="35">
        <v>10</v>
      </c>
      <c r="H166" s="36">
        <v>125.8</v>
      </c>
      <c r="I166" s="160">
        <f t="shared" si="1"/>
        <v>1258</v>
      </c>
    </row>
    <row r="167" spans="1:9" x14ac:dyDescent="0.2">
      <c r="A167" s="589"/>
      <c r="B167" s="610"/>
      <c r="C167" s="610"/>
      <c r="D167" s="595"/>
      <c r="E167" s="35" t="s">
        <v>648</v>
      </c>
      <c r="F167" s="35" t="s">
        <v>100</v>
      </c>
      <c r="G167" s="35">
        <v>10</v>
      </c>
      <c r="H167" s="36">
        <v>58</v>
      </c>
      <c r="I167" s="160">
        <f t="shared" si="1"/>
        <v>580</v>
      </c>
    </row>
    <row r="168" spans="1:9" x14ac:dyDescent="0.2">
      <c r="A168" s="589"/>
      <c r="B168" s="610"/>
      <c r="C168" s="610"/>
      <c r="D168" s="595"/>
      <c r="E168" s="35" t="s">
        <v>1141</v>
      </c>
      <c r="F168" s="35" t="s">
        <v>100</v>
      </c>
      <c r="G168" s="35">
        <v>10</v>
      </c>
      <c r="H168" s="36">
        <v>32.450000000000003</v>
      </c>
      <c r="I168" s="160">
        <f t="shared" si="1"/>
        <v>324.5</v>
      </c>
    </row>
    <row r="169" spans="1:9" x14ac:dyDescent="0.2">
      <c r="A169" s="589"/>
      <c r="B169" s="610"/>
      <c r="C169" s="610"/>
      <c r="D169" s="595"/>
      <c r="E169" s="35" t="s">
        <v>1142</v>
      </c>
      <c r="F169" s="35" t="s">
        <v>100</v>
      </c>
      <c r="G169" s="35">
        <v>10</v>
      </c>
      <c r="H169" s="36">
        <v>32.4</v>
      </c>
      <c r="I169" s="160">
        <f t="shared" si="1"/>
        <v>324</v>
      </c>
    </row>
    <row r="170" spans="1:9" x14ac:dyDescent="0.2">
      <c r="A170" s="589"/>
      <c r="B170" s="610"/>
      <c r="C170" s="610"/>
      <c r="D170" s="595"/>
      <c r="E170" s="35" t="s">
        <v>253</v>
      </c>
      <c r="F170" s="35" t="s">
        <v>100</v>
      </c>
      <c r="G170" s="35">
        <v>16</v>
      </c>
      <c r="H170" s="36">
        <v>12</v>
      </c>
      <c r="I170" s="160">
        <f t="shared" si="1"/>
        <v>192</v>
      </c>
    </row>
    <row r="171" spans="1:9" x14ac:dyDescent="0.2">
      <c r="A171" s="589"/>
      <c r="B171" s="610"/>
      <c r="C171" s="610"/>
      <c r="D171" s="595"/>
      <c r="E171" s="35" t="s">
        <v>342</v>
      </c>
      <c r="F171" s="35" t="s">
        <v>100</v>
      </c>
      <c r="G171" s="35">
        <v>6</v>
      </c>
      <c r="H171" s="36">
        <v>88.1</v>
      </c>
      <c r="I171" s="160">
        <f t="shared" si="1"/>
        <v>528.59999999999991</v>
      </c>
    </row>
    <row r="172" spans="1:9" x14ac:dyDescent="0.2">
      <c r="A172" s="589"/>
      <c r="B172" s="610"/>
      <c r="C172" s="610"/>
      <c r="D172" s="595"/>
      <c r="E172" s="35" t="s">
        <v>1143</v>
      </c>
      <c r="F172" s="35" t="s">
        <v>100</v>
      </c>
      <c r="G172" s="35">
        <v>3</v>
      </c>
      <c r="H172" s="36">
        <v>100</v>
      </c>
      <c r="I172" s="160">
        <f t="shared" si="1"/>
        <v>300</v>
      </c>
    </row>
    <row r="173" spans="1:9" x14ac:dyDescent="0.2">
      <c r="A173" s="589"/>
      <c r="B173" s="610"/>
      <c r="C173" s="610"/>
      <c r="D173" s="595"/>
      <c r="E173" s="35" t="s">
        <v>1144</v>
      </c>
      <c r="F173" s="35" t="s">
        <v>100</v>
      </c>
      <c r="G173" s="35">
        <v>4</v>
      </c>
      <c r="H173" s="36">
        <v>160</v>
      </c>
      <c r="I173" s="160">
        <f t="shared" si="1"/>
        <v>640</v>
      </c>
    </row>
    <row r="174" spans="1:9" x14ac:dyDescent="0.2">
      <c r="A174" s="589"/>
      <c r="B174" s="610"/>
      <c r="C174" s="610"/>
      <c r="D174" s="595"/>
      <c r="E174" s="15" t="s">
        <v>1145</v>
      </c>
      <c r="F174" s="15" t="s">
        <v>100</v>
      </c>
      <c r="G174" s="15">
        <v>6</v>
      </c>
      <c r="H174" s="16">
        <v>55</v>
      </c>
      <c r="I174" s="43">
        <f t="shared" si="1"/>
        <v>330</v>
      </c>
    </row>
    <row r="175" spans="1:9" x14ac:dyDescent="0.2">
      <c r="A175" s="589"/>
      <c r="B175" s="610"/>
      <c r="C175" s="610"/>
      <c r="D175" s="595"/>
      <c r="E175" s="35" t="s">
        <v>571</v>
      </c>
      <c r="F175" s="35" t="s">
        <v>100</v>
      </c>
      <c r="G175" s="35">
        <v>3</v>
      </c>
      <c r="H175" s="36">
        <v>25</v>
      </c>
      <c r="I175" s="160">
        <f t="shared" si="1"/>
        <v>75</v>
      </c>
    </row>
    <row r="176" spans="1:9" ht="13.5" thickBot="1" x14ac:dyDescent="0.25">
      <c r="A176" s="590"/>
      <c r="B176" s="611"/>
      <c r="C176" s="611"/>
      <c r="D176" s="592"/>
      <c r="E176" s="86" t="s">
        <v>1136</v>
      </c>
      <c r="F176" s="86" t="s">
        <v>100</v>
      </c>
      <c r="G176" s="86">
        <v>30</v>
      </c>
      <c r="H176" s="87">
        <v>6</v>
      </c>
      <c r="I176" s="203">
        <f t="shared" ref="I176:I227" si="2">G176*H176</f>
        <v>180</v>
      </c>
    </row>
    <row r="177" spans="1:9" ht="26.25" thickBot="1" x14ac:dyDescent="0.25">
      <c r="A177" s="46" t="s">
        <v>353</v>
      </c>
      <c r="B177" s="493">
        <v>14917.91</v>
      </c>
      <c r="C177" s="493" t="s">
        <v>76</v>
      </c>
      <c r="D177" s="47" t="s">
        <v>362</v>
      </c>
      <c r="E177" s="493" t="s">
        <v>355</v>
      </c>
      <c r="F177" s="493" t="s">
        <v>100</v>
      </c>
      <c r="G177" s="493">
        <v>4</v>
      </c>
      <c r="H177" s="48">
        <v>9.42</v>
      </c>
      <c r="I177" s="49">
        <f t="shared" si="2"/>
        <v>37.68</v>
      </c>
    </row>
    <row r="178" spans="1:9" x14ac:dyDescent="0.2">
      <c r="A178" s="588" t="s">
        <v>353</v>
      </c>
      <c r="B178" s="579">
        <v>11977.66</v>
      </c>
      <c r="C178" s="579" t="s">
        <v>77</v>
      </c>
      <c r="D178" s="591" t="s">
        <v>362</v>
      </c>
      <c r="E178" s="37" t="s">
        <v>363</v>
      </c>
      <c r="F178" s="37" t="s">
        <v>100</v>
      </c>
      <c r="G178" s="37">
        <v>4</v>
      </c>
      <c r="H178" s="38">
        <v>151.75</v>
      </c>
      <c r="I178" s="39">
        <f t="shared" si="2"/>
        <v>607</v>
      </c>
    </row>
    <row r="179" spans="1:9" ht="13.5" thickBot="1" x14ac:dyDescent="0.25">
      <c r="A179" s="590"/>
      <c r="B179" s="581"/>
      <c r="C179" s="581"/>
      <c r="D179" s="592"/>
      <c r="E179" s="86" t="s">
        <v>355</v>
      </c>
      <c r="F179" s="86" t="s">
        <v>100</v>
      </c>
      <c r="G179" s="86">
        <v>4</v>
      </c>
      <c r="H179" s="87">
        <v>9.42</v>
      </c>
      <c r="I179" s="203">
        <f t="shared" si="2"/>
        <v>37.68</v>
      </c>
    </row>
    <row r="180" spans="1:9" x14ac:dyDescent="0.2">
      <c r="A180" s="588" t="s">
        <v>118</v>
      </c>
      <c r="B180" s="581"/>
      <c r="C180" s="581"/>
      <c r="D180" s="591" t="s">
        <v>1346</v>
      </c>
      <c r="E180" s="37" t="s">
        <v>273</v>
      </c>
      <c r="F180" s="37" t="s">
        <v>104</v>
      </c>
      <c r="G180" s="37">
        <v>7</v>
      </c>
      <c r="H180" s="38">
        <v>55.65</v>
      </c>
      <c r="I180" s="39">
        <f t="shared" si="2"/>
        <v>389.55</v>
      </c>
    </row>
    <row r="181" spans="1:9" x14ac:dyDescent="0.2">
      <c r="A181" s="589"/>
      <c r="B181" s="581"/>
      <c r="C181" s="581"/>
      <c r="D181" s="595"/>
      <c r="E181" s="35" t="s">
        <v>209</v>
      </c>
      <c r="F181" s="35" t="s">
        <v>100</v>
      </c>
      <c r="G181" s="35">
        <v>1</v>
      </c>
      <c r="H181" s="36">
        <v>173.33</v>
      </c>
      <c r="I181" s="43">
        <f t="shared" si="2"/>
        <v>173.33</v>
      </c>
    </row>
    <row r="182" spans="1:9" x14ac:dyDescent="0.2">
      <c r="A182" s="589"/>
      <c r="B182" s="581"/>
      <c r="C182" s="581"/>
      <c r="D182" s="595"/>
      <c r="E182" s="35" t="s">
        <v>193</v>
      </c>
      <c r="F182" s="35" t="s">
        <v>100</v>
      </c>
      <c r="G182" s="35">
        <v>2</v>
      </c>
      <c r="H182" s="36">
        <v>110.19</v>
      </c>
      <c r="I182" s="43">
        <f t="shared" si="2"/>
        <v>220.38</v>
      </c>
    </row>
    <row r="183" spans="1:9" x14ac:dyDescent="0.2">
      <c r="A183" s="589"/>
      <c r="B183" s="581"/>
      <c r="C183" s="581"/>
      <c r="D183" s="595"/>
      <c r="E183" s="35" t="s">
        <v>271</v>
      </c>
      <c r="F183" s="35" t="s">
        <v>100</v>
      </c>
      <c r="G183" s="35">
        <v>1</v>
      </c>
      <c r="H183" s="36">
        <v>290</v>
      </c>
      <c r="I183" s="43">
        <f t="shared" si="2"/>
        <v>290</v>
      </c>
    </row>
    <row r="184" spans="1:9" x14ac:dyDescent="0.2">
      <c r="A184" s="589"/>
      <c r="B184" s="581"/>
      <c r="C184" s="581"/>
      <c r="D184" s="595"/>
      <c r="E184" s="35" t="s">
        <v>275</v>
      </c>
      <c r="F184" s="35" t="s">
        <v>100</v>
      </c>
      <c r="G184" s="35">
        <v>3</v>
      </c>
      <c r="H184" s="36">
        <v>92.39</v>
      </c>
      <c r="I184" s="43">
        <f t="shared" si="2"/>
        <v>277.17</v>
      </c>
    </row>
    <row r="185" spans="1:9" x14ac:dyDescent="0.2">
      <c r="A185" s="589"/>
      <c r="B185" s="581"/>
      <c r="C185" s="581"/>
      <c r="D185" s="595"/>
      <c r="E185" s="35" t="s">
        <v>1267</v>
      </c>
      <c r="F185" s="35" t="s">
        <v>100</v>
      </c>
      <c r="G185" s="35">
        <v>1</v>
      </c>
      <c r="H185" s="36">
        <v>102.25</v>
      </c>
      <c r="I185" s="43">
        <f t="shared" si="2"/>
        <v>102.25</v>
      </c>
    </row>
    <row r="186" spans="1:9" ht="13.5" thickBot="1" x14ac:dyDescent="0.25">
      <c r="A186" s="589"/>
      <c r="B186" s="581"/>
      <c r="C186" s="581"/>
      <c r="D186" s="592"/>
      <c r="E186" s="86" t="s">
        <v>578</v>
      </c>
      <c r="F186" s="86" t="s">
        <v>100</v>
      </c>
      <c r="G186" s="86">
        <v>1</v>
      </c>
      <c r="H186" s="87">
        <v>13.56</v>
      </c>
      <c r="I186" s="42">
        <f t="shared" si="2"/>
        <v>13.56</v>
      </c>
    </row>
    <row r="187" spans="1:9" x14ac:dyDescent="0.2">
      <c r="A187" s="589"/>
      <c r="B187" s="581"/>
      <c r="C187" s="581"/>
      <c r="D187" s="591" t="s">
        <v>1347</v>
      </c>
      <c r="E187" s="37" t="s">
        <v>333</v>
      </c>
      <c r="F187" s="37" t="s">
        <v>100</v>
      </c>
      <c r="G187" s="37">
        <v>1</v>
      </c>
      <c r="H187" s="38">
        <v>320</v>
      </c>
      <c r="I187" s="39">
        <f t="shared" si="2"/>
        <v>320</v>
      </c>
    </row>
    <row r="188" spans="1:9" ht="13.5" thickBot="1" x14ac:dyDescent="0.25">
      <c r="A188" s="590"/>
      <c r="B188" s="580"/>
      <c r="C188" s="580"/>
      <c r="D188" s="592"/>
      <c r="E188" s="86" t="s">
        <v>420</v>
      </c>
      <c r="F188" s="86" t="s">
        <v>100</v>
      </c>
      <c r="G188" s="86">
        <v>3</v>
      </c>
      <c r="H188" s="87">
        <v>15</v>
      </c>
      <c r="I188" s="42">
        <f t="shared" si="2"/>
        <v>45</v>
      </c>
    </row>
    <row r="189" spans="1:9" ht="26.25" thickBot="1" x14ac:dyDescent="0.25">
      <c r="A189" s="46" t="s">
        <v>353</v>
      </c>
      <c r="B189" s="579">
        <v>15512.1</v>
      </c>
      <c r="C189" s="579" t="s">
        <v>78</v>
      </c>
      <c r="D189" s="47" t="s">
        <v>362</v>
      </c>
      <c r="E189" s="47" t="s">
        <v>355</v>
      </c>
      <c r="F189" s="47" t="s">
        <v>100</v>
      </c>
      <c r="G189" s="47">
        <v>3</v>
      </c>
      <c r="H189" s="48">
        <v>17</v>
      </c>
      <c r="I189" s="318">
        <f t="shared" si="2"/>
        <v>51</v>
      </c>
    </row>
    <row r="190" spans="1:9" x14ac:dyDescent="0.2">
      <c r="A190" s="588" t="s">
        <v>118</v>
      </c>
      <c r="B190" s="581"/>
      <c r="C190" s="581"/>
      <c r="D190" s="591" t="s">
        <v>145</v>
      </c>
      <c r="E190" s="37" t="s">
        <v>231</v>
      </c>
      <c r="F190" s="37" t="s">
        <v>100</v>
      </c>
      <c r="G190" s="37">
        <v>1</v>
      </c>
      <c r="H190" s="38">
        <v>3.6</v>
      </c>
      <c r="I190" s="39">
        <f t="shared" si="2"/>
        <v>3.6</v>
      </c>
    </row>
    <row r="191" spans="1:9" x14ac:dyDescent="0.2">
      <c r="A191" s="589"/>
      <c r="B191" s="581"/>
      <c r="C191" s="581"/>
      <c r="D191" s="595"/>
      <c r="E191" s="35" t="s">
        <v>237</v>
      </c>
      <c r="F191" s="35" t="s">
        <v>100</v>
      </c>
      <c r="G191" s="35">
        <v>1</v>
      </c>
      <c r="H191" s="36">
        <v>4.59</v>
      </c>
      <c r="I191" s="43">
        <f t="shared" si="2"/>
        <v>4.59</v>
      </c>
    </row>
    <row r="192" spans="1:9" x14ac:dyDescent="0.2">
      <c r="A192" s="589"/>
      <c r="B192" s="581"/>
      <c r="C192" s="581"/>
      <c r="D192" s="595"/>
      <c r="E192" s="35" t="s">
        <v>209</v>
      </c>
      <c r="F192" s="35" t="s">
        <v>100</v>
      </c>
      <c r="G192" s="35">
        <v>1</v>
      </c>
      <c r="H192" s="36">
        <v>173.33</v>
      </c>
      <c r="I192" s="43">
        <f t="shared" si="2"/>
        <v>173.33</v>
      </c>
    </row>
    <row r="193" spans="1:9" ht="13.5" thickBot="1" x14ac:dyDescent="0.25">
      <c r="A193" s="590"/>
      <c r="B193" s="581"/>
      <c r="C193" s="581"/>
      <c r="D193" s="592"/>
      <c r="E193" s="86" t="s">
        <v>419</v>
      </c>
      <c r="F193" s="86" t="s">
        <v>100</v>
      </c>
      <c r="G193" s="86">
        <v>1</v>
      </c>
      <c r="H193" s="87">
        <v>105.64</v>
      </c>
      <c r="I193" s="42">
        <f t="shared" si="2"/>
        <v>105.64</v>
      </c>
    </row>
    <row r="194" spans="1:9" x14ac:dyDescent="0.2">
      <c r="A194" s="588" t="s">
        <v>1438</v>
      </c>
      <c r="B194" s="581"/>
      <c r="C194" s="581"/>
      <c r="D194" s="591" t="s">
        <v>143</v>
      </c>
      <c r="E194" s="37" t="s">
        <v>319</v>
      </c>
      <c r="F194" s="37" t="s">
        <v>104</v>
      </c>
      <c r="G194" s="37">
        <v>4.5</v>
      </c>
      <c r="H194" s="38">
        <v>238.93</v>
      </c>
      <c r="I194" s="39">
        <f t="shared" si="2"/>
        <v>1075.1849999999999</v>
      </c>
    </row>
    <row r="195" spans="1:9" x14ac:dyDescent="0.2">
      <c r="A195" s="589"/>
      <c r="B195" s="581"/>
      <c r="C195" s="581"/>
      <c r="D195" s="595"/>
      <c r="E195" s="35" t="s">
        <v>240</v>
      </c>
      <c r="F195" s="35" t="s">
        <v>100</v>
      </c>
      <c r="G195" s="35">
        <v>4</v>
      </c>
      <c r="H195" s="36">
        <v>320</v>
      </c>
      <c r="I195" s="160">
        <f t="shared" si="2"/>
        <v>1280</v>
      </c>
    </row>
    <row r="196" spans="1:9" x14ac:dyDescent="0.2">
      <c r="A196" s="589"/>
      <c r="B196" s="581"/>
      <c r="C196" s="581"/>
      <c r="D196" s="595"/>
      <c r="E196" s="35" t="s">
        <v>228</v>
      </c>
      <c r="F196" s="35" t="s">
        <v>100</v>
      </c>
      <c r="G196" s="35">
        <v>2</v>
      </c>
      <c r="H196" s="36">
        <v>8.07</v>
      </c>
      <c r="I196" s="160">
        <f t="shared" si="2"/>
        <v>16.14</v>
      </c>
    </row>
    <row r="197" spans="1:9" x14ac:dyDescent="0.2">
      <c r="A197" s="589"/>
      <c r="B197" s="581"/>
      <c r="C197" s="581"/>
      <c r="D197" s="595"/>
      <c r="E197" s="35" t="s">
        <v>209</v>
      </c>
      <c r="F197" s="35" t="s">
        <v>100</v>
      </c>
      <c r="G197" s="35">
        <v>2</v>
      </c>
      <c r="H197" s="36">
        <v>173.33</v>
      </c>
      <c r="I197" s="160">
        <f t="shared" si="2"/>
        <v>346.66</v>
      </c>
    </row>
    <row r="198" spans="1:9" x14ac:dyDescent="0.2">
      <c r="A198" s="589"/>
      <c r="B198" s="581"/>
      <c r="C198" s="581"/>
      <c r="D198" s="595"/>
      <c r="E198" s="35" t="s">
        <v>193</v>
      </c>
      <c r="F198" s="35" t="s">
        <v>100</v>
      </c>
      <c r="G198" s="35">
        <v>18</v>
      </c>
      <c r="H198" s="36">
        <v>110.19</v>
      </c>
      <c r="I198" s="160">
        <f t="shared" si="2"/>
        <v>1983.42</v>
      </c>
    </row>
    <row r="199" spans="1:9" x14ac:dyDescent="0.2">
      <c r="A199" s="589"/>
      <c r="B199" s="581"/>
      <c r="C199" s="581"/>
      <c r="D199" s="595"/>
      <c r="E199" s="35" t="s">
        <v>207</v>
      </c>
      <c r="F199" s="35" t="s">
        <v>100</v>
      </c>
      <c r="G199" s="35">
        <v>4</v>
      </c>
      <c r="H199" s="36">
        <v>5.85</v>
      </c>
      <c r="I199" s="160">
        <f t="shared" si="2"/>
        <v>23.4</v>
      </c>
    </row>
    <row r="200" spans="1:9" x14ac:dyDescent="0.2">
      <c r="A200" s="589"/>
      <c r="B200" s="581"/>
      <c r="C200" s="581"/>
      <c r="D200" s="595"/>
      <c r="E200" s="35" t="s">
        <v>206</v>
      </c>
      <c r="F200" s="35" t="s">
        <v>100</v>
      </c>
      <c r="G200" s="35">
        <v>5</v>
      </c>
      <c r="H200" s="36">
        <v>5.28</v>
      </c>
      <c r="I200" s="160">
        <f t="shared" si="2"/>
        <v>26.400000000000002</v>
      </c>
    </row>
    <row r="201" spans="1:9" x14ac:dyDescent="0.2">
      <c r="A201" s="589"/>
      <c r="B201" s="581"/>
      <c r="C201" s="581"/>
      <c r="D201" s="595"/>
      <c r="E201" s="35" t="s">
        <v>571</v>
      </c>
      <c r="F201" s="35" t="s">
        <v>100</v>
      </c>
      <c r="G201" s="35">
        <v>8</v>
      </c>
      <c r="H201" s="36">
        <v>27</v>
      </c>
      <c r="I201" s="160">
        <f t="shared" si="2"/>
        <v>216</v>
      </c>
    </row>
    <row r="202" spans="1:9" x14ac:dyDescent="0.2">
      <c r="A202" s="589"/>
      <c r="B202" s="581"/>
      <c r="C202" s="581"/>
      <c r="D202" s="595"/>
      <c r="E202" s="35" t="s">
        <v>608</v>
      </c>
      <c r="F202" s="35" t="s">
        <v>100</v>
      </c>
      <c r="G202" s="35">
        <v>2</v>
      </c>
      <c r="H202" s="36">
        <v>3.5</v>
      </c>
      <c r="I202" s="160">
        <f t="shared" si="2"/>
        <v>7</v>
      </c>
    </row>
    <row r="203" spans="1:9" x14ac:dyDescent="0.2">
      <c r="A203" s="589"/>
      <c r="B203" s="581"/>
      <c r="C203" s="581"/>
      <c r="D203" s="595"/>
      <c r="E203" s="35" t="s">
        <v>978</v>
      </c>
      <c r="F203" s="35" t="s">
        <v>100</v>
      </c>
      <c r="G203" s="35">
        <v>8</v>
      </c>
      <c r="H203" s="36">
        <v>2.33</v>
      </c>
      <c r="I203" s="160">
        <f t="shared" si="2"/>
        <v>18.64</v>
      </c>
    </row>
    <row r="204" spans="1:9" x14ac:dyDescent="0.2">
      <c r="A204" s="589"/>
      <c r="B204" s="581"/>
      <c r="C204" s="581"/>
      <c r="D204" s="595"/>
      <c r="E204" s="35" t="s">
        <v>972</v>
      </c>
      <c r="F204" s="35" t="s">
        <v>100</v>
      </c>
      <c r="G204" s="35">
        <v>1</v>
      </c>
      <c r="H204" s="36">
        <v>167.21</v>
      </c>
      <c r="I204" s="160">
        <f t="shared" si="2"/>
        <v>167.21</v>
      </c>
    </row>
    <row r="205" spans="1:9" x14ac:dyDescent="0.2">
      <c r="A205" s="589"/>
      <c r="B205" s="581"/>
      <c r="C205" s="581"/>
      <c r="D205" s="595"/>
      <c r="E205" s="35" t="s">
        <v>815</v>
      </c>
      <c r="F205" s="35" t="s">
        <v>104</v>
      </c>
      <c r="G205" s="35">
        <v>48</v>
      </c>
      <c r="H205" s="36">
        <v>223.94</v>
      </c>
      <c r="I205" s="160">
        <f t="shared" si="2"/>
        <v>10749.119999999999</v>
      </c>
    </row>
    <row r="206" spans="1:9" x14ac:dyDescent="0.2">
      <c r="A206" s="589"/>
      <c r="B206" s="581"/>
      <c r="C206" s="581"/>
      <c r="D206" s="595"/>
      <c r="E206" s="35" t="s">
        <v>1439</v>
      </c>
      <c r="F206" s="35" t="s">
        <v>100</v>
      </c>
      <c r="G206" s="35">
        <v>7</v>
      </c>
      <c r="H206" s="36">
        <v>23.45</v>
      </c>
      <c r="I206" s="160">
        <f t="shared" si="2"/>
        <v>164.15</v>
      </c>
    </row>
    <row r="207" spans="1:9" x14ac:dyDescent="0.2">
      <c r="A207" s="589"/>
      <c r="B207" s="581"/>
      <c r="C207" s="581"/>
      <c r="D207" s="595"/>
      <c r="E207" s="35" t="s">
        <v>322</v>
      </c>
      <c r="F207" s="35" t="s">
        <v>100</v>
      </c>
      <c r="G207" s="35">
        <v>1</v>
      </c>
      <c r="H207" s="36">
        <v>567.34</v>
      </c>
      <c r="I207" s="160">
        <f t="shared" si="2"/>
        <v>567.34</v>
      </c>
    </row>
    <row r="208" spans="1:9" x14ac:dyDescent="0.2">
      <c r="A208" s="589"/>
      <c r="B208" s="581"/>
      <c r="C208" s="581"/>
      <c r="D208" s="595"/>
      <c r="E208" s="35" t="s">
        <v>368</v>
      </c>
      <c r="F208" s="35" t="s">
        <v>100</v>
      </c>
      <c r="G208" s="35">
        <v>1</v>
      </c>
      <c r="H208" s="36">
        <v>9.98</v>
      </c>
      <c r="I208" s="160">
        <f t="shared" si="2"/>
        <v>9.98</v>
      </c>
    </row>
    <row r="209" spans="1:9" x14ac:dyDescent="0.2">
      <c r="A209" s="589"/>
      <c r="B209" s="581"/>
      <c r="C209" s="581"/>
      <c r="D209" s="595"/>
      <c r="E209" s="35" t="s">
        <v>202</v>
      </c>
      <c r="F209" s="35" t="s">
        <v>100</v>
      </c>
      <c r="G209" s="35">
        <v>8</v>
      </c>
      <c r="H209" s="36">
        <v>13.9</v>
      </c>
      <c r="I209" s="160">
        <f t="shared" si="2"/>
        <v>111.2</v>
      </c>
    </row>
    <row r="210" spans="1:9" x14ac:dyDescent="0.2">
      <c r="A210" s="589"/>
      <c r="B210" s="581"/>
      <c r="C210" s="581"/>
      <c r="D210" s="595"/>
      <c r="E210" s="35" t="s">
        <v>1112</v>
      </c>
      <c r="F210" s="35" t="s">
        <v>100</v>
      </c>
      <c r="G210" s="35">
        <v>2</v>
      </c>
      <c r="H210" s="36">
        <v>14.05</v>
      </c>
      <c r="I210" s="160">
        <f t="shared" si="2"/>
        <v>28.1</v>
      </c>
    </row>
    <row r="211" spans="1:9" x14ac:dyDescent="0.2">
      <c r="A211" s="589"/>
      <c r="B211" s="581"/>
      <c r="C211" s="581"/>
      <c r="D211" s="595"/>
      <c r="E211" s="35" t="s">
        <v>917</v>
      </c>
      <c r="F211" s="35" t="s">
        <v>100</v>
      </c>
      <c r="G211" s="35">
        <v>1</v>
      </c>
      <c r="H211" s="36">
        <v>407.68</v>
      </c>
      <c r="I211" s="160">
        <f t="shared" si="2"/>
        <v>407.68</v>
      </c>
    </row>
    <row r="212" spans="1:9" x14ac:dyDescent="0.2">
      <c r="A212" s="589"/>
      <c r="B212" s="581"/>
      <c r="C212" s="581"/>
      <c r="D212" s="595"/>
      <c r="E212" s="35" t="s">
        <v>229</v>
      </c>
      <c r="F212" s="35" t="s">
        <v>100</v>
      </c>
      <c r="G212" s="35">
        <v>15</v>
      </c>
      <c r="H212" s="36">
        <v>47.38</v>
      </c>
      <c r="I212" s="160">
        <f t="shared" si="2"/>
        <v>710.7</v>
      </c>
    </row>
    <row r="213" spans="1:9" x14ac:dyDescent="0.2">
      <c r="A213" s="589"/>
      <c r="B213" s="581"/>
      <c r="C213" s="581"/>
      <c r="D213" s="595"/>
      <c r="E213" s="35" t="s">
        <v>189</v>
      </c>
      <c r="F213" s="35" t="s">
        <v>104</v>
      </c>
      <c r="G213" s="35">
        <v>20</v>
      </c>
      <c r="H213" s="36">
        <v>36.659999999999997</v>
      </c>
      <c r="I213" s="160">
        <f t="shared" si="2"/>
        <v>733.19999999999993</v>
      </c>
    </row>
    <row r="214" spans="1:9" x14ac:dyDescent="0.2">
      <c r="A214" s="589"/>
      <c r="B214" s="581"/>
      <c r="C214" s="581"/>
      <c r="D214" s="595"/>
      <c r="E214" s="35" t="s">
        <v>1440</v>
      </c>
      <c r="F214" s="35" t="s">
        <v>100</v>
      </c>
      <c r="G214" s="35">
        <v>2</v>
      </c>
      <c r="H214" s="36">
        <v>7.03</v>
      </c>
      <c r="I214" s="160">
        <f t="shared" si="2"/>
        <v>14.06</v>
      </c>
    </row>
    <row r="215" spans="1:9" x14ac:dyDescent="0.2">
      <c r="A215" s="589"/>
      <c r="B215" s="581"/>
      <c r="C215" s="581"/>
      <c r="D215" s="595"/>
      <c r="E215" s="35" t="s">
        <v>543</v>
      </c>
      <c r="F215" s="35" t="s">
        <v>100</v>
      </c>
      <c r="G215" s="35">
        <v>2</v>
      </c>
      <c r="H215" s="36">
        <v>5.84</v>
      </c>
      <c r="I215" s="160">
        <f t="shared" si="2"/>
        <v>11.68</v>
      </c>
    </row>
    <row r="216" spans="1:9" x14ac:dyDescent="0.2">
      <c r="A216" s="589"/>
      <c r="B216" s="581"/>
      <c r="C216" s="581"/>
      <c r="D216" s="595"/>
      <c r="E216" s="35" t="s">
        <v>656</v>
      </c>
      <c r="F216" s="35" t="s">
        <v>100</v>
      </c>
      <c r="G216" s="35">
        <v>2</v>
      </c>
      <c r="H216" s="36">
        <v>155.69999999999999</v>
      </c>
      <c r="I216" s="160">
        <f t="shared" si="2"/>
        <v>311.39999999999998</v>
      </c>
    </row>
    <row r="217" spans="1:9" x14ac:dyDescent="0.2">
      <c r="A217" s="589"/>
      <c r="B217" s="581"/>
      <c r="C217" s="581"/>
      <c r="D217" s="595"/>
      <c r="E217" s="35" t="s">
        <v>191</v>
      </c>
      <c r="F217" s="35" t="s">
        <v>100</v>
      </c>
      <c r="G217" s="35">
        <v>10</v>
      </c>
      <c r="H217" s="36">
        <v>3</v>
      </c>
      <c r="I217" s="160">
        <f t="shared" si="2"/>
        <v>30</v>
      </c>
    </row>
    <row r="218" spans="1:9" x14ac:dyDescent="0.2">
      <c r="A218" s="589"/>
      <c r="B218" s="581"/>
      <c r="C218" s="581"/>
      <c r="D218" s="595"/>
      <c r="E218" s="35" t="s">
        <v>236</v>
      </c>
      <c r="F218" s="35" t="s">
        <v>104</v>
      </c>
      <c r="G218" s="35">
        <v>0.5</v>
      </c>
      <c r="H218" s="36">
        <v>56.72</v>
      </c>
      <c r="I218" s="160">
        <f t="shared" si="2"/>
        <v>28.36</v>
      </c>
    </row>
    <row r="219" spans="1:9" x14ac:dyDescent="0.2">
      <c r="A219" s="589"/>
      <c r="B219" s="581"/>
      <c r="C219" s="581"/>
      <c r="D219" s="595"/>
      <c r="E219" s="35" t="s">
        <v>224</v>
      </c>
      <c r="F219" s="35" t="s">
        <v>104</v>
      </c>
      <c r="G219" s="35">
        <v>1</v>
      </c>
      <c r="H219" s="36">
        <v>135.87</v>
      </c>
      <c r="I219" s="160">
        <f t="shared" si="2"/>
        <v>135.87</v>
      </c>
    </row>
    <row r="220" spans="1:9" x14ac:dyDescent="0.2">
      <c r="A220" s="589"/>
      <c r="B220" s="581"/>
      <c r="C220" s="581"/>
      <c r="D220" s="595"/>
      <c r="E220" s="35" t="s">
        <v>330</v>
      </c>
      <c r="F220" s="35" t="s">
        <v>100</v>
      </c>
      <c r="G220" s="35">
        <v>1</v>
      </c>
      <c r="H220" s="36">
        <v>61.59</v>
      </c>
      <c r="I220" s="160">
        <f t="shared" si="2"/>
        <v>61.59</v>
      </c>
    </row>
    <row r="221" spans="1:9" x14ac:dyDescent="0.2">
      <c r="A221" s="589"/>
      <c r="B221" s="581"/>
      <c r="C221" s="581"/>
      <c r="D221" s="595"/>
      <c r="E221" s="35" t="s">
        <v>1441</v>
      </c>
      <c r="F221" s="35" t="s">
        <v>100</v>
      </c>
      <c r="G221" s="35">
        <v>1</v>
      </c>
      <c r="H221" s="36">
        <v>112.45</v>
      </c>
      <c r="I221" s="160">
        <f t="shared" si="2"/>
        <v>112.45</v>
      </c>
    </row>
    <row r="222" spans="1:9" x14ac:dyDescent="0.2">
      <c r="A222" s="589"/>
      <c r="B222" s="581"/>
      <c r="C222" s="581"/>
      <c r="D222" s="595"/>
      <c r="E222" s="35" t="s">
        <v>231</v>
      </c>
      <c r="F222" s="35" t="s">
        <v>100</v>
      </c>
      <c r="G222" s="35">
        <v>1</v>
      </c>
      <c r="H222" s="36">
        <v>3.6</v>
      </c>
      <c r="I222" s="43">
        <f t="shared" si="2"/>
        <v>3.6</v>
      </c>
    </row>
    <row r="223" spans="1:9" ht="13.5" thickBot="1" x14ac:dyDescent="0.25">
      <c r="A223" s="590"/>
      <c r="B223" s="580"/>
      <c r="C223" s="580"/>
      <c r="D223" s="592"/>
      <c r="E223" s="86" t="s">
        <v>1442</v>
      </c>
      <c r="F223" s="86" t="s">
        <v>100</v>
      </c>
      <c r="G223" s="86">
        <v>1</v>
      </c>
      <c r="H223" s="87">
        <v>155</v>
      </c>
      <c r="I223" s="42">
        <f t="shared" si="2"/>
        <v>155</v>
      </c>
    </row>
    <row r="224" spans="1:9" x14ac:dyDescent="0.2">
      <c r="A224" s="588" t="s">
        <v>118</v>
      </c>
      <c r="B224" s="579">
        <v>13315.55</v>
      </c>
      <c r="C224" s="579" t="s">
        <v>79</v>
      </c>
      <c r="D224" s="591" t="s">
        <v>1560</v>
      </c>
      <c r="E224" s="37" t="s">
        <v>333</v>
      </c>
      <c r="F224" s="37" t="s">
        <v>100</v>
      </c>
      <c r="G224" s="37">
        <v>1</v>
      </c>
      <c r="H224" s="38">
        <v>105.64</v>
      </c>
      <c r="I224" s="39">
        <f t="shared" si="2"/>
        <v>105.64</v>
      </c>
    </row>
    <row r="225" spans="1:9" x14ac:dyDescent="0.2">
      <c r="A225" s="589"/>
      <c r="B225" s="581"/>
      <c r="C225" s="581"/>
      <c r="D225" s="595"/>
      <c r="E225" s="35" t="s">
        <v>689</v>
      </c>
      <c r="F225" s="35" t="s">
        <v>100</v>
      </c>
      <c r="G225" s="35">
        <v>1</v>
      </c>
      <c r="H225" s="36">
        <v>7.74</v>
      </c>
      <c r="I225" s="160">
        <f t="shared" si="2"/>
        <v>7.74</v>
      </c>
    </row>
    <row r="226" spans="1:9" x14ac:dyDescent="0.2">
      <c r="A226" s="589"/>
      <c r="B226" s="581"/>
      <c r="C226" s="581"/>
      <c r="D226" s="595"/>
      <c r="E226" s="35" t="s">
        <v>193</v>
      </c>
      <c r="F226" s="35" t="s">
        <v>100</v>
      </c>
      <c r="G226" s="35">
        <v>1</v>
      </c>
      <c r="H226" s="36">
        <v>110.19</v>
      </c>
      <c r="I226" s="160">
        <f t="shared" si="2"/>
        <v>110.19</v>
      </c>
    </row>
    <row r="227" spans="1:9" x14ac:dyDescent="0.2">
      <c r="A227" s="589"/>
      <c r="B227" s="581"/>
      <c r="C227" s="581"/>
      <c r="D227" s="595"/>
      <c r="E227" s="35" t="s">
        <v>237</v>
      </c>
      <c r="F227" s="35" t="s">
        <v>100</v>
      </c>
      <c r="G227" s="35">
        <v>1</v>
      </c>
      <c r="H227" s="36">
        <v>4.59</v>
      </c>
      <c r="I227" s="160">
        <f t="shared" si="2"/>
        <v>4.59</v>
      </c>
    </row>
    <row r="228" spans="1:9" ht="13.5" thickBot="1" x14ac:dyDescent="0.25">
      <c r="A228" s="590"/>
      <c r="B228" s="580"/>
      <c r="C228" s="580"/>
      <c r="D228" s="592"/>
      <c r="E228" s="40" t="s">
        <v>231</v>
      </c>
      <c r="F228" s="40" t="s">
        <v>100</v>
      </c>
      <c r="G228" s="40">
        <v>1</v>
      </c>
      <c r="H228" s="41">
        <v>3.82</v>
      </c>
      <c r="I228" s="42">
        <f t="shared" si="1"/>
        <v>3.82</v>
      </c>
    </row>
    <row r="229" spans="1:9" ht="12.75" customHeight="1" thickBot="1" x14ac:dyDescent="0.25">
      <c r="A229" s="183"/>
      <c r="B229" s="200">
        <f>SUM(B43:B228)</f>
        <v>148876.06</v>
      </c>
      <c r="C229" s="201"/>
      <c r="D229" s="200"/>
      <c r="E229" s="202"/>
      <c r="F229" s="201"/>
      <c r="G229" s="201"/>
      <c r="H229" s="200" t="s">
        <v>16</v>
      </c>
      <c r="I229" s="233">
        <f>SUM(I43:I228)</f>
        <v>60001.70299999998</v>
      </c>
    </row>
    <row r="230" spans="1:9" ht="64.5" thickBot="1" x14ac:dyDescent="0.25">
      <c r="A230" s="137" t="s">
        <v>381</v>
      </c>
      <c r="B230" s="117" t="s">
        <v>15</v>
      </c>
      <c r="C230" s="117" t="s">
        <v>4</v>
      </c>
      <c r="D230" s="117" t="s">
        <v>22</v>
      </c>
      <c r="E230" s="121" t="s">
        <v>17</v>
      </c>
      <c r="F230" s="117" t="s">
        <v>18</v>
      </c>
      <c r="G230" s="117" t="s">
        <v>9</v>
      </c>
      <c r="H230" s="117" t="s">
        <v>12</v>
      </c>
      <c r="I230" s="118" t="s">
        <v>11</v>
      </c>
    </row>
    <row r="231" spans="1:9" ht="12.75" customHeight="1" thickBot="1" x14ac:dyDescent="0.25">
      <c r="A231" s="230"/>
      <c r="B231" s="107">
        <v>5967.48</v>
      </c>
      <c r="C231" s="58" t="s">
        <v>65</v>
      </c>
      <c r="D231" s="67"/>
      <c r="E231" s="59"/>
      <c r="F231" s="59"/>
      <c r="G231" s="59"/>
      <c r="H231" s="60"/>
      <c r="I231" s="61"/>
    </row>
    <row r="232" spans="1:9" ht="12.75" customHeight="1" thickBot="1" x14ac:dyDescent="0.25">
      <c r="A232" s="230"/>
      <c r="B232" s="125">
        <v>6082.45</v>
      </c>
      <c r="C232" s="126" t="s">
        <v>66</v>
      </c>
      <c r="D232" s="127"/>
      <c r="E232" s="128"/>
      <c r="F232" s="128"/>
      <c r="G232" s="128"/>
      <c r="H232" s="129"/>
      <c r="I232" s="130"/>
    </row>
    <row r="233" spans="1:9" ht="12.75" customHeight="1" thickBot="1" x14ac:dyDescent="0.25">
      <c r="A233" s="230"/>
      <c r="B233" s="109">
        <v>5742.49</v>
      </c>
      <c r="C233" s="88" t="s">
        <v>69</v>
      </c>
      <c r="D233" s="89"/>
      <c r="E233" s="47"/>
      <c r="F233" s="47"/>
      <c r="G233" s="47"/>
      <c r="H233" s="48"/>
      <c r="I233" s="49"/>
    </row>
    <row r="234" spans="1:9" ht="12.75" customHeight="1" thickBot="1" x14ac:dyDescent="0.25">
      <c r="A234" s="230"/>
      <c r="B234" s="109">
        <v>5714.59</v>
      </c>
      <c r="C234" s="88" t="s">
        <v>71</v>
      </c>
      <c r="D234" s="89"/>
      <c r="E234" s="47"/>
      <c r="F234" s="47"/>
      <c r="G234" s="47"/>
      <c r="H234" s="48"/>
      <c r="I234" s="49"/>
    </row>
    <row r="235" spans="1:9" ht="12.75" customHeight="1" thickBot="1" x14ac:dyDescent="0.25">
      <c r="A235" s="230"/>
      <c r="B235" s="109">
        <v>5853.54</v>
      </c>
      <c r="C235" s="88" t="s">
        <v>72</v>
      </c>
      <c r="D235" s="89"/>
      <c r="E235" s="47"/>
      <c r="F235" s="47"/>
      <c r="G235" s="47"/>
      <c r="H235" s="48"/>
      <c r="I235" s="49"/>
    </row>
    <row r="236" spans="1:9" ht="12.75" customHeight="1" thickBot="1" x14ac:dyDescent="0.25">
      <c r="A236" s="230"/>
      <c r="B236" s="109">
        <v>6330.19</v>
      </c>
      <c r="C236" s="88" t="s">
        <v>73</v>
      </c>
      <c r="D236" s="89"/>
      <c r="E236" s="47"/>
      <c r="F236" s="47"/>
      <c r="G236" s="47"/>
      <c r="H236" s="48"/>
      <c r="I236" s="49"/>
    </row>
    <row r="237" spans="1:9" ht="12.75" customHeight="1" thickBot="1" x14ac:dyDescent="0.25">
      <c r="A237" s="230"/>
      <c r="B237" s="109">
        <v>5738.21</v>
      </c>
      <c r="C237" s="88" t="s">
        <v>74</v>
      </c>
      <c r="D237" s="89"/>
      <c r="E237" s="47"/>
      <c r="F237" s="47"/>
      <c r="G237" s="47"/>
      <c r="H237" s="48"/>
      <c r="I237" s="49"/>
    </row>
    <row r="238" spans="1:9" ht="12.75" customHeight="1" thickBot="1" x14ac:dyDescent="0.25">
      <c r="A238" s="224"/>
      <c r="B238" s="109">
        <v>7368.741</v>
      </c>
      <c r="C238" s="88" t="s">
        <v>75</v>
      </c>
      <c r="D238" s="89"/>
      <c r="E238" s="47"/>
      <c r="F238" s="47"/>
      <c r="G238" s="47"/>
      <c r="H238" s="48"/>
      <c r="I238" s="49"/>
    </row>
    <row r="239" spans="1:9" ht="12.75" customHeight="1" thickBot="1" x14ac:dyDescent="0.25">
      <c r="A239" s="224"/>
      <c r="B239" s="109">
        <v>6019.3261000000002</v>
      </c>
      <c r="C239" s="88" t="s">
        <v>76</v>
      </c>
      <c r="D239" s="89"/>
      <c r="E239" s="47"/>
      <c r="F239" s="47"/>
      <c r="G239" s="47"/>
      <c r="H239" s="48"/>
      <c r="I239" s="49"/>
    </row>
    <row r="240" spans="1:9" ht="12.75" customHeight="1" thickBot="1" x14ac:dyDescent="0.25">
      <c r="A240" s="224"/>
      <c r="B240" s="109">
        <v>5699.9476000000004</v>
      </c>
      <c r="C240" s="88" t="s">
        <v>77</v>
      </c>
      <c r="D240" s="89"/>
      <c r="E240" s="47"/>
      <c r="F240" s="47"/>
      <c r="G240" s="47"/>
      <c r="H240" s="48"/>
      <c r="I240" s="49"/>
    </row>
    <row r="241" spans="1:9" ht="12.75" customHeight="1" thickBot="1" x14ac:dyDescent="0.25">
      <c r="A241" s="224"/>
      <c r="B241" s="109">
        <v>6377.4056</v>
      </c>
      <c r="C241" s="88" t="s">
        <v>78</v>
      </c>
      <c r="D241" s="89"/>
      <c r="E241" s="47"/>
      <c r="F241" s="47"/>
      <c r="G241" s="47"/>
      <c r="H241" s="48"/>
      <c r="I241" s="49"/>
    </row>
    <row r="242" spans="1:9" ht="12.75" customHeight="1" thickBot="1" x14ac:dyDescent="0.25">
      <c r="A242" s="224"/>
      <c r="B242" s="109">
        <v>6470.5325000000003</v>
      </c>
      <c r="C242" s="88" t="s">
        <v>79</v>
      </c>
      <c r="D242" s="89"/>
      <c r="E242" s="47"/>
      <c r="F242" s="47"/>
      <c r="G242" s="47"/>
      <c r="H242" s="48"/>
      <c r="I242" s="49"/>
    </row>
    <row r="243" spans="1:9" ht="12.75" customHeight="1" thickBot="1" x14ac:dyDescent="0.25">
      <c r="A243" s="231"/>
      <c r="B243" s="512">
        <f>SUM(B231:B242)</f>
        <v>73364.902799999996</v>
      </c>
      <c r="C243" s="518" t="s">
        <v>86</v>
      </c>
      <c r="D243" s="89"/>
      <c r="E243" s="47"/>
      <c r="F243" s="47"/>
      <c r="G243" s="47"/>
      <c r="H243" s="48"/>
      <c r="I243" s="49"/>
    </row>
    <row r="244" spans="1:9" ht="12.75" customHeight="1" thickBot="1" x14ac:dyDescent="0.25">
      <c r="A244" s="596" t="s">
        <v>114</v>
      </c>
      <c r="B244" s="109">
        <v>642.63</v>
      </c>
      <c r="C244" s="88" t="s">
        <v>72</v>
      </c>
      <c r="D244" s="89"/>
      <c r="E244" s="47"/>
      <c r="F244" s="47"/>
      <c r="G244" s="47"/>
      <c r="H244" s="48"/>
      <c r="I244" s="49"/>
    </row>
    <row r="245" spans="1:9" ht="12.75" customHeight="1" thickBot="1" x14ac:dyDescent="0.25">
      <c r="A245" s="597"/>
      <c r="B245" s="109">
        <v>958.99</v>
      </c>
      <c r="C245" s="88" t="s">
        <v>73</v>
      </c>
      <c r="D245" s="89"/>
      <c r="E245" s="47"/>
      <c r="F245" s="47"/>
      <c r="G245" s="47"/>
      <c r="H245" s="48"/>
      <c r="I245" s="49"/>
    </row>
    <row r="246" spans="1:9" ht="12.75" customHeight="1" thickBot="1" x14ac:dyDescent="0.25">
      <c r="A246" s="597"/>
      <c r="B246" s="109">
        <v>471.06</v>
      </c>
      <c r="C246" s="88" t="s">
        <v>74</v>
      </c>
      <c r="D246" s="89"/>
      <c r="E246" s="47"/>
      <c r="F246" s="47"/>
      <c r="G246" s="47"/>
      <c r="H246" s="48"/>
      <c r="I246" s="49"/>
    </row>
    <row r="247" spans="1:9" ht="12.75" customHeight="1" thickBot="1" x14ac:dyDescent="0.25">
      <c r="A247" s="597"/>
      <c r="B247" s="109">
        <v>190.62</v>
      </c>
      <c r="C247" s="88" t="s">
        <v>75</v>
      </c>
      <c r="D247" s="89"/>
      <c r="E247" s="47"/>
      <c r="F247" s="47"/>
      <c r="G247" s="47"/>
      <c r="H247" s="48"/>
      <c r="I247" s="49"/>
    </row>
    <row r="248" spans="1:9" ht="12.75" customHeight="1" thickBot="1" x14ac:dyDescent="0.25">
      <c r="A248" s="598"/>
      <c r="B248" s="512">
        <f>SUM(B244:B247)</f>
        <v>2263.2999999999997</v>
      </c>
      <c r="C248" s="518" t="s">
        <v>86</v>
      </c>
      <c r="D248" s="89"/>
      <c r="E248" s="47"/>
      <c r="F248" s="47"/>
      <c r="G248" s="47"/>
      <c r="H248" s="48"/>
      <c r="I248" s="49">
        <v>787.7</v>
      </c>
    </row>
    <row r="249" spans="1:9" ht="12.75" customHeight="1" thickBot="1" x14ac:dyDescent="0.25">
      <c r="A249" s="183"/>
      <c r="B249" s="200">
        <f>B243+B248</f>
        <v>75628.202799999999</v>
      </c>
      <c r="C249" s="201"/>
      <c r="D249" s="200"/>
      <c r="E249" s="202"/>
      <c r="F249" s="201"/>
      <c r="G249" s="201"/>
      <c r="H249" s="200" t="s">
        <v>16</v>
      </c>
      <c r="I249" s="233">
        <f>SUM(I231:I248)</f>
        <v>787.7</v>
      </c>
    </row>
    <row r="250" spans="1:9" ht="77.25" thickBot="1" x14ac:dyDescent="0.25">
      <c r="A250" s="137" t="s">
        <v>382</v>
      </c>
      <c r="B250" s="117" t="s">
        <v>15</v>
      </c>
      <c r="C250" s="117" t="s">
        <v>4</v>
      </c>
      <c r="D250" s="117" t="s">
        <v>22</v>
      </c>
      <c r="E250" s="121" t="s">
        <v>17</v>
      </c>
      <c r="F250" s="117" t="s">
        <v>18</v>
      </c>
      <c r="G250" s="117" t="s">
        <v>9</v>
      </c>
      <c r="H250" s="117" t="s">
        <v>12</v>
      </c>
      <c r="I250" s="118" t="s">
        <v>11</v>
      </c>
    </row>
    <row r="251" spans="1:9" ht="12.75" customHeight="1" thickBot="1" x14ac:dyDescent="0.25">
      <c r="A251" s="230"/>
      <c r="B251" s="109">
        <v>8444.7800000000007</v>
      </c>
      <c r="C251" s="33" t="s">
        <v>65</v>
      </c>
      <c r="D251" s="89"/>
      <c r="E251" s="47"/>
      <c r="F251" s="47"/>
      <c r="G251" s="47"/>
      <c r="H251" s="48"/>
      <c r="I251" s="49"/>
    </row>
    <row r="252" spans="1:9" ht="13.5" thickBot="1" x14ac:dyDescent="0.25">
      <c r="A252" s="120" t="s">
        <v>110</v>
      </c>
      <c r="B252" s="109">
        <v>9001.33</v>
      </c>
      <c r="C252" s="55" t="s">
        <v>66</v>
      </c>
      <c r="D252" s="55" t="s">
        <v>126</v>
      </c>
      <c r="E252" s="47" t="s">
        <v>407</v>
      </c>
      <c r="F252" s="47" t="s">
        <v>406</v>
      </c>
      <c r="G252" s="47">
        <v>5.5</v>
      </c>
      <c r="H252" s="48">
        <v>210</v>
      </c>
      <c r="I252" s="49">
        <f>G252*H252</f>
        <v>1155</v>
      </c>
    </row>
    <row r="253" spans="1:9" ht="12.75" customHeight="1" thickBot="1" x14ac:dyDescent="0.25">
      <c r="A253" s="230"/>
      <c r="B253" s="109">
        <v>8108.54</v>
      </c>
      <c r="C253" s="33" t="s">
        <v>69</v>
      </c>
      <c r="D253" s="89"/>
      <c r="E253" s="47"/>
      <c r="F253" s="47"/>
      <c r="G253" s="47"/>
      <c r="H253" s="48"/>
      <c r="I253" s="49"/>
    </row>
    <row r="254" spans="1:9" ht="12.75" customHeight="1" thickBot="1" x14ac:dyDescent="0.25">
      <c r="A254" s="230"/>
      <c r="B254" s="109">
        <v>8523.9599999999991</v>
      </c>
      <c r="C254" s="13" t="s">
        <v>71</v>
      </c>
      <c r="D254" s="89"/>
      <c r="E254" s="47"/>
      <c r="F254" s="47"/>
      <c r="G254" s="47"/>
      <c r="H254" s="48"/>
      <c r="I254" s="49"/>
    </row>
    <row r="255" spans="1:9" ht="12.75" customHeight="1" thickBot="1" x14ac:dyDescent="0.25">
      <c r="A255" s="230"/>
      <c r="B255" s="109">
        <v>9285.66</v>
      </c>
      <c r="C255" s="33" t="s">
        <v>72</v>
      </c>
      <c r="D255" s="89"/>
      <c r="E255" s="47"/>
      <c r="F255" s="47"/>
      <c r="G255" s="47"/>
      <c r="H255" s="48"/>
      <c r="I255" s="49"/>
    </row>
    <row r="256" spans="1:9" ht="12.75" customHeight="1" thickBot="1" x14ac:dyDescent="0.25">
      <c r="A256" s="230"/>
      <c r="B256" s="109">
        <v>9087.4</v>
      </c>
      <c r="C256" s="13" t="s">
        <v>73</v>
      </c>
      <c r="D256" s="89"/>
      <c r="E256" s="47"/>
      <c r="F256" s="47"/>
      <c r="G256" s="47"/>
      <c r="H256" s="48"/>
      <c r="I256" s="49"/>
    </row>
    <row r="257" spans="1:9" ht="12.75" customHeight="1" thickBot="1" x14ac:dyDescent="0.25">
      <c r="A257" s="230"/>
      <c r="B257" s="109">
        <v>8150.64</v>
      </c>
      <c r="C257" s="33" t="s">
        <v>74</v>
      </c>
      <c r="D257" s="89"/>
      <c r="E257" s="47"/>
      <c r="F257" s="47"/>
      <c r="G257" s="47"/>
      <c r="H257" s="48"/>
      <c r="I257" s="49"/>
    </row>
    <row r="258" spans="1:9" ht="12.75" customHeight="1" thickBot="1" x14ac:dyDescent="0.25">
      <c r="A258" s="230"/>
      <c r="B258" s="109">
        <v>9443.7479999999996</v>
      </c>
      <c r="C258" s="13" t="s">
        <v>75</v>
      </c>
      <c r="D258" s="89"/>
      <c r="E258" s="47"/>
      <c r="F258" s="47"/>
      <c r="G258" s="47"/>
      <c r="H258" s="48"/>
      <c r="I258" s="49"/>
    </row>
    <row r="259" spans="1:9" ht="12.75" customHeight="1" thickBot="1" x14ac:dyDescent="0.25">
      <c r="A259" s="230"/>
      <c r="B259" s="109">
        <v>9521.4879999999994</v>
      </c>
      <c r="C259" s="33" t="s">
        <v>76</v>
      </c>
      <c r="D259" s="89"/>
      <c r="E259" s="47"/>
      <c r="F259" s="47"/>
      <c r="G259" s="47"/>
      <c r="H259" s="48"/>
      <c r="I259" s="49"/>
    </row>
    <row r="260" spans="1:9" ht="12.75" customHeight="1" thickBot="1" x14ac:dyDescent="0.25">
      <c r="A260" s="230"/>
      <c r="B260" s="109">
        <v>8883.0020000000004</v>
      </c>
      <c r="C260" s="13" t="s">
        <v>77</v>
      </c>
      <c r="D260" s="89"/>
      <c r="E260" s="47"/>
      <c r="F260" s="47"/>
      <c r="G260" s="47"/>
      <c r="H260" s="48"/>
      <c r="I260" s="49"/>
    </row>
    <row r="261" spans="1:9" ht="12.75" customHeight="1" thickBot="1" x14ac:dyDescent="0.25">
      <c r="A261" s="230"/>
      <c r="B261" s="109">
        <v>8872.1190000000006</v>
      </c>
      <c r="C261" s="13" t="s">
        <v>78</v>
      </c>
      <c r="D261" s="89"/>
      <c r="E261" s="47"/>
      <c r="F261" s="47"/>
      <c r="G261" s="47"/>
      <c r="H261" s="48"/>
      <c r="I261" s="49"/>
    </row>
    <row r="262" spans="1:9" ht="12.75" customHeight="1" thickBot="1" x14ac:dyDescent="0.25">
      <c r="A262" s="230"/>
      <c r="B262" s="109">
        <v>9174.5519999999997</v>
      </c>
      <c r="C262" s="13" t="s">
        <v>79</v>
      </c>
      <c r="D262" s="89"/>
      <c r="E262" s="47"/>
      <c r="F262" s="47"/>
      <c r="G262" s="47"/>
      <c r="H262" s="48"/>
      <c r="I262" s="49"/>
    </row>
    <row r="263" spans="1:9" ht="12.75" customHeight="1" thickBot="1" x14ac:dyDescent="0.25">
      <c r="A263" s="230"/>
      <c r="B263" s="109"/>
      <c r="C263" s="88" t="s">
        <v>86</v>
      </c>
      <c r="D263" s="89"/>
      <c r="E263" s="47"/>
      <c r="F263" s="47"/>
      <c r="G263" s="47"/>
      <c r="H263" s="48"/>
      <c r="I263" s="49">
        <v>831.7</v>
      </c>
    </row>
    <row r="264" spans="1:9" ht="13.5" thickBot="1" x14ac:dyDescent="0.25">
      <c r="A264" s="183"/>
      <c r="B264" s="200">
        <f>SUM(B251:B263)</f>
        <v>106497.21900000001</v>
      </c>
      <c r="C264" s="201"/>
      <c r="D264" s="200"/>
      <c r="E264" s="202"/>
      <c r="F264" s="201"/>
      <c r="G264" s="201"/>
      <c r="H264" s="200" t="s">
        <v>16</v>
      </c>
      <c r="I264" s="233">
        <f>SUM(I251:I263)</f>
        <v>1986.7</v>
      </c>
    </row>
    <row r="265" spans="1:9" ht="26.25" thickBot="1" x14ac:dyDescent="0.25">
      <c r="A265" s="46" t="s">
        <v>7</v>
      </c>
      <c r="B265" s="117" t="s">
        <v>15</v>
      </c>
      <c r="C265" s="117" t="s">
        <v>4</v>
      </c>
      <c r="D265" s="117" t="s">
        <v>22</v>
      </c>
      <c r="E265" s="121" t="s">
        <v>17</v>
      </c>
      <c r="F265" s="117" t="s">
        <v>18</v>
      </c>
      <c r="G265" s="117" t="s">
        <v>9</v>
      </c>
      <c r="H265" s="117" t="s">
        <v>12</v>
      </c>
      <c r="I265" s="118" t="s">
        <v>11</v>
      </c>
    </row>
    <row r="266" spans="1:9" ht="12.75" customHeight="1" x14ac:dyDescent="0.2">
      <c r="A266" s="589" t="s">
        <v>81</v>
      </c>
      <c r="B266" s="33"/>
      <c r="C266" s="33" t="s">
        <v>65</v>
      </c>
      <c r="D266" s="34"/>
      <c r="E266" s="35"/>
      <c r="F266" s="35" t="s">
        <v>82</v>
      </c>
      <c r="G266" s="35">
        <v>380</v>
      </c>
      <c r="H266" s="16">
        <v>4.54</v>
      </c>
      <c r="I266" s="160">
        <f t="shared" ref="I266:I277" si="3">G266*H266</f>
        <v>1725.2</v>
      </c>
    </row>
    <row r="267" spans="1:9" ht="12.75" customHeight="1" x14ac:dyDescent="0.2">
      <c r="A267" s="589"/>
      <c r="B267" s="13"/>
      <c r="C267" s="13" t="s">
        <v>66</v>
      </c>
      <c r="D267" s="14"/>
      <c r="E267" s="15"/>
      <c r="F267" s="15" t="s">
        <v>82</v>
      </c>
      <c r="G267" s="15">
        <v>311</v>
      </c>
      <c r="H267" s="16">
        <v>4.54</v>
      </c>
      <c r="I267" s="43">
        <f t="shared" si="3"/>
        <v>1411.94</v>
      </c>
    </row>
    <row r="268" spans="1:9" ht="12.75" customHeight="1" x14ac:dyDescent="0.2">
      <c r="A268" s="589"/>
      <c r="B268" s="13"/>
      <c r="C268" s="13" t="s">
        <v>69</v>
      </c>
      <c r="D268" s="14"/>
      <c r="E268" s="15"/>
      <c r="F268" s="15" t="s">
        <v>82</v>
      </c>
      <c r="G268" s="15">
        <v>480</v>
      </c>
      <c r="H268" s="16">
        <v>4.54</v>
      </c>
      <c r="I268" s="43">
        <f t="shared" si="3"/>
        <v>2179.1999999999998</v>
      </c>
    </row>
    <row r="269" spans="1:9" ht="12.75" customHeight="1" x14ac:dyDescent="0.2">
      <c r="A269" s="589"/>
      <c r="B269" s="13"/>
      <c r="C269" s="13" t="s">
        <v>71</v>
      </c>
      <c r="D269" s="14"/>
      <c r="E269" s="15"/>
      <c r="F269" s="15" t="s">
        <v>82</v>
      </c>
      <c r="G269" s="15">
        <v>425</v>
      </c>
      <c r="H269" s="16">
        <v>4.54</v>
      </c>
      <c r="I269" s="43">
        <f t="shared" si="3"/>
        <v>1929.5</v>
      </c>
    </row>
    <row r="270" spans="1:9" x14ac:dyDescent="0.2">
      <c r="A270" s="589"/>
      <c r="B270" s="13"/>
      <c r="C270" s="13" t="s">
        <v>72</v>
      </c>
      <c r="D270" s="14"/>
      <c r="E270" s="15"/>
      <c r="F270" s="15" t="s">
        <v>82</v>
      </c>
      <c r="G270" s="15">
        <v>328</v>
      </c>
      <c r="H270" s="16">
        <v>4.54</v>
      </c>
      <c r="I270" s="43">
        <f t="shared" si="3"/>
        <v>1489.1200000000001</v>
      </c>
    </row>
    <row r="271" spans="1:9" ht="12.75" customHeight="1" x14ac:dyDescent="0.2">
      <c r="A271" s="589"/>
      <c r="B271" s="13"/>
      <c r="C271" s="13" t="s">
        <v>73</v>
      </c>
      <c r="D271" s="14"/>
      <c r="E271" s="15"/>
      <c r="F271" s="15" t="s">
        <v>82</v>
      </c>
      <c r="G271" s="15">
        <v>342</v>
      </c>
      <c r="H271" s="16">
        <v>4.54</v>
      </c>
      <c r="I271" s="43">
        <f t="shared" si="3"/>
        <v>1552.68</v>
      </c>
    </row>
    <row r="272" spans="1:9" ht="12.75" customHeight="1" x14ac:dyDescent="0.2">
      <c r="A272" s="589"/>
      <c r="B272" s="13"/>
      <c r="C272" s="13" t="s">
        <v>74</v>
      </c>
      <c r="D272" s="14"/>
      <c r="E272" s="15"/>
      <c r="F272" s="15" t="s">
        <v>82</v>
      </c>
      <c r="G272" s="15">
        <v>351</v>
      </c>
      <c r="H272" s="16">
        <v>4.8099999999999996</v>
      </c>
      <c r="I272" s="43">
        <f t="shared" si="3"/>
        <v>1688.31</v>
      </c>
    </row>
    <row r="273" spans="1:255" ht="12.75" customHeight="1" x14ac:dyDescent="0.2">
      <c r="A273" s="589"/>
      <c r="B273" s="13"/>
      <c r="C273" s="13" t="s">
        <v>75</v>
      </c>
      <c r="D273" s="14"/>
      <c r="E273" s="15"/>
      <c r="F273" s="15" t="s">
        <v>82</v>
      </c>
      <c r="G273" s="15">
        <v>455</v>
      </c>
      <c r="H273" s="16">
        <v>4.8099999999999996</v>
      </c>
      <c r="I273" s="43">
        <f t="shared" si="3"/>
        <v>2188.5499999999997</v>
      </c>
    </row>
    <row r="274" spans="1:255" ht="12.75" customHeight="1" x14ac:dyDescent="0.2">
      <c r="A274" s="589"/>
      <c r="B274" s="13"/>
      <c r="C274" s="13" t="s">
        <v>76</v>
      </c>
      <c r="D274" s="14"/>
      <c r="E274" s="15"/>
      <c r="F274" s="15" t="s">
        <v>82</v>
      </c>
      <c r="G274" s="15">
        <v>533</v>
      </c>
      <c r="H274" s="16">
        <v>4.8099999999999996</v>
      </c>
      <c r="I274" s="43">
        <f t="shared" si="3"/>
        <v>2563.73</v>
      </c>
    </row>
    <row r="275" spans="1:255" ht="12.75" customHeight="1" x14ac:dyDescent="0.2">
      <c r="A275" s="589"/>
      <c r="B275" s="13"/>
      <c r="C275" s="13" t="s">
        <v>77</v>
      </c>
      <c r="D275" s="14"/>
      <c r="E275" s="15"/>
      <c r="F275" s="15" t="s">
        <v>82</v>
      </c>
      <c r="G275" s="15">
        <v>490</v>
      </c>
      <c r="H275" s="16">
        <v>4.8099999999999996</v>
      </c>
      <c r="I275" s="43">
        <f t="shared" si="3"/>
        <v>2356.8999999999996</v>
      </c>
    </row>
    <row r="276" spans="1:255" ht="12.75" customHeight="1" x14ac:dyDescent="0.2">
      <c r="A276" s="589"/>
      <c r="B276" s="13"/>
      <c r="C276" s="13" t="s">
        <v>78</v>
      </c>
      <c r="D276" s="14"/>
      <c r="E276" s="15"/>
      <c r="F276" s="15" t="s">
        <v>82</v>
      </c>
      <c r="G276" s="15">
        <v>489</v>
      </c>
      <c r="H276" s="16">
        <v>4.8099999999999996</v>
      </c>
      <c r="I276" s="43">
        <f t="shared" si="3"/>
        <v>2352.0899999999997</v>
      </c>
    </row>
    <row r="277" spans="1:255" ht="12.75" customHeight="1" x14ac:dyDescent="0.2">
      <c r="A277" s="589"/>
      <c r="B277" s="13"/>
      <c r="C277" s="13" t="s">
        <v>79</v>
      </c>
      <c r="D277" s="14"/>
      <c r="E277" s="15"/>
      <c r="F277" s="15" t="s">
        <v>82</v>
      </c>
      <c r="G277" s="15">
        <v>1527.56</v>
      </c>
      <c r="H277" s="16">
        <v>4.8099999999999996</v>
      </c>
      <c r="I277" s="43">
        <f t="shared" si="3"/>
        <v>7347.5635999999995</v>
      </c>
    </row>
    <row r="278" spans="1:255" ht="12.75" customHeight="1" x14ac:dyDescent="0.2">
      <c r="A278" s="589"/>
      <c r="B278" s="74"/>
      <c r="C278" s="74" t="s">
        <v>86</v>
      </c>
      <c r="D278" s="14"/>
      <c r="E278" s="15"/>
      <c r="F278" s="15" t="s">
        <v>82</v>
      </c>
      <c r="G278" s="15">
        <f>SUM(G266:G277)</f>
        <v>6111.5599999999995</v>
      </c>
      <c r="H278" s="16"/>
      <c r="I278" s="246">
        <f>SUM(I266:I277)</f>
        <v>28784.783599999995</v>
      </c>
    </row>
    <row r="279" spans="1:255" ht="25.5" x14ac:dyDescent="0.2">
      <c r="A279" s="224" t="s">
        <v>91</v>
      </c>
      <c r="B279" s="13"/>
      <c r="C279" s="13" t="s">
        <v>86</v>
      </c>
      <c r="D279" s="14"/>
      <c r="E279" s="15"/>
      <c r="F279" s="15"/>
      <c r="G279" s="15"/>
      <c r="H279" s="16"/>
      <c r="I279" s="246">
        <v>132808.26</v>
      </c>
    </row>
    <row r="280" spans="1:255" ht="12.75" customHeight="1" x14ac:dyDescent="0.2">
      <c r="A280" s="224" t="s">
        <v>83</v>
      </c>
      <c r="B280" s="13"/>
      <c r="C280" s="13" t="s">
        <v>86</v>
      </c>
      <c r="D280" s="14"/>
      <c r="E280" s="15"/>
      <c r="F280" s="15"/>
      <c r="G280" s="15"/>
      <c r="H280" s="16"/>
      <c r="I280" s="246">
        <v>8941.02</v>
      </c>
    </row>
    <row r="281" spans="1:255" ht="12.75" customHeight="1" x14ac:dyDescent="0.2">
      <c r="A281" s="224" t="s">
        <v>85</v>
      </c>
      <c r="B281" s="13"/>
      <c r="C281" s="13" t="s">
        <v>86</v>
      </c>
      <c r="D281" s="14"/>
      <c r="E281" s="15"/>
      <c r="F281" s="15"/>
      <c r="G281" s="15"/>
      <c r="H281" s="16"/>
      <c r="I281" s="246">
        <v>9559.77</v>
      </c>
    </row>
    <row r="282" spans="1:255" ht="12.75" customHeight="1" x14ac:dyDescent="0.2">
      <c r="A282" s="222" t="s">
        <v>88</v>
      </c>
      <c r="B282" s="13"/>
      <c r="C282" s="13" t="s">
        <v>86</v>
      </c>
      <c r="D282" s="14"/>
      <c r="E282" s="15"/>
      <c r="F282" s="15"/>
      <c r="G282" s="15"/>
      <c r="H282" s="16"/>
      <c r="I282" s="246">
        <v>7535.04</v>
      </c>
    </row>
    <row r="283" spans="1:255" ht="12.75" customHeight="1" thickBot="1" x14ac:dyDescent="0.25">
      <c r="A283" s="222"/>
      <c r="B283" s="112"/>
      <c r="C283" s="112"/>
      <c r="D283" s="111"/>
      <c r="E283" s="113"/>
      <c r="F283" s="112"/>
      <c r="G283" s="112"/>
      <c r="H283" s="111" t="s">
        <v>16</v>
      </c>
      <c r="I283" s="235">
        <f>SUM(I278:I282)</f>
        <v>187628.87359999999</v>
      </c>
    </row>
    <row r="284" spans="1:255" s="45" customFormat="1" ht="83.25" customHeight="1" thickBot="1" x14ac:dyDescent="0.25">
      <c r="A284" s="120" t="s">
        <v>96</v>
      </c>
      <c r="B284" s="117" t="s">
        <v>15</v>
      </c>
      <c r="C284" s="117" t="s">
        <v>4</v>
      </c>
      <c r="D284" s="117" t="s">
        <v>22</v>
      </c>
      <c r="E284" s="121" t="s">
        <v>17</v>
      </c>
      <c r="F284" s="117" t="s">
        <v>18</v>
      </c>
      <c r="G284" s="117" t="s">
        <v>9</v>
      </c>
      <c r="H284" s="117" t="s">
        <v>12</v>
      </c>
      <c r="I284" s="118" t="s">
        <v>11</v>
      </c>
      <c r="J284" s="56"/>
      <c r="K284" s="56"/>
      <c r="L284" s="56"/>
      <c r="M284" s="56"/>
      <c r="N284" s="56"/>
      <c r="O284" s="56"/>
      <c r="P284" s="56"/>
      <c r="Q284" s="56"/>
      <c r="R284" s="56"/>
      <c r="T284" s="56"/>
      <c r="U284" s="56"/>
      <c r="V284" s="56"/>
      <c r="W284" s="56"/>
      <c r="X284" s="56"/>
      <c r="Y284" s="56"/>
      <c r="Z284" s="56"/>
      <c r="AA284" s="56"/>
      <c r="AB284" s="56"/>
      <c r="AD284" s="56"/>
      <c r="AE284" s="56"/>
      <c r="AF284" s="56"/>
      <c r="AG284" s="56"/>
      <c r="AH284" s="56"/>
      <c r="AI284" s="56"/>
      <c r="AJ284" s="56"/>
      <c r="AK284" s="56"/>
      <c r="AL284" s="56"/>
      <c r="AN284" s="56"/>
      <c r="AO284" s="56"/>
      <c r="AP284" s="56"/>
      <c r="AQ284" s="56"/>
      <c r="AR284" s="56"/>
      <c r="AS284" s="56"/>
      <c r="AT284" s="56"/>
      <c r="AU284" s="56"/>
      <c r="AV284" s="56"/>
      <c r="AX284" s="56"/>
      <c r="AY284" s="56"/>
      <c r="AZ284" s="56"/>
      <c r="BA284" s="56"/>
      <c r="BB284" s="56"/>
      <c r="BC284" s="56"/>
      <c r="BD284" s="56"/>
      <c r="BE284" s="56"/>
      <c r="BF284" s="56"/>
      <c r="BH284" s="56"/>
      <c r="BI284" s="56"/>
      <c r="BJ284" s="56"/>
      <c r="BK284" s="56"/>
      <c r="BL284" s="56"/>
      <c r="BM284" s="56"/>
      <c r="BN284" s="56"/>
      <c r="BO284" s="56"/>
      <c r="BP284" s="56"/>
      <c r="BR284" s="56"/>
      <c r="BS284" s="56"/>
      <c r="BT284" s="56"/>
      <c r="BU284" s="56"/>
      <c r="BV284" s="56"/>
      <c r="BW284" s="56"/>
      <c r="BX284" s="56"/>
      <c r="BY284" s="56"/>
      <c r="BZ284" s="56"/>
      <c r="CB284" s="56"/>
      <c r="CC284" s="56"/>
      <c r="CD284" s="56"/>
      <c r="CE284" s="56"/>
      <c r="CF284" s="56"/>
      <c r="CG284" s="56"/>
      <c r="CH284" s="56"/>
      <c r="CI284" s="56"/>
      <c r="CJ284" s="56"/>
      <c r="CL284" s="56"/>
      <c r="CM284" s="56"/>
      <c r="CN284" s="56"/>
      <c r="CO284" s="56"/>
      <c r="CP284" s="56"/>
      <c r="CQ284" s="56"/>
      <c r="CR284" s="56"/>
      <c r="CS284" s="56"/>
      <c r="CT284" s="56"/>
      <c r="CV284" s="56"/>
      <c r="CW284" s="56"/>
      <c r="CX284" s="56"/>
      <c r="CY284" s="56"/>
      <c r="CZ284" s="56"/>
      <c r="DA284" s="56"/>
      <c r="DB284" s="56"/>
      <c r="DC284" s="56"/>
      <c r="DD284" s="56"/>
      <c r="DF284" s="56"/>
      <c r="DG284" s="56"/>
      <c r="DH284" s="56"/>
      <c r="DI284" s="56"/>
      <c r="DJ284" s="56"/>
      <c r="DK284" s="56"/>
      <c r="DL284" s="56"/>
      <c r="DM284" s="56"/>
      <c r="DN284" s="56"/>
      <c r="DP284" s="56"/>
      <c r="DQ284" s="56"/>
      <c r="DR284" s="56"/>
      <c r="DS284" s="56"/>
      <c r="DT284" s="56"/>
      <c r="DU284" s="56"/>
      <c r="DV284" s="56"/>
      <c r="DW284" s="56"/>
      <c r="DX284" s="56"/>
      <c r="DZ284" s="56"/>
      <c r="EA284" s="56"/>
      <c r="EB284" s="56"/>
      <c r="EC284" s="56"/>
      <c r="ED284" s="56"/>
      <c r="EE284" s="56"/>
      <c r="EF284" s="56"/>
      <c r="EG284" s="56"/>
      <c r="EH284" s="56"/>
      <c r="EJ284" s="56"/>
      <c r="EK284" s="56"/>
      <c r="EL284" s="56"/>
      <c r="EM284" s="56"/>
      <c r="EN284" s="56"/>
      <c r="EO284" s="56"/>
      <c r="EP284" s="56"/>
      <c r="EQ284" s="56"/>
      <c r="ER284" s="56"/>
      <c r="ET284" s="56"/>
      <c r="EU284" s="56"/>
      <c r="EV284" s="56"/>
      <c r="EW284" s="56"/>
      <c r="EX284" s="56"/>
      <c r="EY284" s="56"/>
      <c r="EZ284" s="56"/>
      <c r="FA284" s="56"/>
      <c r="FB284" s="56"/>
      <c r="FD284" s="56"/>
      <c r="FE284" s="56"/>
      <c r="FF284" s="56"/>
      <c r="FG284" s="56"/>
      <c r="FH284" s="56"/>
      <c r="FI284" s="56"/>
      <c r="FJ284" s="56"/>
      <c r="FK284" s="56"/>
      <c r="FL284" s="56"/>
      <c r="FN284" s="56"/>
      <c r="FO284" s="56"/>
      <c r="FP284" s="56"/>
      <c r="FQ284" s="56"/>
      <c r="FR284" s="56"/>
      <c r="FS284" s="56"/>
      <c r="FT284" s="56"/>
      <c r="FU284" s="56"/>
      <c r="FV284" s="56"/>
      <c r="FX284" s="56"/>
      <c r="FY284" s="56"/>
      <c r="FZ284" s="56"/>
      <c r="GA284" s="56"/>
      <c r="GB284" s="56"/>
      <c r="GC284" s="56"/>
      <c r="GD284" s="56"/>
      <c r="GE284" s="56"/>
      <c r="GF284" s="56"/>
      <c r="GH284" s="56"/>
      <c r="GI284" s="56"/>
      <c r="GJ284" s="56"/>
      <c r="GK284" s="56"/>
      <c r="GL284" s="56"/>
      <c r="GM284" s="56"/>
      <c r="GN284" s="56"/>
      <c r="GO284" s="56"/>
      <c r="GP284" s="56"/>
      <c r="GR284" s="56"/>
      <c r="GS284" s="56"/>
      <c r="GT284" s="56"/>
      <c r="GU284" s="56"/>
      <c r="GV284" s="56"/>
      <c r="GW284" s="56"/>
      <c r="GX284" s="56"/>
      <c r="GY284" s="56"/>
      <c r="GZ284" s="56"/>
      <c r="HB284" s="56"/>
      <c r="HC284" s="56"/>
      <c r="HD284" s="56"/>
      <c r="HE284" s="56"/>
      <c r="HF284" s="56"/>
      <c r="HG284" s="56"/>
      <c r="HH284" s="56"/>
      <c r="HI284" s="56"/>
      <c r="HJ284" s="56"/>
      <c r="HL284" s="56"/>
      <c r="HM284" s="56"/>
      <c r="HN284" s="56"/>
      <c r="HO284" s="56"/>
      <c r="HP284" s="56"/>
      <c r="HQ284" s="56"/>
      <c r="HR284" s="56"/>
      <c r="HS284" s="56"/>
      <c r="HT284" s="56"/>
      <c r="HV284" s="56"/>
      <c r="HW284" s="56"/>
      <c r="HX284" s="56"/>
      <c r="HY284" s="56"/>
      <c r="HZ284" s="56"/>
      <c r="IA284" s="56"/>
      <c r="IB284" s="56"/>
      <c r="IC284" s="56"/>
      <c r="ID284" s="56"/>
      <c r="IF284" s="56"/>
      <c r="IG284" s="56"/>
      <c r="IH284" s="56"/>
      <c r="II284" s="56"/>
      <c r="IJ284" s="56"/>
      <c r="IK284" s="56"/>
      <c r="IL284" s="56"/>
      <c r="IM284" s="56"/>
      <c r="IN284" s="56"/>
      <c r="IP284" s="56"/>
      <c r="IQ284" s="56"/>
      <c r="IR284" s="56"/>
      <c r="IS284" s="56"/>
      <c r="IT284" s="56"/>
      <c r="IU284" s="56"/>
    </row>
    <row r="285" spans="1:255" ht="12.75" customHeight="1" thickBot="1" x14ac:dyDescent="0.25">
      <c r="A285" s="230"/>
      <c r="B285" s="107">
        <v>3490.17</v>
      </c>
      <c r="C285" s="58" t="s">
        <v>65</v>
      </c>
      <c r="D285" s="67"/>
      <c r="E285" s="59"/>
      <c r="F285" s="59"/>
      <c r="G285" s="59"/>
      <c r="H285" s="60"/>
      <c r="I285" s="61"/>
      <c r="J285" s="56"/>
      <c r="K285" s="56"/>
      <c r="L285" s="56"/>
      <c r="M285" s="56"/>
      <c r="N285" s="56"/>
      <c r="O285" s="56"/>
      <c r="P285" s="56"/>
      <c r="Q285" s="56"/>
      <c r="R285" s="56"/>
      <c r="T285" s="56"/>
      <c r="U285" s="56"/>
      <c r="V285" s="56"/>
      <c r="W285" s="56"/>
      <c r="X285" s="56"/>
      <c r="Y285" s="56"/>
      <c r="Z285" s="56"/>
      <c r="AA285" s="56"/>
      <c r="AB285" s="56"/>
      <c r="AD285" s="56"/>
      <c r="AE285" s="56"/>
      <c r="AF285" s="56"/>
      <c r="AG285" s="56"/>
      <c r="AH285" s="56"/>
      <c r="AI285" s="56"/>
      <c r="AJ285" s="56"/>
      <c r="AK285" s="56"/>
      <c r="AL285" s="56"/>
      <c r="AN285" s="56"/>
      <c r="AO285" s="56"/>
      <c r="AP285" s="56"/>
      <c r="AQ285" s="56"/>
      <c r="AR285" s="56"/>
      <c r="AS285" s="56"/>
      <c r="AT285" s="56"/>
      <c r="AU285" s="56"/>
      <c r="AV285" s="56"/>
      <c r="AX285" s="56"/>
      <c r="AY285" s="56"/>
      <c r="AZ285" s="56"/>
      <c r="BA285" s="56"/>
      <c r="BB285" s="56"/>
      <c r="BC285" s="56"/>
      <c r="BD285" s="56"/>
      <c r="BE285" s="56"/>
      <c r="BF285" s="56"/>
      <c r="BH285" s="56"/>
      <c r="BI285" s="56"/>
      <c r="BJ285" s="56"/>
      <c r="BK285" s="56"/>
      <c r="BL285" s="56"/>
      <c r="BM285" s="56"/>
      <c r="BN285" s="56"/>
      <c r="BO285" s="56"/>
      <c r="BP285" s="56"/>
      <c r="BR285" s="56"/>
      <c r="BS285" s="56"/>
      <c r="BT285" s="56"/>
      <c r="BU285" s="56"/>
      <c r="BV285" s="56"/>
      <c r="BW285" s="56"/>
      <c r="BX285" s="56"/>
      <c r="BY285" s="56"/>
      <c r="BZ285" s="56"/>
      <c r="CB285" s="56"/>
      <c r="CC285" s="56"/>
      <c r="CD285" s="56"/>
      <c r="CE285" s="56"/>
      <c r="CF285" s="56"/>
      <c r="CG285" s="56"/>
      <c r="CH285" s="56"/>
      <c r="CI285" s="56"/>
      <c r="CJ285" s="56"/>
      <c r="CL285" s="56"/>
      <c r="CM285" s="56"/>
      <c r="CN285" s="56"/>
      <c r="CO285" s="56"/>
      <c r="CP285" s="56"/>
      <c r="CQ285" s="56"/>
      <c r="CR285" s="56"/>
      <c r="CS285" s="56"/>
      <c r="CT285" s="56"/>
      <c r="CV285" s="56"/>
      <c r="CW285" s="56"/>
      <c r="CX285" s="56"/>
      <c r="CY285" s="56"/>
      <c r="CZ285" s="56"/>
      <c r="DA285" s="56"/>
      <c r="DB285" s="56"/>
      <c r="DC285" s="56"/>
      <c r="DD285" s="56"/>
      <c r="DF285" s="56"/>
      <c r="DG285" s="56"/>
      <c r="DH285" s="56"/>
      <c r="DI285" s="56"/>
      <c r="DJ285" s="56"/>
      <c r="DK285" s="56"/>
      <c r="DL285" s="56"/>
      <c r="DM285" s="56"/>
      <c r="DN285" s="56"/>
      <c r="DP285" s="56"/>
      <c r="DQ285" s="56"/>
      <c r="DR285" s="56"/>
      <c r="DS285" s="56"/>
      <c r="DT285" s="56"/>
      <c r="DU285" s="56"/>
      <c r="DV285" s="56"/>
      <c r="DW285" s="56"/>
      <c r="DX285" s="56"/>
      <c r="DZ285" s="56"/>
      <c r="EA285" s="56"/>
      <c r="EB285" s="56"/>
      <c r="EC285" s="56"/>
      <c r="ED285" s="56"/>
      <c r="EE285" s="56"/>
      <c r="EF285" s="56"/>
      <c r="EG285" s="56"/>
      <c r="EH285" s="56"/>
      <c r="EJ285" s="56"/>
      <c r="EK285" s="56"/>
      <c r="EL285" s="56"/>
      <c r="EM285" s="56"/>
      <c r="EN285" s="56"/>
      <c r="EO285" s="56"/>
      <c r="EP285" s="56"/>
      <c r="EQ285" s="56"/>
      <c r="ER285" s="56"/>
      <c r="ET285" s="56"/>
      <c r="EU285" s="56"/>
      <c r="EV285" s="56"/>
      <c r="EW285" s="56"/>
      <c r="EX285" s="56"/>
      <c r="EY285" s="56"/>
      <c r="EZ285" s="56"/>
      <c r="FA285" s="56"/>
      <c r="FB285" s="56"/>
      <c r="FD285" s="56"/>
      <c r="FE285" s="56"/>
      <c r="FF285" s="56"/>
      <c r="FG285" s="56"/>
      <c r="FH285" s="56"/>
      <c r="FI285" s="56"/>
      <c r="FJ285" s="56"/>
      <c r="FK285" s="56"/>
      <c r="FL285" s="56"/>
      <c r="FN285" s="56"/>
      <c r="FO285" s="56"/>
      <c r="FP285" s="56"/>
      <c r="FQ285" s="56"/>
      <c r="FR285" s="56"/>
      <c r="FS285" s="56"/>
      <c r="FT285" s="56"/>
      <c r="FU285" s="56"/>
      <c r="FV285" s="56"/>
      <c r="FX285" s="56"/>
      <c r="FY285" s="56"/>
      <c r="FZ285" s="56"/>
      <c r="GA285" s="56"/>
      <c r="GB285" s="56"/>
      <c r="GC285" s="56"/>
      <c r="GD285" s="56"/>
      <c r="GE285" s="56"/>
      <c r="GF285" s="56"/>
      <c r="GH285" s="56"/>
      <c r="GI285" s="56"/>
      <c r="GJ285" s="56"/>
      <c r="GK285" s="56"/>
      <c r="GL285" s="56"/>
      <c r="GM285" s="56"/>
      <c r="GN285" s="56"/>
      <c r="GO285" s="56"/>
      <c r="GP285" s="56"/>
      <c r="GR285" s="56"/>
      <c r="GS285" s="56"/>
      <c r="GT285" s="56"/>
      <c r="GU285" s="56"/>
      <c r="GV285" s="56"/>
      <c r="GW285" s="56"/>
      <c r="GX285" s="56"/>
      <c r="GY285" s="56"/>
      <c r="GZ285" s="56"/>
      <c r="HB285" s="56"/>
      <c r="HC285" s="56"/>
      <c r="HD285" s="56"/>
      <c r="HE285" s="56"/>
      <c r="HF285" s="56"/>
      <c r="HG285" s="56"/>
      <c r="HH285" s="56"/>
      <c r="HI285" s="56"/>
      <c r="HJ285" s="56"/>
      <c r="HL285" s="56"/>
      <c r="HM285" s="56"/>
      <c r="HN285" s="56"/>
      <c r="HO285" s="56"/>
      <c r="HP285" s="56"/>
      <c r="HQ285" s="56"/>
      <c r="HR285" s="56"/>
      <c r="HS285" s="56"/>
      <c r="HT285" s="56"/>
      <c r="HV285" s="56"/>
      <c r="HW285" s="56"/>
      <c r="HX285" s="56"/>
      <c r="HY285" s="56"/>
      <c r="HZ285" s="56"/>
      <c r="IA285" s="56"/>
      <c r="IB285" s="56"/>
      <c r="IC285" s="56"/>
      <c r="ID285" s="56"/>
      <c r="IF285" s="56"/>
      <c r="IG285" s="56"/>
      <c r="IH285" s="56"/>
      <c r="II285" s="56"/>
      <c r="IJ285" s="56"/>
      <c r="IK285" s="56"/>
      <c r="IL285" s="56"/>
      <c r="IM285" s="56"/>
      <c r="IN285" s="56"/>
      <c r="IP285" s="56"/>
      <c r="IQ285" s="56"/>
      <c r="IR285" s="56"/>
      <c r="IS285" s="56"/>
      <c r="IT285" s="56"/>
      <c r="IU285" s="56"/>
    </row>
    <row r="286" spans="1:255" ht="12.75" customHeight="1" thickBot="1" x14ac:dyDescent="0.25">
      <c r="A286" s="230"/>
      <c r="B286" s="108">
        <v>3057.26</v>
      </c>
      <c r="C286" s="95" t="s">
        <v>66</v>
      </c>
      <c r="D286" s="96"/>
      <c r="E286" s="97"/>
      <c r="F286" s="97"/>
      <c r="G286" s="97"/>
      <c r="H286" s="98"/>
      <c r="I286" s="99"/>
      <c r="J286" s="56"/>
      <c r="K286" s="56"/>
      <c r="L286" s="56"/>
      <c r="M286" s="56"/>
      <c r="N286" s="56"/>
      <c r="O286" s="56"/>
      <c r="P286" s="56"/>
      <c r="Q286" s="56"/>
      <c r="R286" s="56"/>
      <c r="T286" s="56"/>
      <c r="U286" s="56"/>
      <c r="V286" s="56"/>
      <c r="W286" s="56"/>
      <c r="X286" s="56"/>
      <c r="Y286" s="56"/>
      <c r="Z286" s="56"/>
      <c r="AA286" s="56"/>
      <c r="AB286" s="56"/>
      <c r="AD286" s="56"/>
      <c r="AE286" s="56"/>
      <c r="AF286" s="56"/>
      <c r="AG286" s="56"/>
      <c r="AH286" s="56"/>
      <c r="AI286" s="56"/>
      <c r="AJ286" s="56"/>
      <c r="AK286" s="56"/>
      <c r="AL286" s="56"/>
      <c r="AN286" s="56"/>
      <c r="AO286" s="56"/>
      <c r="AP286" s="56"/>
      <c r="AQ286" s="56"/>
      <c r="AR286" s="56"/>
      <c r="AS286" s="56"/>
      <c r="AT286" s="56"/>
      <c r="AU286" s="56"/>
      <c r="AV286" s="56"/>
      <c r="AX286" s="56"/>
      <c r="AY286" s="56"/>
      <c r="AZ286" s="56"/>
      <c r="BA286" s="56"/>
      <c r="BB286" s="56"/>
      <c r="BC286" s="56"/>
      <c r="BD286" s="56"/>
      <c r="BE286" s="56"/>
      <c r="BF286" s="56"/>
      <c r="BH286" s="56"/>
      <c r="BI286" s="56"/>
      <c r="BJ286" s="56"/>
      <c r="BK286" s="56"/>
      <c r="BL286" s="56"/>
      <c r="BM286" s="56"/>
      <c r="BN286" s="56"/>
      <c r="BO286" s="56"/>
      <c r="BP286" s="56"/>
      <c r="BR286" s="56"/>
      <c r="BS286" s="56"/>
      <c r="BT286" s="56"/>
      <c r="BU286" s="56"/>
      <c r="BV286" s="56"/>
      <c r="BW286" s="56"/>
      <c r="BX286" s="56"/>
      <c r="BY286" s="56"/>
      <c r="BZ286" s="56"/>
      <c r="CB286" s="56"/>
      <c r="CC286" s="56"/>
      <c r="CD286" s="56"/>
      <c r="CE286" s="56"/>
      <c r="CF286" s="56"/>
      <c r="CG286" s="56"/>
      <c r="CH286" s="56"/>
      <c r="CI286" s="56"/>
      <c r="CJ286" s="56"/>
      <c r="CL286" s="56"/>
      <c r="CM286" s="56"/>
      <c r="CN286" s="56"/>
      <c r="CO286" s="56"/>
      <c r="CP286" s="56"/>
      <c r="CQ286" s="56"/>
      <c r="CR286" s="56"/>
      <c r="CS286" s="56"/>
      <c r="CT286" s="56"/>
      <c r="CV286" s="56"/>
      <c r="CW286" s="56"/>
      <c r="CX286" s="56"/>
      <c r="CY286" s="56"/>
      <c r="CZ286" s="56"/>
      <c r="DA286" s="56"/>
      <c r="DB286" s="56"/>
      <c r="DC286" s="56"/>
      <c r="DD286" s="56"/>
      <c r="DF286" s="56"/>
      <c r="DG286" s="56"/>
      <c r="DH286" s="56"/>
      <c r="DI286" s="56"/>
      <c r="DJ286" s="56"/>
      <c r="DK286" s="56"/>
      <c r="DL286" s="56"/>
      <c r="DM286" s="56"/>
      <c r="DN286" s="56"/>
      <c r="DP286" s="56"/>
      <c r="DQ286" s="56"/>
      <c r="DR286" s="56"/>
      <c r="DS286" s="56"/>
      <c r="DT286" s="56"/>
      <c r="DU286" s="56"/>
      <c r="DV286" s="56"/>
      <c r="DW286" s="56"/>
      <c r="DX286" s="56"/>
      <c r="DZ286" s="56"/>
      <c r="EA286" s="56"/>
      <c r="EB286" s="56"/>
      <c r="EC286" s="56"/>
      <c r="ED286" s="56"/>
      <c r="EE286" s="56"/>
      <c r="EF286" s="56"/>
      <c r="EG286" s="56"/>
      <c r="EH286" s="56"/>
      <c r="EJ286" s="56"/>
      <c r="EK286" s="56"/>
      <c r="EL286" s="56"/>
      <c r="EM286" s="56"/>
      <c r="EN286" s="56"/>
      <c r="EO286" s="56"/>
      <c r="EP286" s="56"/>
      <c r="EQ286" s="56"/>
      <c r="ER286" s="56"/>
      <c r="ET286" s="56"/>
      <c r="EU286" s="56"/>
      <c r="EV286" s="56"/>
      <c r="EW286" s="56"/>
      <c r="EX286" s="56"/>
      <c r="EY286" s="56"/>
      <c r="EZ286" s="56"/>
      <c r="FA286" s="56"/>
      <c r="FB286" s="56"/>
      <c r="FD286" s="56"/>
      <c r="FE286" s="56"/>
      <c r="FF286" s="56"/>
      <c r="FG286" s="56"/>
      <c r="FH286" s="56"/>
      <c r="FI286" s="56"/>
      <c r="FJ286" s="56"/>
      <c r="FK286" s="56"/>
      <c r="FL286" s="56"/>
      <c r="FN286" s="56"/>
      <c r="FO286" s="56"/>
      <c r="FP286" s="56"/>
      <c r="FQ286" s="56"/>
      <c r="FR286" s="56"/>
      <c r="FS286" s="56"/>
      <c r="FT286" s="56"/>
      <c r="FU286" s="56"/>
      <c r="FV286" s="56"/>
      <c r="FX286" s="56"/>
      <c r="FY286" s="56"/>
      <c r="FZ286" s="56"/>
      <c r="GA286" s="56"/>
      <c r="GB286" s="56"/>
      <c r="GC286" s="56"/>
      <c r="GD286" s="56"/>
      <c r="GE286" s="56"/>
      <c r="GF286" s="56"/>
      <c r="GH286" s="56"/>
      <c r="GI286" s="56"/>
      <c r="GJ286" s="56"/>
      <c r="GK286" s="56"/>
      <c r="GL286" s="56"/>
      <c r="GM286" s="56"/>
      <c r="GN286" s="56"/>
      <c r="GO286" s="56"/>
      <c r="GP286" s="56"/>
      <c r="GR286" s="56"/>
      <c r="GS286" s="56"/>
      <c r="GT286" s="56"/>
      <c r="GU286" s="56"/>
      <c r="GV286" s="56"/>
      <c r="GW286" s="56"/>
      <c r="GX286" s="56"/>
      <c r="GY286" s="56"/>
      <c r="GZ286" s="56"/>
      <c r="HB286" s="56"/>
      <c r="HC286" s="56"/>
      <c r="HD286" s="56"/>
      <c r="HE286" s="56"/>
      <c r="HF286" s="56"/>
      <c r="HG286" s="56"/>
      <c r="HH286" s="56"/>
      <c r="HI286" s="56"/>
      <c r="HJ286" s="56"/>
      <c r="HL286" s="56"/>
      <c r="HM286" s="56"/>
      <c r="HN286" s="56"/>
      <c r="HO286" s="56"/>
      <c r="HP286" s="56"/>
      <c r="HQ286" s="56"/>
      <c r="HR286" s="56"/>
      <c r="HS286" s="56"/>
      <c r="HT286" s="56"/>
      <c r="HV286" s="56"/>
      <c r="HW286" s="56"/>
      <c r="HX286" s="56"/>
      <c r="HY286" s="56"/>
      <c r="HZ286" s="56"/>
      <c r="IA286" s="56"/>
      <c r="IB286" s="56"/>
      <c r="IC286" s="56"/>
      <c r="ID286" s="56"/>
      <c r="IF286" s="56"/>
      <c r="IG286" s="56"/>
      <c r="IH286" s="56"/>
      <c r="II286" s="56"/>
      <c r="IJ286" s="56"/>
      <c r="IK286" s="56"/>
      <c r="IL286" s="56"/>
      <c r="IM286" s="56"/>
      <c r="IN286" s="56"/>
      <c r="IP286" s="56"/>
      <c r="IQ286" s="56"/>
      <c r="IR286" s="56"/>
      <c r="IS286" s="56"/>
      <c r="IT286" s="56"/>
      <c r="IU286" s="56"/>
    </row>
    <row r="287" spans="1:255" ht="12.75" customHeight="1" thickBot="1" x14ac:dyDescent="0.25">
      <c r="A287" s="230"/>
      <c r="B287" s="109">
        <v>3486.95</v>
      </c>
      <c r="C287" s="88" t="s">
        <v>69</v>
      </c>
      <c r="D287" s="89"/>
      <c r="E287" s="47"/>
      <c r="F287" s="47"/>
      <c r="G287" s="47"/>
      <c r="H287" s="48"/>
      <c r="I287" s="49"/>
      <c r="J287" s="56"/>
      <c r="K287" s="56"/>
      <c r="L287" s="56"/>
      <c r="M287" s="56"/>
      <c r="N287" s="56"/>
      <c r="O287" s="56"/>
      <c r="P287" s="56"/>
      <c r="Q287" s="56"/>
      <c r="R287" s="56"/>
      <c r="T287" s="56"/>
      <c r="U287" s="56"/>
      <c r="V287" s="56"/>
      <c r="W287" s="56"/>
      <c r="X287" s="56"/>
      <c r="Y287" s="56"/>
      <c r="Z287" s="56"/>
      <c r="AA287" s="56"/>
      <c r="AB287" s="56"/>
      <c r="AD287" s="56"/>
      <c r="AE287" s="56"/>
      <c r="AF287" s="56"/>
      <c r="AG287" s="56"/>
      <c r="AH287" s="56"/>
      <c r="AI287" s="56"/>
      <c r="AJ287" s="56"/>
      <c r="AK287" s="56"/>
      <c r="AL287" s="56"/>
      <c r="AN287" s="56"/>
      <c r="AO287" s="56"/>
      <c r="AP287" s="56"/>
      <c r="AQ287" s="56"/>
      <c r="AR287" s="56"/>
      <c r="AS287" s="56"/>
      <c r="AT287" s="56"/>
      <c r="AU287" s="56"/>
      <c r="AV287" s="56"/>
      <c r="AX287" s="56"/>
      <c r="AY287" s="56"/>
      <c r="AZ287" s="56"/>
      <c r="BA287" s="56"/>
      <c r="BB287" s="56"/>
      <c r="BC287" s="56"/>
      <c r="BD287" s="56"/>
      <c r="BE287" s="56"/>
      <c r="BF287" s="56"/>
      <c r="BH287" s="56"/>
      <c r="BI287" s="56"/>
      <c r="BJ287" s="56"/>
      <c r="BK287" s="56"/>
      <c r="BL287" s="56"/>
      <c r="BM287" s="56"/>
      <c r="BN287" s="56"/>
      <c r="BO287" s="56"/>
      <c r="BP287" s="56"/>
      <c r="BR287" s="56"/>
      <c r="BS287" s="56"/>
      <c r="BT287" s="56"/>
      <c r="BU287" s="56"/>
      <c r="BV287" s="56"/>
      <c r="BW287" s="56"/>
      <c r="BX287" s="56"/>
      <c r="BY287" s="56"/>
      <c r="BZ287" s="56"/>
      <c r="CB287" s="56"/>
      <c r="CC287" s="56"/>
      <c r="CD287" s="56"/>
      <c r="CE287" s="56"/>
      <c r="CF287" s="56"/>
      <c r="CG287" s="56"/>
      <c r="CH287" s="56"/>
      <c r="CI287" s="56"/>
      <c r="CJ287" s="56"/>
      <c r="CL287" s="56"/>
      <c r="CM287" s="56"/>
      <c r="CN287" s="56"/>
      <c r="CO287" s="56"/>
      <c r="CP287" s="56"/>
      <c r="CQ287" s="56"/>
      <c r="CR287" s="56"/>
      <c r="CS287" s="56"/>
      <c r="CT287" s="56"/>
      <c r="CV287" s="56"/>
      <c r="CW287" s="56"/>
      <c r="CX287" s="56"/>
      <c r="CY287" s="56"/>
      <c r="CZ287" s="56"/>
      <c r="DA287" s="56"/>
      <c r="DB287" s="56"/>
      <c r="DC287" s="56"/>
      <c r="DD287" s="56"/>
      <c r="DF287" s="56"/>
      <c r="DG287" s="56"/>
      <c r="DH287" s="56"/>
      <c r="DI287" s="56"/>
      <c r="DJ287" s="56"/>
      <c r="DK287" s="56"/>
      <c r="DL287" s="56"/>
      <c r="DM287" s="56"/>
      <c r="DN287" s="56"/>
      <c r="DP287" s="56"/>
      <c r="DQ287" s="56"/>
      <c r="DR287" s="56"/>
      <c r="DS287" s="56"/>
      <c r="DT287" s="56"/>
      <c r="DU287" s="56"/>
      <c r="DV287" s="56"/>
      <c r="DW287" s="56"/>
      <c r="DX287" s="56"/>
      <c r="DZ287" s="56"/>
      <c r="EA287" s="56"/>
      <c r="EB287" s="56"/>
      <c r="EC287" s="56"/>
      <c r="ED287" s="56"/>
      <c r="EE287" s="56"/>
      <c r="EF287" s="56"/>
      <c r="EG287" s="56"/>
      <c r="EH287" s="56"/>
      <c r="EJ287" s="56"/>
      <c r="EK287" s="56"/>
      <c r="EL287" s="56"/>
      <c r="EM287" s="56"/>
      <c r="EN287" s="56"/>
      <c r="EO287" s="56"/>
      <c r="EP287" s="56"/>
      <c r="EQ287" s="56"/>
      <c r="ER287" s="56"/>
      <c r="ET287" s="56"/>
      <c r="EU287" s="56"/>
      <c r="EV287" s="56"/>
      <c r="EW287" s="56"/>
      <c r="EX287" s="56"/>
      <c r="EY287" s="56"/>
      <c r="EZ287" s="56"/>
      <c r="FA287" s="56"/>
      <c r="FB287" s="56"/>
      <c r="FD287" s="56"/>
      <c r="FE287" s="56"/>
      <c r="FF287" s="56"/>
      <c r="FG287" s="56"/>
      <c r="FH287" s="56"/>
      <c r="FI287" s="56"/>
      <c r="FJ287" s="56"/>
      <c r="FK287" s="56"/>
      <c r="FL287" s="56"/>
      <c r="FN287" s="56"/>
      <c r="FO287" s="56"/>
      <c r="FP287" s="56"/>
      <c r="FQ287" s="56"/>
      <c r="FR287" s="56"/>
      <c r="FS287" s="56"/>
      <c r="FT287" s="56"/>
      <c r="FU287" s="56"/>
      <c r="FV287" s="56"/>
      <c r="FX287" s="56"/>
      <c r="FY287" s="56"/>
      <c r="FZ287" s="56"/>
      <c r="GA287" s="56"/>
      <c r="GB287" s="56"/>
      <c r="GC287" s="56"/>
      <c r="GD287" s="56"/>
      <c r="GE287" s="56"/>
      <c r="GF287" s="56"/>
      <c r="GH287" s="56"/>
      <c r="GI287" s="56"/>
      <c r="GJ287" s="56"/>
      <c r="GK287" s="56"/>
      <c r="GL287" s="56"/>
      <c r="GM287" s="56"/>
      <c r="GN287" s="56"/>
      <c r="GO287" s="56"/>
      <c r="GP287" s="56"/>
      <c r="GR287" s="56"/>
      <c r="GS287" s="56"/>
      <c r="GT287" s="56"/>
      <c r="GU287" s="56"/>
      <c r="GV287" s="56"/>
      <c r="GW287" s="56"/>
      <c r="GX287" s="56"/>
      <c r="GY287" s="56"/>
      <c r="GZ287" s="56"/>
      <c r="HB287" s="56"/>
      <c r="HC287" s="56"/>
      <c r="HD287" s="56"/>
      <c r="HE287" s="56"/>
      <c r="HF287" s="56"/>
      <c r="HG287" s="56"/>
      <c r="HH287" s="56"/>
      <c r="HI287" s="56"/>
      <c r="HJ287" s="56"/>
      <c r="HL287" s="56"/>
      <c r="HM287" s="56"/>
      <c r="HN287" s="56"/>
      <c r="HO287" s="56"/>
      <c r="HP287" s="56"/>
      <c r="HQ287" s="56"/>
      <c r="HR287" s="56"/>
      <c r="HS287" s="56"/>
      <c r="HT287" s="56"/>
      <c r="HV287" s="56"/>
      <c r="HW287" s="56"/>
      <c r="HX287" s="56"/>
      <c r="HY287" s="56"/>
      <c r="HZ287" s="56"/>
      <c r="IA287" s="56"/>
      <c r="IB287" s="56"/>
      <c r="IC287" s="56"/>
      <c r="ID287" s="56"/>
      <c r="IF287" s="56"/>
      <c r="IG287" s="56"/>
      <c r="IH287" s="56"/>
      <c r="II287" s="56"/>
      <c r="IJ287" s="56"/>
      <c r="IK287" s="56"/>
      <c r="IL287" s="56"/>
      <c r="IM287" s="56"/>
      <c r="IN287" s="56"/>
      <c r="IP287" s="56"/>
      <c r="IQ287" s="56"/>
      <c r="IR287" s="56"/>
      <c r="IS287" s="56"/>
      <c r="IT287" s="56"/>
      <c r="IU287" s="56"/>
    </row>
    <row r="288" spans="1:255" ht="12.75" customHeight="1" thickBot="1" x14ac:dyDescent="0.25">
      <c r="A288" s="230"/>
      <c r="B288" s="109">
        <v>3447.1</v>
      </c>
      <c r="C288" s="88" t="s">
        <v>71</v>
      </c>
      <c r="D288" s="89"/>
      <c r="E288" s="47"/>
      <c r="F288" s="47"/>
      <c r="G288" s="47"/>
      <c r="H288" s="48"/>
      <c r="I288" s="49"/>
      <c r="J288" s="56"/>
      <c r="K288" s="56"/>
      <c r="L288" s="56"/>
      <c r="M288" s="56"/>
      <c r="N288" s="56"/>
      <c r="O288" s="56"/>
      <c r="P288" s="56"/>
      <c r="Q288" s="56"/>
      <c r="R288" s="56"/>
      <c r="T288" s="56"/>
      <c r="U288" s="56"/>
      <c r="V288" s="56"/>
      <c r="W288" s="56"/>
      <c r="X288" s="56"/>
      <c r="Y288" s="56"/>
      <c r="Z288" s="56"/>
      <c r="AA288" s="56"/>
      <c r="AB288" s="56"/>
      <c r="AD288" s="56"/>
      <c r="AE288" s="56"/>
      <c r="AF288" s="56"/>
      <c r="AG288" s="56"/>
      <c r="AH288" s="56"/>
      <c r="AI288" s="56"/>
      <c r="AJ288" s="56"/>
      <c r="AK288" s="56"/>
      <c r="AL288" s="56"/>
      <c r="AN288" s="56"/>
      <c r="AO288" s="56"/>
      <c r="AP288" s="56"/>
      <c r="AQ288" s="56"/>
      <c r="AR288" s="56"/>
      <c r="AS288" s="56"/>
      <c r="AT288" s="56"/>
      <c r="AU288" s="56"/>
      <c r="AV288" s="56"/>
      <c r="AX288" s="56"/>
      <c r="AY288" s="56"/>
      <c r="AZ288" s="56"/>
      <c r="BA288" s="56"/>
      <c r="BB288" s="56"/>
      <c r="BC288" s="56"/>
      <c r="BD288" s="56"/>
      <c r="BE288" s="56"/>
      <c r="BF288" s="56"/>
      <c r="BH288" s="56"/>
      <c r="BI288" s="56"/>
      <c r="BJ288" s="56"/>
      <c r="BK288" s="56"/>
      <c r="BL288" s="56"/>
      <c r="BM288" s="56"/>
      <c r="BN288" s="56"/>
      <c r="BO288" s="56"/>
      <c r="BP288" s="56"/>
      <c r="BR288" s="56"/>
      <c r="BS288" s="56"/>
      <c r="BT288" s="56"/>
      <c r="BU288" s="56"/>
      <c r="BV288" s="56"/>
      <c r="BW288" s="56"/>
      <c r="BX288" s="56"/>
      <c r="BY288" s="56"/>
      <c r="BZ288" s="56"/>
      <c r="CB288" s="56"/>
      <c r="CC288" s="56"/>
      <c r="CD288" s="56"/>
      <c r="CE288" s="56"/>
      <c r="CF288" s="56"/>
      <c r="CG288" s="56"/>
      <c r="CH288" s="56"/>
      <c r="CI288" s="56"/>
      <c r="CJ288" s="56"/>
      <c r="CL288" s="56"/>
      <c r="CM288" s="56"/>
      <c r="CN288" s="56"/>
      <c r="CO288" s="56"/>
      <c r="CP288" s="56"/>
      <c r="CQ288" s="56"/>
      <c r="CR288" s="56"/>
      <c r="CS288" s="56"/>
      <c r="CT288" s="56"/>
      <c r="CV288" s="56"/>
      <c r="CW288" s="56"/>
      <c r="CX288" s="56"/>
      <c r="CY288" s="56"/>
      <c r="CZ288" s="56"/>
      <c r="DA288" s="56"/>
      <c r="DB288" s="56"/>
      <c r="DC288" s="56"/>
      <c r="DD288" s="56"/>
      <c r="DF288" s="56"/>
      <c r="DG288" s="56"/>
      <c r="DH288" s="56"/>
      <c r="DI288" s="56"/>
      <c r="DJ288" s="56"/>
      <c r="DK288" s="56"/>
      <c r="DL288" s="56"/>
      <c r="DM288" s="56"/>
      <c r="DN288" s="56"/>
      <c r="DP288" s="56"/>
      <c r="DQ288" s="56"/>
      <c r="DR288" s="56"/>
      <c r="DS288" s="56"/>
      <c r="DT288" s="56"/>
      <c r="DU288" s="56"/>
      <c r="DV288" s="56"/>
      <c r="DW288" s="56"/>
      <c r="DX288" s="56"/>
      <c r="DZ288" s="56"/>
      <c r="EA288" s="56"/>
      <c r="EB288" s="56"/>
      <c r="EC288" s="56"/>
      <c r="ED288" s="56"/>
      <c r="EE288" s="56"/>
      <c r="EF288" s="56"/>
      <c r="EG288" s="56"/>
      <c r="EH288" s="56"/>
      <c r="EJ288" s="56"/>
      <c r="EK288" s="56"/>
      <c r="EL288" s="56"/>
      <c r="EM288" s="56"/>
      <c r="EN288" s="56"/>
      <c r="EO288" s="56"/>
      <c r="EP288" s="56"/>
      <c r="EQ288" s="56"/>
      <c r="ER288" s="56"/>
      <c r="ET288" s="56"/>
      <c r="EU288" s="56"/>
      <c r="EV288" s="56"/>
      <c r="EW288" s="56"/>
      <c r="EX288" s="56"/>
      <c r="EY288" s="56"/>
      <c r="EZ288" s="56"/>
      <c r="FA288" s="56"/>
      <c r="FB288" s="56"/>
      <c r="FD288" s="56"/>
      <c r="FE288" s="56"/>
      <c r="FF288" s="56"/>
      <c r="FG288" s="56"/>
      <c r="FH288" s="56"/>
      <c r="FI288" s="56"/>
      <c r="FJ288" s="56"/>
      <c r="FK288" s="56"/>
      <c r="FL288" s="56"/>
      <c r="FN288" s="56"/>
      <c r="FO288" s="56"/>
      <c r="FP288" s="56"/>
      <c r="FQ288" s="56"/>
      <c r="FR288" s="56"/>
      <c r="FS288" s="56"/>
      <c r="FT288" s="56"/>
      <c r="FU288" s="56"/>
      <c r="FV288" s="56"/>
      <c r="FX288" s="56"/>
      <c r="FY288" s="56"/>
      <c r="FZ288" s="56"/>
      <c r="GA288" s="56"/>
      <c r="GB288" s="56"/>
      <c r="GC288" s="56"/>
      <c r="GD288" s="56"/>
      <c r="GE288" s="56"/>
      <c r="GF288" s="56"/>
      <c r="GH288" s="56"/>
      <c r="GI288" s="56"/>
      <c r="GJ288" s="56"/>
      <c r="GK288" s="56"/>
      <c r="GL288" s="56"/>
      <c r="GM288" s="56"/>
      <c r="GN288" s="56"/>
      <c r="GO288" s="56"/>
      <c r="GP288" s="56"/>
      <c r="GR288" s="56"/>
      <c r="GS288" s="56"/>
      <c r="GT288" s="56"/>
      <c r="GU288" s="56"/>
      <c r="GV288" s="56"/>
      <c r="GW288" s="56"/>
      <c r="GX288" s="56"/>
      <c r="GY288" s="56"/>
      <c r="GZ288" s="56"/>
      <c r="HB288" s="56"/>
      <c r="HC288" s="56"/>
      <c r="HD288" s="56"/>
      <c r="HE288" s="56"/>
      <c r="HF288" s="56"/>
      <c r="HG288" s="56"/>
      <c r="HH288" s="56"/>
      <c r="HI288" s="56"/>
      <c r="HJ288" s="56"/>
      <c r="HL288" s="56"/>
      <c r="HM288" s="56"/>
      <c r="HN288" s="56"/>
      <c r="HO288" s="56"/>
      <c r="HP288" s="56"/>
      <c r="HQ288" s="56"/>
      <c r="HR288" s="56"/>
      <c r="HS288" s="56"/>
      <c r="HT288" s="56"/>
      <c r="HV288" s="56"/>
      <c r="HW288" s="56"/>
      <c r="HX288" s="56"/>
      <c r="HY288" s="56"/>
      <c r="HZ288" s="56"/>
      <c r="IA288" s="56"/>
      <c r="IB288" s="56"/>
      <c r="IC288" s="56"/>
      <c r="ID288" s="56"/>
      <c r="IF288" s="56"/>
      <c r="IG288" s="56"/>
      <c r="IH288" s="56"/>
      <c r="II288" s="56"/>
      <c r="IJ288" s="56"/>
      <c r="IK288" s="56"/>
      <c r="IL288" s="56"/>
      <c r="IM288" s="56"/>
      <c r="IN288" s="56"/>
      <c r="IP288" s="56"/>
      <c r="IQ288" s="56"/>
      <c r="IR288" s="56"/>
      <c r="IS288" s="56"/>
      <c r="IT288" s="56"/>
      <c r="IU288" s="56"/>
    </row>
    <row r="289" spans="1:255" ht="12.75" customHeight="1" thickBot="1" x14ac:dyDescent="0.25">
      <c r="A289" s="230"/>
      <c r="B289" s="109">
        <v>3482.65</v>
      </c>
      <c r="C289" s="88" t="s">
        <v>72</v>
      </c>
      <c r="D289" s="89"/>
      <c r="E289" s="47"/>
      <c r="F289" s="47"/>
      <c r="G289" s="47"/>
      <c r="H289" s="48"/>
      <c r="I289" s="49"/>
      <c r="J289" s="56"/>
      <c r="K289" s="56"/>
      <c r="L289" s="56"/>
      <c r="M289" s="56"/>
      <c r="N289" s="56"/>
      <c r="O289" s="56"/>
      <c r="P289" s="56"/>
      <c r="Q289" s="56"/>
      <c r="R289" s="56"/>
      <c r="T289" s="56"/>
      <c r="U289" s="56"/>
      <c r="V289" s="56"/>
      <c r="W289" s="56"/>
      <c r="X289" s="56"/>
      <c r="Y289" s="56"/>
      <c r="Z289" s="56"/>
      <c r="AA289" s="56"/>
      <c r="AB289" s="56"/>
      <c r="AD289" s="56"/>
      <c r="AE289" s="56"/>
      <c r="AF289" s="56"/>
      <c r="AG289" s="56"/>
      <c r="AH289" s="56"/>
      <c r="AI289" s="56"/>
      <c r="AJ289" s="56"/>
      <c r="AK289" s="56"/>
      <c r="AL289" s="56"/>
      <c r="AN289" s="56"/>
      <c r="AO289" s="56"/>
      <c r="AP289" s="56"/>
      <c r="AQ289" s="56"/>
      <c r="AR289" s="56"/>
      <c r="AS289" s="56"/>
      <c r="AT289" s="56"/>
      <c r="AU289" s="56"/>
      <c r="AV289" s="56"/>
      <c r="AX289" s="56"/>
      <c r="AY289" s="56"/>
      <c r="AZ289" s="56"/>
      <c r="BA289" s="56"/>
      <c r="BB289" s="56"/>
      <c r="BC289" s="56"/>
      <c r="BD289" s="56"/>
      <c r="BE289" s="56"/>
      <c r="BF289" s="56"/>
      <c r="BH289" s="56"/>
      <c r="BI289" s="56"/>
      <c r="BJ289" s="56"/>
      <c r="BK289" s="56"/>
      <c r="BL289" s="56"/>
      <c r="BM289" s="56"/>
      <c r="BN289" s="56"/>
      <c r="BO289" s="56"/>
      <c r="BP289" s="56"/>
      <c r="BR289" s="56"/>
      <c r="BS289" s="56"/>
      <c r="BT289" s="56"/>
      <c r="BU289" s="56"/>
      <c r="BV289" s="56"/>
      <c r="BW289" s="56"/>
      <c r="BX289" s="56"/>
      <c r="BY289" s="56"/>
      <c r="BZ289" s="56"/>
      <c r="CB289" s="56"/>
      <c r="CC289" s="56"/>
      <c r="CD289" s="56"/>
      <c r="CE289" s="56"/>
      <c r="CF289" s="56"/>
      <c r="CG289" s="56"/>
      <c r="CH289" s="56"/>
      <c r="CI289" s="56"/>
      <c r="CJ289" s="56"/>
      <c r="CL289" s="56"/>
      <c r="CM289" s="56"/>
      <c r="CN289" s="56"/>
      <c r="CO289" s="56"/>
      <c r="CP289" s="56"/>
      <c r="CQ289" s="56"/>
      <c r="CR289" s="56"/>
      <c r="CS289" s="56"/>
      <c r="CT289" s="56"/>
      <c r="CV289" s="56"/>
      <c r="CW289" s="56"/>
      <c r="CX289" s="56"/>
      <c r="CY289" s="56"/>
      <c r="CZ289" s="56"/>
      <c r="DA289" s="56"/>
      <c r="DB289" s="56"/>
      <c r="DC289" s="56"/>
      <c r="DD289" s="56"/>
      <c r="DF289" s="56"/>
      <c r="DG289" s="56"/>
      <c r="DH289" s="56"/>
      <c r="DI289" s="56"/>
      <c r="DJ289" s="56"/>
      <c r="DK289" s="56"/>
      <c r="DL289" s="56"/>
      <c r="DM289" s="56"/>
      <c r="DN289" s="56"/>
      <c r="DP289" s="56"/>
      <c r="DQ289" s="56"/>
      <c r="DR289" s="56"/>
      <c r="DS289" s="56"/>
      <c r="DT289" s="56"/>
      <c r="DU289" s="56"/>
      <c r="DV289" s="56"/>
      <c r="DW289" s="56"/>
      <c r="DX289" s="56"/>
      <c r="DZ289" s="56"/>
      <c r="EA289" s="56"/>
      <c r="EB289" s="56"/>
      <c r="EC289" s="56"/>
      <c r="ED289" s="56"/>
      <c r="EE289" s="56"/>
      <c r="EF289" s="56"/>
      <c r="EG289" s="56"/>
      <c r="EH289" s="56"/>
      <c r="EJ289" s="56"/>
      <c r="EK289" s="56"/>
      <c r="EL289" s="56"/>
      <c r="EM289" s="56"/>
      <c r="EN289" s="56"/>
      <c r="EO289" s="56"/>
      <c r="EP289" s="56"/>
      <c r="EQ289" s="56"/>
      <c r="ER289" s="56"/>
      <c r="ET289" s="56"/>
      <c r="EU289" s="56"/>
      <c r="EV289" s="56"/>
      <c r="EW289" s="56"/>
      <c r="EX289" s="56"/>
      <c r="EY289" s="56"/>
      <c r="EZ289" s="56"/>
      <c r="FA289" s="56"/>
      <c r="FB289" s="56"/>
      <c r="FD289" s="56"/>
      <c r="FE289" s="56"/>
      <c r="FF289" s="56"/>
      <c r="FG289" s="56"/>
      <c r="FH289" s="56"/>
      <c r="FI289" s="56"/>
      <c r="FJ289" s="56"/>
      <c r="FK289" s="56"/>
      <c r="FL289" s="56"/>
      <c r="FN289" s="56"/>
      <c r="FO289" s="56"/>
      <c r="FP289" s="56"/>
      <c r="FQ289" s="56"/>
      <c r="FR289" s="56"/>
      <c r="FS289" s="56"/>
      <c r="FT289" s="56"/>
      <c r="FU289" s="56"/>
      <c r="FV289" s="56"/>
      <c r="FX289" s="56"/>
      <c r="FY289" s="56"/>
      <c r="FZ289" s="56"/>
      <c r="GA289" s="56"/>
      <c r="GB289" s="56"/>
      <c r="GC289" s="56"/>
      <c r="GD289" s="56"/>
      <c r="GE289" s="56"/>
      <c r="GF289" s="56"/>
      <c r="GH289" s="56"/>
      <c r="GI289" s="56"/>
      <c r="GJ289" s="56"/>
      <c r="GK289" s="56"/>
      <c r="GL289" s="56"/>
      <c r="GM289" s="56"/>
      <c r="GN289" s="56"/>
      <c r="GO289" s="56"/>
      <c r="GP289" s="56"/>
      <c r="GR289" s="56"/>
      <c r="GS289" s="56"/>
      <c r="GT289" s="56"/>
      <c r="GU289" s="56"/>
      <c r="GV289" s="56"/>
      <c r="GW289" s="56"/>
      <c r="GX289" s="56"/>
      <c r="GY289" s="56"/>
      <c r="GZ289" s="56"/>
      <c r="HB289" s="56"/>
      <c r="HC289" s="56"/>
      <c r="HD289" s="56"/>
      <c r="HE289" s="56"/>
      <c r="HF289" s="56"/>
      <c r="HG289" s="56"/>
      <c r="HH289" s="56"/>
      <c r="HI289" s="56"/>
      <c r="HJ289" s="56"/>
      <c r="HL289" s="56"/>
      <c r="HM289" s="56"/>
      <c r="HN289" s="56"/>
      <c r="HO289" s="56"/>
      <c r="HP289" s="56"/>
      <c r="HQ289" s="56"/>
      <c r="HR289" s="56"/>
      <c r="HS289" s="56"/>
      <c r="HT289" s="56"/>
      <c r="HV289" s="56"/>
      <c r="HW289" s="56"/>
      <c r="HX289" s="56"/>
      <c r="HY289" s="56"/>
      <c r="HZ289" s="56"/>
      <c r="IA289" s="56"/>
      <c r="IB289" s="56"/>
      <c r="IC289" s="56"/>
      <c r="ID289" s="56"/>
      <c r="IF289" s="56"/>
      <c r="IG289" s="56"/>
      <c r="IH289" s="56"/>
      <c r="II289" s="56"/>
      <c r="IJ289" s="56"/>
      <c r="IK289" s="56"/>
      <c r="IL289" s="56"/>
      <c r="IM289" s="56"/>
      <c r="IN289" s="56"/>
      <c r="IP289" s="56"/>
      <c r="IQ289" s="56"/>
      <c r="IR289" s="56"/>
      <c r="IS289" s="56"/>
      <c r="IT289" s="56"/>
      <c r="IU289" s="56"/>
    </row>
    <row r="290" spans="1:255" ht="12.75" customHeight="1" thickBot="1" x14ac:dyDescent="0.25">
      <c r="A290" s="230"/>
      <c r="B290" s="109">
        <v>3433.95</v>
      </c>
      <c r="C290" s="88" t="s">
        <v>73</v>
      </c>
      <c r="D290" s="89"/>
      <c r="E290" s="47"/>
      <c r="F290" s="47"/>
      <c r="G290" s="47"/>
      <c r="H290" s="48"/>
      <c r="I290" s="49"/>
      <c r="J290" s="56"/>
      <c r="K290" s="56"/>
      <c r="L290" s="56"/>
      <c r="M290" s="56"/>
      <c r="N290" s="56"/>
      <c r="O290" s="56"/>
      <c r="P290" s="56"/>
      <c r="Q290" s="56"/>
      <c r="R290" s="56"/>
      <c r="T290" s="56"/>
      <c r="U290" s="56"/>
      <c r="V290" s="56"/>
      <c r="W290" s="56"/>
      <c r="X290" s="56"/>
      <c r="Y290" s="56"/>
      <c r="Z290" s="56"/>
      <c r="AA290" s="56"/>
      <c r="AB290" s="56"/>
      <c r="AD290" s="56"/>
      <c r="AE290" s="56"/>
      <c r="AF290" s="56"/>
      <c r="AG290" s="56"/>
      <c r="AH290" s="56"/>
      <c r="AI290" s="56"/>
      <c r="AJ290" s="56"/>
      <c r="AK290" s="56"/>
      <c r="AL290" s="56"/>
      <c r="AN290" s="56"/>
      <c r="AO290" s="56"/>
      <c r="AP290" s="56"/>
      <c r="AQ290" s="56"/>
      <c r="AR290" s="56"/>
      <c r="AS290" s="56"/>
      <c r="AT290" s="56"/>
      <c r="AU290" s="56"/>
      <c r="AV290" s="56"/>
      <c r="AX290" s="56"/>
      <c r="AY290" s="56"/>
      <c r="AZ290" s="56"/>
      <c r="BA290" s="56"/>
      <c r="BB290" s="56"/>
      <c r="BC290" s="56"/>
      <c r="BD290" s="56"/>
      <c r="BE290" s="56"/>
      <c r="BF290" s="56"/>
      <c r="BH290" s="56"/>
      <c r="BI290" s="56"/>
      <c r="BJ290" s="56"/>
      <c r="BK290" s="56"/>
      <c r="BL290" s="56"/>
      <c r="BM290" s="56"/>
      <c r="BN290" s="56"/>
      <c r="BO290" s="56"/>
      <c r="BP290" s="56"/>
      <c r="BR290" s="56"/>
      <c r="BS290" s="56"/>
      <c r="BT290" s="56"/>
      <c r="BU290" s="56"/>
      <c r="BV290" s="56"/>
      <c r="BW290" s="56"/>
      <c r="BX290" s="56"/>
      <c r="BY290" s="56"/>
      <c r="BZ290" s="56"/>
      <c r="CB290" s="56"/>
      <c r="CC290" s="56"/>
      <c r="CD290" s="56"/>
      <c r="CE290" s="56"/>
      <c r="CF290" s="56"/>
      <c r="CG290" s="56"/>
      <c r="CH290" s="56"/>
      <c r="CI290" s="56"/>
      <c r="CJ290" s="56"/>
      <c r="CL290" s="56"/>
      <c r="CM290" s="56"/>
      <c r="CN290" s="56"/>
      <c r="CO290" s="56"/>
      <c r="CP290" s="56"/>
      <c r="CQ290" s="56"/>
      <c r="CR290" s="56"/>
      <c r="CS290" s="56"/>
      <c r="CT290" s="56"/>
      <c r="CV290" s="56"/>
      <c r="CW290" s="56"/>
      <c r="CX290" s="56"/>
      <c r="CY290" s="56"/>
      <c r="CZ290" s="56"/>
      <c r="DA290" s="56"/>
      <c r="DB290" s="56"/>
      <c r="DC290" s="56"/>
      <c r="DD290" s="56"/>
      <c r="DF290" s="56"/>
      <c r="DG290" s="56"/>
      <c r="DH290" s="56"/>
      <c r="DI290" s="56"/>
      <c r="DJ290" s="56"/>
      <c r="DK290" s="56"/>
      <c r="DL290" s="56"/>
      <c r="DM290" s="56"/>
      <c r="DN290" s="56"/>
      <c r="DP290" s="56"/>
      <c r="DQ290" s="56"/>
      <c r="DR290" s="56"/>
      <c r="DS290" s="56"/>
      <c r="DT290" s="56"/>
      <c r="DU290" s="56"/>
      <c r="DV290" s="56"/>
      <c r="DW290" s="56"/>
      <c r="DX290" s="56"/>
      <c r="DZ290" s="56"/>
      <c r="EA290" s="56"/>
      <c r="EB290" s="56"/>
      <c r="EC290" s="56"/>
      <c r="ED290" s="56"/>
      <c r="EE290" s="56"/>
      <c r="EF290" s="56"/>
      <c r="EG290" s="56"/>
      <c r="EH290" s="56"/>
      <c r="EJ290" s="56"/>
      <c r="EK290" s="56"/>
      <c r="EL290" s="56"/>
      <c r="EM290" s="56"/>
      <c r="EN290" s="56"/>
      <c r="EO290" s="56"/>
      <c r="EP290" s="56"/>
      <c r="EQ290" s="56"/>
      <c r="ER290" s="56"/>
      <c r="ET290" s="56"/>
      <c r="EU290" s="56"/>
      <c r="EV290" s="56"/>
      <c r="EW290" s="56"/>
      <c r="EX290" s="56"/>
      <c r="EY290" s="56"/>
      <c r="EZ290" s="56"/>
      <c r="FA290" s="56"/>
      <c r="FB290" s="56"/>
      <c r="FD290" s="56"/>
      <c r="FE290" s="56"/>
      <c r="FF290" s="56"/>
      <c r="FG290" s="56"/>
      <c r="FH290" s="56"/>
      <c r="FI290" s="56"/>
      <c r="FJ290" s="56"/>
      <c r="FK290" s="56"/>
      <c r="FL290" s="56"/>
      <c r="FN290" s="56"/>
      <c r="FO290" s="56"/>
      <c r="FP290" s="56"/>
      <c r="FQ290" s="56"/>
      <c r="FR290" s="56"/>
      <c r="FS290" s="56"/>
      <c r="FT290" s="56"/>
      <c r="FU290" s="56"/>
      <c r="FV290" s="56"/>
      <c r="FX290" s="56"/>
      <c r="FY290" s="56"/>
      <c r="FZ290" s="56"/>
      <c r="GA290" s="56"/>
      <c r="GB290" s="56"/>
      <c r="GC290" s="56"/>
      <c r="GD290" s="56"/>
      <c r="GE290" s="56"/>
      <c r="GF290" s="56"/>
      <c r="GH290" s="56"/>
      <c r="GI290" s="56"/>
      <c r="GJ290" s="56"/>
      <c r="GK290" s="56"/>
      <c r="GL290" s="56"/>
      <c r="GM290" s="56"/>
      <c r="GN290" s="56"/>
      <c r="GO290" s="56"/>
      <c r="GP290" s="56"/>
      <c r="GR290" s="56"/>
      <c r="GS290" s="56"/>
      <c r="GT290" s="56"/>
      <c r="GU290" s="56"/>
      <c r="GV290" s="56"/>
      <c r="GW290" s="56"/>
      <c r="GX290" s="56"/>
      <c r="GY290" s="56"/>
      <c r="GZ290" s="56"/>
      <c r="HB290" s="56"/>
      <c r="HC290" s="56"/>
      <c r="HD290" s="56"/>
      <c r="HE290" s="56"/>
      <c r="HF290" s="56"/>
      <c r="HG290" s="56"/>
      <c r="HH290" s="56"/>
      <c r="HI290" s="56"/>
      <c r="HJ290" s="56"/>
      <c r="HL290" s="56"/>
      <c r="HM290" s="56"/>
      <c r="HN290" s="56"/>
      <c r="HO290" s="56"/>
      <c r="HP290" s="56"/>
      <c r="HQ290" s="56"/>
      <c r="HR290" s="56"/>
      <c r="HS290" s="56"/>
      <c r="HT290" s="56"/>
      <c r="HV290" s="56"/>
      <c r="HW290" s="56"/>
      <c r="HX290" s="56"/>
      <c r="HY290" s="56"/>
      <c r="HZ290" s="56"/>
      <c r="IA290" s="56"/>
      <c r="IB290" s="56"/>
      <c r="IC290" s="56"/>
      <c r="ID290" s="56"/>
      <c r="IF290" s="56"/>
      <c r="IG290" s="56"/>
      <c r="IH290" s="56"/>
      <c r="II290" s="56"/>
      <c r="IJ290" s="56"/>
      <c r="IK290" s="56"/>
      <c r="IL290" s="56"/>
      <c r="IM290" s="56"/>
      <c r="IN290" s="56"/>
      <c r="IP290" s="56"/>
      <c r="IQ290" s="56"/>
      <c r="IR290" s="56"/>
      <c r="IS290" s="56"/>
      <c r="IT290" s="56"/>
      <c r="IU290" s="56"/>
    </row>
    <row r="291" spans="1:255" ht="12.75" customHeight="1" thickBot="1" x14ac:dyDescent="0.25">
      <c r="A291" s="230"/>
      <c r="B291" s="109">
        <v>2885.13</v>
      </c>
      <c r="C291" s="88" t="s">
        <v>74</v>
      </c>
      <c r="D291" s="89"/>
      <c r="E291" s="47"/>
      <c r="F291" s="47"/>
      <c r="G291" s="47"/>
      <c r="H291" s="48"/>
      <c r="I291" s="49"/>
      <c r="J291" s="56"/>
      <c r="K291" s="56"/>
      <c r="L291" s="56"/>
      <c r="M291" s="56"/>
      <c r="N291" s="56"/>
      <c r="O291" s="56"/>
      <c r="P291" s="56"/>
      <c r="Q291" s="56"/>
      <c r="R291" s="56"/>
      <c r="T291" s="56"/>
      <c r="U291" s="56"/>
      <c r="V291" s="56"/>
      <c r="W291" s="56"/>
      <c r="X291" s="56"/>
      <c r="Y291" s="56"/>
      <c r="Z291" s="56"/>
      <c r="AA291" s="56"/>
      <c r="AB291" s="56"/>
      <c r="AD291" s="56"/>
      <c r="AE291" s="56"/>
      <c r="AF291" s="56"/>
      <c r="AG291" s="56"/>
      <c r="AH291" s="56"/>
      <c r="AI291" s="56"/>
      <c r="AJ291" s="56"/>
      <c r="AK291" s="56"/>
      <c r="AL291" s="56"/>
      <c r="AN291" s="56"/>
      <c r="AO291" s="56"/>
      <c r="AP291" s="56"/>
      <c r="AQ291" s="56"/>
      <c r="AR291" s="56"/>
      <c r="AS291" s="56"/>
      <c r="AT291" s="56"/>
      <c r="AU291" s="56"/>
      <c r="AV291" s="56"/>
      <c r="AX291" s="56"/>
      <c r="AY291" s="56"/>
      <c r="AZ291" s="56"/>
      <c r="BA291" s="56"/>
      <c r="BB291" s="56"/>
      <c r="BC291" s="56"/>
      <c r="BD291" s="56"/>
      <c r="BE291" s="56"/>
      <c r="BF291" s="56"/>
      <c r="BH291" s="56"/>
      <c r="BI291" s="56"/>
      <c r="BJ291" s="56"/>
      <c r="BK291" s="56"/>
      <c r="BL291" s="56"/>
      <c r="BM291" s="56"/>
      <c r="BN291" s="56"/>
      <c r="BO291" s="56"/>
      <c r="BP291" s="56"/>
      <c r="BR291" s="56"/>
      <c r="BS291" s="56"/>
      <c r="BT291" s="56"/>
      <c r="BU291" s="56"/>
      <c r="BV291" s="56"/>
      <c r="BW291" s="56"/>
      <c r="BX291" s="56"/>
      <c r="BY291" s="56"/>
      <c r="BZ291" s="56"/>
      <c r="CB291" s="56"/>
      <c r="CC291" s="56"/>
      <c r="CD291" s="56"/>
      <c r="CE291" s="56"/>
      <c r="CF291" s="56"/>
      <c r="CG291" s="56"/>
      <c r="CH291" s="56"/>
      <c r="CI291" s="56"/>
      <c r="CJ291" s="56"/>
      <c r="CL291" s="56"/>
      <c r="CM291" s="56"/>
      <c r="CN291" s="56"/>
      <c r="CO291" s="56"/>
      <c r="CP291" s="56"/>
      <c r="CQ291" s="56"/>
      <c r="CR291" s="56"/>
      <c r="CS291" s="56"/>
      <c r="CT291" s="56"/>
      <c r="CV291" s="56"/>
      <c r="CW291" s="56"/>
      <c r="CX291" s="56"/>
      <c r="CY291" s="56"/>
      <c r="CZ291" s="56"/>
      <c r="DA291" s="56"/>
      <c r="DB291" s="56"/>
      <c r="DC291" s="56"/>
      <c r="DD291" s="56"/>
      <c r="DF291" s="56"/>
      <c r="DG291" s="56"/>
      <c r="DH291" s="56"/>
      <c r="DI291" s="56"/>
      <c r="DJ291" s="56"/>
      <c r="DK291" s="56"/>
      <c r="DL291" s="56"/>
      <c r="DM291" s="56"/>
      <c r="DN291" s="56"/>
      <c r="DP291" s="56"/>
      <c r="DQ291" s="56"/>
      <c r="DR291" s="56"/>
      <c r="DS291" s="56"/>
      <c r="DT291" s="56"/>
      <c r="DU291" s="56"/>
      <c r="DV291" s="56"/>
      <c r="DW291" s="56"/>
      <c r="DX291" s="56"/>
      <c r="DZ291" s="56"/>
      <c r="EA291" s="56"/>
      <c r="EB291" s="56"/>
      <c r="EC291" s="56"/>
      <c r="ED291" s="56"/>
      <c r="EE291" s="56"/>
      <c r="EF291" s="56"/>
      <c r="EG291" s="56"/>
      <c r="EH291" s="56"/>
      <c r="EJ291" s="56"/>
      <c r="EK291" s="56"/>
      <c r="EL291" s="56"/>
      <c r="EM291" s="56"/>
      <c r="EN291" s="56"/>
      <c r="EO291" s="56"/>
      <c r="EP291" s="56"/>
      <c r="EQ291" s="56"/>
      <c r="ER291" s="56"/>
      <c r="ET291" s="56"/>
      <c r="EU291" s="56"/>
      <c r="EV291" s="56"/>
      <c r="EW291" s="56"/>
      <c r="EX291" s="56"/>
      <c r="EY291" s="56"/>
      <c r="EZ291" s="56"/>
      <c r="FA291" s="56"/>
      <c r="FB291" s="56"/>
      <c r="FD291" s="56"/>
      <c r="FE291" s="56"/>
      <c r="FF291" s="56"/>
      <c r="FG291" s="56"/>
      <c r="FH291" s="56"/>
      <c r="FI291" s="56"/>
      <c r="FJ291" s="56"/>
      <c r="FK291" s="56"/>
      <c r="FL291" s="56"/>
      <c r="FN291" s="56"/>
      <c r="FO291" s="56"/>
      <c r="FP291" s="56"/>
      <c r="FQ291" s="56"/>
      <c r="FR291" s="56"/>
      <c r="FS291" s="56"/>
      <c r="FT291" s="56"/>
      <c r="FU291" s="56"/>
      <c r="FV291" s="56"/>
      <c r="FX291" s="56"/>
      <c r="FY291" s="56"/>
      <c r="FZ291" s="56"/>
      <c r="GA291" s="56"/>
      <c r="GB291" s="56"/>
      <c r="GC291" s="56"/>
      <c r="GD291" s="56"/>
      <c r="GE291" s="56"/>
      <c r="GF291" s="56"/>
      <c r="GH291" s="56"/>
      <c r="GI291" s="56"/>
      <c r="GJ291" s="56"/>
      <c r="GK291" s="56"/>
      <c r="GL291" s="56"/>
      <c r="GM291" s="56"/>
      <c r="GN291" s="56"/>
      <c r="GO291" s="56"/>
      <c r="GP291" s="56"/>
      <c r="GR291" s="56"/>
      <c r="GS291" s="56"/>
      <c r="GT291" s="56"/>
      <c r="GU291" s="56"/>
      <c r="GV291" s="56"/>
      <c r="GW291" s="56"/>
      <c r="GX291" s="56"/>
      <c r="GY291" s="56"/>
      <c r="GZ291" s="56"/>
      <c r="HB291" s="56"/>
      <c r="HC291" s="56"/>
      <c r="HD291" s="56"/>
      <c r="HE291" s="56"/>
      <c r="HF291" s="56"/>
      <c r="HG291" s="56"/>
      <c r="HH291" s="56"/>
      <c r="HI291" s="56"/>
      <c r="HJ291" s="56"/>
      <c r="HL291" s="56"/>
      <c r="HM291" s="56"/>
      <c r="HN291" s="56"/>
      <c r="HO291" s="56"/>
      <c r="HP291" s="56"/>
      <c r="HQ291" s="56"/>
      <c r="HR291" s="56"/>
      <c r="HS291" s="56"/>
      <c r="HT291" s="56"/>
      <c r="HV291" s="56"/>
      <c r="HW291" s="56"/>
      <c r="HX291" s="56"/>
      <c r="HY291" s="56"/>
      <c r="HZ291" s="56"/>
      <c r="IA291" s="56"/>
      <c r="IB291" s="56"/>
      <c r="IC291" s="56"/>
      <c r="ID291" s="56"/>
      <c r="IF291" s="56"/>
      <c r="IG291" s="56"/>
      <c r="IH291" s="56"/>
      <c r="II291" s="56"/>
      <c r="IJ291" s="56"/>
      <c r="IK291" s="56"/>
      <c r="IL291" s="56"/>
      <c r="IM291" s="56"/>
      <c r="IN291" s="56"/>
      <c r="IP291" s="56"/>
      <c r="IQ291" s="56"/>
      <c r="IR291" s="56"/>
      <c r="IS291" s="56"/>
      <c r="IT291" s="56"/>
      <c r="IU291" s="56"/>
    </row>
    <row r="292" spans="1:255" ht="12.75" customHeight="1" thickBot="1" x14ac:dyDescent="0.25">
      <c r="A292" s="224"/>
      <c r="B292" s="109">
        <v>3050.79</v>
      </c>
      <c r="C292" s="88" t="s">
        <v>75</v>
      </c>
      <c r="D292" s="89"/>
      <c r="E292" s="47"/>
      <c r="F292" s="47"/>
      <c r="G292" s="47"/>
      <c r="H292" s="48"/>
      <c r="I292" s="49"/>
      <c r="J292" s="56"/>
      <c r="K292" s="56"/>
      <c r="L292" s="56"/>
      <c r="M292" s="56"/>
      <c r="N292" s="56"/>
      <c r="O292" s="56"/>
      <c r="P292" s="56"/>
      <c r="Q292" s="56"/>
      <c r="R292" s="56"/>
      <c r="T292" s="56"/>
      <c r="U292" s="56"/>
      <c r="V292" s="56"/>
      <c r="W292" s="56"/>
      <c r="X292" s="56"/>
      <c r="Y292" s="56"/>
      <c r="Z292" s="56"/>
      <c r="AA292" s="56"/>
      <c r="AB292" s="56"/>
      <c r="AD292" s="56"/>
      <c r="AE292" s="56"/>
      <c r="AF292" s="56"/>
      <c r="AG292" s="56"/>
      <c r="AH292" s="56"/>
      <c r="AI292" s="56"/>
      <c r="AJ292" s="56"/>
      <c r="AK292" s="56"/>
      <c r="AL292" s="56"/>
      <c r="AN292" s="56"/>
      <c r="AO292" s="56"/>
      <c r="AP292" s="56"/>
      <c r="AQ292" s="56"/>
      <c r="AR292" s="56"/>
      <c r="AS292" s="56"/>
      <c r="AT292" s="56"/>
      <c r="AU292" s="56"/>
      <c r="AV292" s="56"/>
      <c r="AX292" s="56"/>
      <c r="AY292" s="56"/>
      <c r="AZ292" s="56"/>
      <c r="BA292" s="56"/>
      <c r="BB292" s="56"/>
      <c r="BC292" s="56"/>
      <c r="BD292" s="56"/>
      <c r="BE292" s="56"/>
      <c r="BF292" s="56"/>
      <c r="BH292" s="56"/>
      <c r="BI292" s="56"/>
      <c r="BJ292" s="56"/>
      <c r="BK292" s="56"/>
      <c r="BL292" s="56"/>
      <c r="BM292" s="56"/>
      <c r="BN292" s="56"/>
      <c r="BO292" s="56"/>
      <c r="BP292" s="56"/>
      <c r="BR292" s="56"/>
      <c r="BS292" s="56"/>
      <c r="BT292" s="56"/>
      <c r="BU292" s="56"/>
      <c r="BV292" s="56"/>
      <c r="BW292" s="56"/>
      <c r="BX292" s="56"/>
      <c r="BY292" s="56"/>
      <c r="BZ292" s="56"/>
      <c r="CB292" s="56"/>
      <c r="CC292" s="56"/>
      <c r="CD292" s="56"/>
      <c r="CE292" s="56"/>
      <c r="CF292" s="56"/>
      <c r="CG292" s="56"/>
      <c r="CH292" s="56"/>
      <c r="CI292" s="56"/>
      <c r="CJ292" s="56"/>
      <c r="CL292" s="56"/>
      <c r="CM292" s="56"/>
      <c r="CN292" s="56"/>
      <c r="CO292" s="56"/>
      <c r="CP292" s="56"/>
      <c r="CQ292" s="56"/>
      <c r="CR292" s="56"/>
      <c r="CS292" s="56"/>
      <c r="CT292" s="56"/>
      <c r="CV292" s="56"/>
      <c r="CW292" s="56"/>
      <c r="CX292" s="56"/>
      <c r="CY292" s="56"/>
      <c r="CZ292" s="56"/>
      <c r="DA292" s="56"/>
      <c r="DB292" s="56"/>
      <c r="DC292" s="56"/>
      <c r="DD292" s="56"/>
      <c r="DF292" s="56"/>
      <c r="DG292" s="56"/>
      <c r="DH292" s="56"/>
      <c r="DI292" s="56"/>
      <c r="DJ292" s="56"/>
      <c r="DK292" s="56"/>
      <c r="DL292" s="56"/>
      <c r="DM292" s="56"/>
      <c r="DN292" s="56"/>
      <c r="DP292" s="56"/>
      <c r="DQ292" s="56"/>
      <c r="DR292" s="56"/>
      <c r="DS292" s="56"/>
      <c r="DT292" s="56"/>
      <c r="DU292" s="56"/>
      <c r="DV292" s="56"/>
      <c r="DW292" s="56"/>
      <c r="DX292" s="56"/>
      <c r="DZ292" s="56"/>
      <c r="EA292" s="56"/>
      <c r="EB292" s="56"/>
      <c r="EC292" s="56"/>
      <c r="ED292" s="56"/>
      <c r="EE292" s="56"/>
      <c r="EF292" s="56"/>
      <c r="EG292" s="56"/>
      <c r="EH292" s="56"/>
      <c r="EJ292" s="56"/>
      <c r="EK292" s="56"/>
      <c r="EL292" s="56"/>
      <c r="EM292" s="56"/>
      <c r="EN292" s="56"/>
      <c r="EO292" s="56"/>
      <c r="EP292" s="56"/>
      <c r="EQ292" s="56"/>
      <c r="ER292" s="56"/>
      <c r="ET292" s="56"/>
      <c r="EU292" s="56"/>
      <c r="EV292" s="56"/>
      <c r="EW292" s="56"/>
      <c r="EX292" s="56"/>
      <c r="EY292" s="56"/>
      <c r="EZ292" s="56"/>
      <c r="FA292" s="56"/>
      <c r="FB292" s="56"/>
      <c r="FD292" s="56"/>
      <c r="FE292" s="56"/>
      <c r="FF292" s="56"/>
      <c r="FG292" s="56"/>
      <c r="FH292" s="56"/>
      <c r="FI292" s="56"/>
      <c r="FJ292" s="56"/>
      <c r="FK292" s="56"/>
      <c r="FL292" s="56"/>
      <c r="FN292" s="56"/>
      <c r="FO292" s="56"/>
      <c r="FP292" s="56"/>
      <c r="FQ292" s="56"/>
      <c r="FR292" s="56"/>
      <c r="FS292" s="56"/>
      <c r="FT292" s="56"/>
      <c r="FU292" s="56"/>
      <c r="FV292" s="56"/>
      <c r="FX292" s="56"/>
      <c r="FY292" s="56"/>
      <c r="FZ292" s="56"/>
      <c r="GA292" s="56"/>
      <c r="GB292" s="56"/>
      <c r="GC292" s="56"/>
      <c r="GD292" s="56"/>
      <c r="GE292" s="56"/>
      <c r="GF292" s="56"/>
      <c r="GH292" s="56"/>
      <c r="GI292" s="56"/>
      <c r="GJ292" s="56"/>
      <c r="GK292" s="56"/>
      <c r="GL292" s="56"/>
      <c r="GM292" s="56"/>
      <c r="GN292" s="56"/>
      <c r="GO292" s="56"/>
      <c r="GP292" s="56"/>
      <c r="GR292" s="56"/>
      <c r="GS292" s="56"/>
      <c r="GT292" s="56"/>
      <c r="GU292" s="56"/>
      <c r="GV292" s="56"/>
      <c r="GW292" s="56"/>
      <c r="GX292" s="56"/>
      <c r="GY292" s="56"/>
      <c r="GZ292" s="56"/>
      <c r="HB292" s="56"/>
      <c r="HC292" s="56"/>
      <c r="HD292" s="56"/>
      <c r="HE292" s="56"/>
      <c r="HF292" s="56"/>
      <c r="HG292" s="56"/>
      <c r="HH292" s="56"/>
      <c r="HI292" s="56"/>
      <c r="HJ292" s="56"/>
      <c r="HL292" s="56"/>
      <c r="HM292" s="56"/>
      <c r="HN292" s="56"/>
      <c r="HO292" s="56"/>
      <c r="HP292" s="56"/>
      <c r="HQ292" s="56"/>
      <c r="HR292" s="56"/>
      <c r="HS292" s="56"/>
      <c r="HT292" s="56"/>
      <c r="HV292" s="56"/>
      <c r="HW292" s="56"/>
      <c r="HX292" s="56"/>
      <c r="HY292" s="56"/>
      <c r="HZ292" s="56"/>
      <c r="IA292" s="56"/>
      <c r="IB292" s="56"/>
      <c r="IC292" s="56"/>
      <c r="ID292" s="56"/>
      <c r="IF292" s="56"/>
      <c r="IG292" s="56"/>
      <c r="IH292" s="56"/>
      <c r="II292" s="56"/>
      <c r="IJ292" s="56"/>
      <c r="IK292" s="56"/>
      <c r="IL292" s="56"/>
      <c r="IM292" s="56"/>
      <c r="IN292" s="56"/>
      <c r="IP292" s="56"/>
      <c r="IQ292" s="56"/>
      <c r="IR292" s="56"/>
      <c r="IS292" s="56"/>
      <c r="IT292" s="56"/>
      <c r="IU292" s="56"/>
    </row>
    <row r="293" spans="1:255" ht="12.75" customHeight="1" thickBot="1" x14ac:dyDescent="0.25">
      <c r="A293" s="224"/>
      <c r="B293" s="109">
        <v>3439.42</v>
      </c>
      <c r="C293" s="88" t="s">
        <v>76</v>
      </c>
      <c r="D293" s="89"/>
      <c r="E293" s="47"/>
      <c r="F293" s="47"/>
      <c r="G293" s="47"/>
      <c r="H293" s="48"/>
      <c r="I293" s="49"/>
      <c r="J293" s="56"/>
      <c r="K293" s="56"/>
      <c r="L293" s="56"/>
      <c r="M293" s="56"/>
      <c r="N293" s="56"/>
      <c r="O293" s="56"/>
      <c r="P293" s="56"/>
      <c r="Q293" s="56"/>
      <c r="R293" s="56"/>
      <c r="T293" s="56"/>
      <c r="U293" s="56"/>
      <c r="V293" s="56"/>
      <c r="W293" s="56"/>
      <c r="X293" s="56"/>
      <c r="Y293" s="56"/>
      <c r="Z293" s="56"/>
      <c r="AA293" s="56"/>
      <c r="AB293" s="56"/>
      <c r="AD293" s="56"/>
      <c r="AE293" s="56"/>
      <c r="AF293" s="56"/>
      <c r="AG293" s="56"/>
      <c r="AH293" s="56"/>
      <c r="AI293" s="56"/>
      <c r="AJ293" s="56"/>
      <c r="AK293" s="56"/>
      <c r="AL293" s="56"/>
      <c r="AN293" s="56"/>
      <c r="AO293" s="56"/>
      <c r="AP293" s="56"/>
      <c r="AQ293" s="56"/>
      <c r="AR293" s="56"/>
      <c r="AS293" s="56"/>
      <c r="AT293" s="56"/>
      <c r="AU293" s="56"/>
      <c r="AV293" s="56"/>
      <c r="AX293" s="56"/>
      <c r="AY293" s="56"/>
      <c r="AZ293" s="56"/>
      <c r="BA293" s="56"/>
      <c r="BB293" s="56"/>
      <c r="BC293" s="56"/>
      <c r="BD293" s="56"/>
      <c r="BE293" s="56"/>
      <c r="BF293" s="56"/>
      <c r="BH293" s="56"/>
      <c r="BI293" s="56"/>
      <c r="BJ293" s="56"/>
      <c r="BK293" s="56"/>
      <c r="BL293" s="56"/>
      <c r="BM293" s="56"/>
      <c r="BN293" s="56"/>
      <c r="BO293" s="56"/>
      <c r="BP293" s="56"/>
      <c r="BR293" s="56"/>
      <c r="BS293" s="56"/>
      <c r="BT293" s="56"/>
      <c r="BU293" s="56"/>
      <c r="BV293" s="56"/>
      <c r="BW293" s="56"/>
      <c r="BX293" s="56"/>
      <c r="BY293" s="56"/>
      <c r="BZ293" s="56"/>
      <c r="CB293" s="56"/>
      <c r="CC293" s="56"/>
      <c r="CD293" s="56"/>
      <c r="CE293" s="56"/>
      <c r="CF293" s="56"/>
      <c r="CG293" s="56"/>
      <c r="CH293" s="56"/>
      <c r="CI293" s="56"/>
      <c r="CJ293" s="56"/>
      <c r="CL293" s="56"/>
      <c r="CM293" s="56"/>
      <c r="CN293" s="56"/>
      <c r="CO293" s="56"/>
      <c r="CP293" s="56"/>
      <c r="CQ293" s="56"/>
      <c r="CR293" s="56"/>
      <c r="CS293" s="56"/>
      <c r="CT293" s="56"/>
      <c r="CV293" s="56"/>
      <c r="CW293" s="56"/>
      <c r="CX293" s="56"/>
      <c r="CY293" s="56"/>
      <c r="CZ293" s="56"/>
      <c r="DA293" s="56"/>
      <c r="DB293" s="56"/>
      <c r="DC293" s="56"/>
      <c r="DD293" s="56"/>
      <c r="DF293" s="56"/>
      <c r="DG293" s="56"/>
      <c r="DH293" s="56"/>
      <c r="DI293" s="56"/>
      <c r="DJ293" s="56"/>
      <c r="DK293" s="56"/>
      <c r="DL293" s="56"/>
      <c r="DM293" s="56"/>
      <c r="DN293" s="56"/>
      <c r="DP293" s="56"/>
      <c r="DQ293" s="56"/>
      <c r="DR293" s="56"/>
      <c r="DS293" s="56"/>
      <c r="DT293" s="56"/>
      <c r="DU293" s="56"/>
      <c r="DV293" s="56"/>
      <c r="DW293" s="56"/>
      <c r="DX293" s="56"/>
      <c r="DZ293" s="56"/>
      <c r="EA293" s="56"/>
      <c r="EB293" s="56"/>
      <c r="EC293" s="56"/>
      <c r="ED293" s="56"/>
      <c r="EE293" s="56"/>
      <c r="EF293" s="56"/>
      <c r="EG293" s="56"/>
      <c r="EH293" s="56"/>
      <c r="EJ293" s="56"/>
      <c r="EK293" s="56"/>
      <c r="EL293" s="56"/>
      <c r="EM293" s="56"/>
      <c r="EN293" s="56"/>
      <c r="EO293" s="56"/>
      <c r="EP293" s="56"/>
      <c r="EQ293" s="56"/>
      <c r="ER293" s="56"/>
      <c r="ET293" s="56"/>
      <c r="EU293" s="56"/>
      <c r="EV293" s="56"/>
      <c r="EW293" s="56"/>
      <c r="EX293" s="56"/>
      <c r="EY293" s="56"/>
      <c r="EZ293" s="56"/>
      <c r="FA293" s="56"/>
      <c r="FB293" s="56"/>
      <c r="FD293" s="56"/>
      <c r="FE293" s="56"/>
      <c r="FF293" s="56"/>
      <c r="FG293" s="56"/>
      <c r="FH293" s="56"/>
      <c r="FI293" s="56"/>
      <c r="FJ293" s="56"/>
      <c r="FK293" s="56"/>
      <c r="FL293" s="56"/>
      <c r="FN293" s="56"/>
      <c r="FO293" s="56"/>
      <c r="FP293" s="56"/>
      <c r="FQ293" s="56"/>
      <c r="FR293" s="56"/>
      <c r="FS293" s="56"/>
      <c r="FT293" s="56"/>
      <c r="FU293" s="56"/>
      <c r="FV293" s="56"/>
      <c r="FX293" s="56"/>
      <c r="FY293" s="56"/>
      <c r="FZ293" s="56"/>
      <c r="GA293" s="56"/>
      <c r="GB293" s="56"/>
      <c r="GC293" s="56"/>
      <c r="GD293" s="56"/>
      <c r="GE293" s="56"/>
      <c r="GF293" s="56"/>
      <c r="GH293" s="56"/>
      <c r="GI293" s="56"/>
      <c r="GJ293" s="56"/>
      <c r="GK293" s="56"/>
      <c r="GL293" s="56"/>
      <c r="GM293" s="56"/>
      <c r="GN293" s="56"/>
      <c r="GO293" s="56"/>
      <c r="GP293" s="56"/>
      <c r="GR293" s="56"/>
      <c r="GS293" s="56"/>
      <c r="GT293" s="56"/>
      <c r="GU293" s="56"/>
      <c r="GV293" s="56"/>
      <c r="GW293" s="56"/>
      <c r="GX293" s="56"/>
      <c r="GY293" s="56"/>
      <c r="GZ293" s="56"/>
      <c r="HB293" s="56"/>
      <c r="HC293" s="56"/>
      <c r="HD293" s="56"/>
      <c r="HE293" s="56"/>
      <c r="HF293" s="56"/>
      <c r="HG293" s="56"/>
      <c r="HH293" s="56"/>
      <c r="HI293" s="56"/>
      <c r="HJ293" s="56"/>
      <c r="HL293" s="56"/>
      <c r="HM293" s="56"/>
      <c r="HN293" s="56"/>
      <c r="HO293" s="56"/>
      <c r="HP293" s="56"/>
      <c r="HQ293" s="56"/>
      <c r="HR293" s="56"/>
      <c r="HS293" s="56"/>
      <c r="HT293" s="56"/>
      <c r="HV293" s="56"/>
      <c r="HW293" s="56"/>
      <c r="HX293" s="56"/>
      <c r="HY293" s="56"/>
      <c r="HZ293" s="56"/>
      <c r="IA293" s="56"/>
      <c r="IB293" s="56"/>
      <c r="IC293" s="56"/>
      <c r="ID293" s="56"/>
      <c r="IF293" s="56"/>
      <c r="IG293" s="56"/>
      <c r="IH293" s="56"/>
      <c r="II293" s="56"/>
      <c r="IJ293" s="56"/>
      <c r="IK293" s="56"/>
      <c r="IL293" s="56"/>
      <c r="IM293" s="56"/>
      <c r="IN293" s="56"/>
      <c r="IP293" s="56"/>
      <c r="IQ293" s="56"/>
      <c r="IR293" s="56"/>
      <c r="IS293" s="56"/>
      <c r="IT293" s="56"/>
      <c r="IU293" s="56"/>
    </row>
    <row r="294" spans="1:255" ht="12.75" customHeight="1" thickBot="1" x14ac:dyDescent="0.25">
      <c r="A294" s="224"/>
      <c r="B294" s="109">
        <v>2791.47</v>
      </c>
      <c r="C294" s="88" t="s">
        <v>77</v>
      </c>
      <c r="D294" s="89"/>
      <c r="E294" s="47"/>
      <c r="F294" s="47"/>
      <c r="G294" s="47"/>
      <c r="H294" s="48"/>
      <c r="I294" s="49"/>
      <c r="J294" s="56"/>
      <c r="K294" s="56"/>
      <c r="L294" s="56"/>
      <c r="M294" s="56"/>
      <c r="N294" s="56"/>
      <c r="O294" s="56"/>
      <c r="P294" s="56"/>
      <c r="Q294" s="56"/>
      <c r="R294" s="56"/>
      <c r="T294" s="56"/>
      <c r="U294" s="56"/>
      <c r="V294" s="56"/>
      <c r="W294" s="56"/>
      <c r="X294" s="56"/>
      <c r="Y294" s="56"/>
      <c r="Z294" s="56"/>
      <c r="AA294" s="56"/>
      <c r="AB294" s="56"/>
      <c r="AD294" s="56"/>
      <c r="AE294" s="56"/>
      <c r="AF294" s="56"/>
      <c r="AG294" s="56"/>
      <c r="AH294" s="56"/>
      <c r="AI294" s="56"/>
      <c r="AJ294" s="56"/>
      <c r="AK294" s="56"/>
      <c r="AL294" s="56"/>
      <c r="AN294" s="56"/>
      <c r="AO294" s="56"/>
      <c r="AP294" s="56"/>
      <c r="AQ294" s="56"/>
      <c r="AR294" s="56"/>
      <c r="AS294" s="56"/>
      <c r="AT294" s="56"/>
      <c r="AU294" s="56"/>
      <c r="AV294" s="56"/>
      <c r="AX294" s="56"/>
      <c r="AY294" s="56"/>
      <c r="AZ294" s="56"/>
      <c r="BA294" s="56"/>
      <c r="BB294" s="56"/>
      <c r="BC294" s="56"/>
      <c r="BD294" s="56"/>
      <c r="BE294" s="56"/>
      <c r="BF294" s="56"/>
      <c r="BH294" s="56"/>
      <c r="BI294" s="56"/>
      <c r="BJ294" s="56"/>
      <c r="BK294" s="56"/>
      <c r="BL294" s="56"/>
      <c r="BM294" s="56"/>
      <c r="BN294" s="56"/>
      <c r="BO294" s="56"/>
      <c r="BP294" s="56"/>
      <c r="BR294" s="56"/>
      <c r="BS294" s="56"/>
      <c r="BT294" s="56"/>
      <c r="BU294" s="56"/>
      <c r="BV294" s="56"/>
      <c r="BW294" s="56"/>
      <c r="BX294" s="56"/>
      <c r="BY294" s="56"/>
      <c r="BZ294" s="56"/>
      <c r="CB294" s="56"/>
      <c r="CC294" s="56"/>
      <c r="CD294" s="56"/>
      <c r="CE294" s="56"/>
      <c r="CF294" s="56"/>
      <c r="CG294" s="56"/>
      <c r="CH294" s="56"/>
      <c r="CI294" s="56"/>
      <c r="CJ294" s="56"/>
      <c r="CL294" s="56"/>
      <c r="CM294" s="56"/>
      <c r="CN294" s="56"/>
      <c r="CO294" s="56"/>
      <c r="CP294" s="56"/>
      <c r="CQ294" s="56"/>
      <c r="CR294" s="56"/>
      <c r="CS294" s="56"/>
      <c r="CT294" s="56"/>
      <c r="CV294" s="56"/>
      <c r="CW294" s="56"/>
      <c r="CX294" s="56"/>
      <c r="CY294" s="56"/>
      <c r="CZ294" s="56"/>
      <c r="DA294" s="56"/>
      <c r="DB294" s="56"/>
      <c r="DC294" s="56"/>
      <c r="DD294" s="56"/>
      <c r="DF294" s="56"/>
      <c r="DG294" s="56"/>
      <c r="DH294" s="56"/>
      <c r="DI294" s="56"/>
      <c r="DJ294" s="56"/>
      <c r="DK294" s="56"/>
      <c r="DL294" s="56"/>
      <c r="DM294" s="56"/>
      <c r="DN294" s="56"/>
      <c r="DP294" s="56"/>
      <c r="DQ294" s="56"/>
      <c r="DR294" s="56"/>
      <c r="DS294" s="56"/>
      <c r="DT294" s="56"/>
      <c r="DU294" s="56"/>
      <c r="DV294" s="56"/>
      <c r="DW294" s="56"/>
      <c r="DX294" s="56"/>
      <c r="DZ294" s="56"/>
      <c r="EA294" s="56"/>
      <c r="EB294" s="56"/>
      <c r="EC294" s="56"/>
      <c r="ED294" s="56"/>
      <c r="EE294" s="56"/>
      <c r="EF294" s="56"/>
      <c r="EG294" s="56"/>
      <c r="EH294" s="56"/>
      <c r="EJ294" s="56"/>
      <c r="EK294" s="56"/>
      <c r="EL294" s="56"/>
      <c r="EM294" s="56"/>
      <c r="EN294" s="56"/>
      <c r="EO294" s="56"/>
      <c r="EP294" s="56"/>
      <c r="EQ294" s="56"/>
      <c r="ER294" s="56"/>
      <c r="ET294" s="56"/>
      <c r="EU294" s="56"/>
      <c r="EV294" s="56"/>
      <c r="EW294" s="56"/>
      <c r="EX294" s="56"/>
      <c r="EY294" s="56"/>
      <c r="EZ294" s="56"/>
      <c r="FA294" s="56"/>
      <c r="FB294" s="56"/>
      <c r="FD294" s="56"/>
      <c r="FE294" s="56"/>
      <c r="FF294" s="56"/>
      <c r="FG294" s="56"/>
      <c r="FH294" s="56"/>
      <c r="FI294" s="56"/>
      <c r="FJ294" s="56"/>
      <c r="FK294" s="56"/>
      <c r="FL294" s="56"/>
      <c r="FN294" s="56"/>
      <c r="FO294" s="56"/>
      <c r="FP294" s="56"/>
      <c r="FQ294" s="56"/>
      <c r="FR294" s="56"/>
      <c r="FS294" s="56"/>
      <c r="FT294" s="56"/>
      <c r="FU294" s="56"/>
      <c r="FV294" s="56"/>
      <c r="FX294" s="56"/>
      <c r="FY294" s="56"/>
      <c r="FZ294" s="56"/>
      <c r="GA294" s="56"/>
      <c r="GB294" s="56"/>
      <c r="GC294" s="56"/>
      <c r="GD294" s="56"/>
      <c r="GE294" s="56"/>
      <c r="GF294" s="56"/>
      <c r="GH294" s="56"/>
      <c r="GI294" s="56"/>
      <c r="GJ294" s="56"/>
      <c r="GK294" s="56"/>
      <c r="GL294" s="56"/>
      <c r="GM294" s="56"/>
      <c r="GN294" s="56"/>
      <c r="GO294" s="56"/>
      <c r="GP294" s="56"/>
      <c r="GR294" s="56"/>
      <c r="GS294" s="56"/>
      <c r="GT294" s="56"/>
      <c r="GU294" s="56"/>
      <c r="GV294" s="56"/>
      <c r="GW294" s="56"/>
      <c r="GX294" s="56"/>
      <c r="GY294" s="56"/>
      <c r="GZ294" s="56"/>
      <c r="HB294" s="56"/>
      <c r="HC294" s="56"/>
      <c r="HD294" s="56"/>
      <c r="HE294" s="56"/>
      <c r="HF294" s="56"/>
      <c r="HG294" s="56"/>
      <c r="HH294" s="56"/>
      <c r="HI294" s="56"/>
      <c r="HJ294" s="56"/>
      <c r="HL294" s="56"/>
      <c r="HM294" s="56"/>
      <c r="HN294" s="56"/>
      <c r="HO294" s="56"/>
      <c r="HP294" s="56"/>
      <c r="HQ294" s="56"/>
      <c r="HR294" s="56"/>
      <c r="HS294" s="56"/>
      <c r="HT294" s="56"/>
      <c r="HV294" s="56"/>
      <c r="HW294" s="56"/>
      <c r="HX294" s="56"/>
      <c r="HY294" s="56"/>
      <c r="HZ294" s="56"/>
      <c r="IA294" s="56"/>
      <c r="IB294" s="56"/>
      <c r="IC294" s="56"/>
      <c r="ID294" s="56"/>
      <c r="IF294" s="56"/>
      <c r="IG294" s="56"/>
      <c r="IH294" s="56"/>
      <c r="II294" s="56"/>
      <c r="IJ294" s="56"/>
      <c r="IK294" s="56"/>
      <c r="IL294" s="56"/>
      <c r="IM294" s="56"/>
      <c r="IN294" s="56"/>
      <c r="IP294" s="56"/>
      <c r="IQ294" s="56"/>
      <c r="IR294" s="56"/>
      <c r="IS294" s="56"/>
      <c r="IT294" s="56"/>
      <c r="IU294" s="56"/>
    </row>
    <row r="295" spans="1:255" ht="12.75" customHeight="1" thickBot="1" x14ac:dyDescent="0.25">
      <c r="A295" s="224"/>
      <c r="B295" s="109">
        <v>2827.29</v>
      </c>
      <c r="C295" s="88" t="s">
        <v>78</v>
      </c>
      <c r="D295" s="89"/>
      <c r="E295" s="47"/>
      <c r="F295" s="47"/>
      <c r="G295" s="47"/>
      <c r="H295" s="48"/>
      <c r="I295" s="49"/>
      <c r="J295" s="56"/>
      <c r="K295" s="56"/>
      <c r="L295" s="56"/>
      <c r="M295" s="56"/>
      <c r="N295" s="56"/>
      <c r="O295" s="56"/>
      <c r="P295" s="56"/>
      <c r="Q295" s="56"/>
      <c r="R295" s="56"/>
      <c r="T295" s="56"/>
      <c r="U295" s="56"/>
      <c r="V295" s="56"/>
      <c r="W295" s="56"/>
      <c r="X295" s="56"/>
      <c r="Y295" s="56"/>
      <c r="Z295" s="56"/>
      <c r="AA295" s="56"/>
      <c r="AB295" s="56"/>
      <c r="AD295" s="56"/>
      <c r="AE295" s="56"/>
      <c r="AF295" s="56"/>
      <c r="AG295" s="56"/>
      <c r="AH295" s="56"/>
      <c r="AI295" s="56"/>
      <c r="AJ295" s="56"/>
      <c r="AK295" s="56"/>
      <c r="AL295" s="56"/>
      <c r="AN295" s="56"/>
      <c r="AO295" s="56"/>
      <c r="AP295" s="56"/>
      <c r="AQ295" s="56"/>
      <c r="AR295" s="56"/>
      <c r="AS295" s="56"/>
      <c r="AT295" s="56"/>
      <c r="AU295" s="56"/>
      <c r="AV295" s="56"/>
      <c r="AX295" s="56"/>
      <c r="AY295" s="56"/>
      <c r="AZ295" s="56"/>
      <c r="BA295" s="56"/>
      <c r="BB295" s="56"/>
      <c r="BC295" s="56"/>
      <c r="BD295" s="56"/>
      <c r="BE295" s="56"/>
      <c r="BF295" s="56"/>
      <c r="BH295" s="56"/>
      <c r="BI295" s="56"/>
      <c r="BJ295" s="56"/>
      <c r="BK295" s="56"/>
      <c r="BL295" s="56"/>
      <c r="BM295" s="56"/>
      <c r="BN295" s="56"/>
      <c r="BO295" s="56"/>
      <c r="BP295" s="56"/>
      <c r="BR295" s="56"/>
      <c r="BS295" s="56"/>
      <c r="BT295" s="56"/>
      <c r="BU295" s="56"/>
      <c r="BV295" s="56"/>
      <c r="BW295" s="56"/>
      <c r="BX295" s="56"/>
      <c r="BY295" s="56"/>
      <c r="BZ295" s="56"/>
      <c r="CB295" s="56"/>
      <c r="CC295" s="56"/>
      <c r="CD295" s="56"/>
      <c r="CE295" s="56"/>
      <c r="CF295" s="56"/>
      <c r="CG295" s="56"/>
      <c r="CH295" s="56"/>
      <c r="CI295" s="56"/>
      <c r="CJ295" s="56"/>
      <c r="CL295" s="56"/>
      <c r="CM295" s="56"/>
      <c r="CN295" s="56"/>
      <c r="CO295" s="56"/>
      <c r="CP295" s="56"/>
      <c r="CQ295" s="56"/>
      <c r="CR295" s="56"/>
      <c r="CS295" s="56"/>
      <c r="CT295" s="56"/>
      <c r="CV295" s="56"/>
      <c r="CW295" s="56"/>
      <c r="CX295" s="56"/>
      <c r="CY295" s="56"/>
      <c r="CZ295" s="56"/>
      <c r="DA295" s="56"/>
      <c r="DB295" s="56"/>
      <c r="DC295" s="56"/>
      <c r="DD295" s="56"/>
      <c r="DF295" s="56"/>
      <c r="DG295" s="56"/>
      <c r="DH295" s="56"/>
      <c r="DI295" s="56"/>
      <c r="DJ295" s="56"/>
      <c r="DK295" s="56"/>
      <c r="DL295" s="56"/>
      <c r="DM295" s="56"/>
      <c r="DN295" s="56"/>
      <c r="DP295" s="56"/>
      <c r="DQ295" s="56"/>
      <c r="DR295" s="56"/>
      <c r="DS295" s="56"/>
      <c r="DT295" s="56"/>
      <c r="DU295" s="56"/>
      <c r="DV295" s="56"/>
      <c r="DW295" s="56"/>
      <c r="DX295" s="56"/>
      <c r="DZ295" s="56"/>
      <c r="EA295" s="56"/>
      <c r="EB295" s="56"/>
      <c r="EC295" s="56"/>
      <c r="ED295" s="56"/>
      <c r="EE295" s="56"/>
      <c r="EF295" s="56"/>
      <c r="EG295" s="56"/>
      <c r="EH295" s="56"/>
      <c r="EJ295" s="56"/>
      <c r="EK295" s="56"/>
      <c r="EL295" s="56"/>
      <c r="EM295" s="56"/>
      <c r="EN295" s="56"/>
      <c r="EO295" s="56"/>
      <c r="EP295" s="56"/>
      <c r="EQ295" s="56"/>
      <c r="ER295" s="56"/>
      <c r="ET295" s="56"/>
      <c r="EU295" s="56"/>
      <c r="EV295" s="56"/>
      <c r="EW295" s="56"/>
      <c r="EX295" s="56"/>
      <c r="EY295" s="56"/>
      <c r="EZ295" s="56"/>
      <c r="FA295" s="56"/>
      <c r="FB295" s="56"/>
      <c r="FD295" s="56"/>
      <c r="FE295" s="56"/>
      <c r="FF295" s="56"/>
      <c r="FG295" s="56"/>
      <c r="FH295" s="56"/>
      <c r="FI295" s="56"/>
      <c r="FJ295" s="56"/>
      <c r="FK295" s="56"/>
      <c r="FL295" s="56"/>
      <c r="FN295" s="56"/>
      <c r="FO295" s="56"/>
      <c r="FP295" s="56"/>
      <c r="FQ295" s="56"/>
      <c r="FR295" s="56"/>
      <c r="FS295" s="56"/>
      <c r="FT295" s="56"/>
      <c r="FU295" s="56"/>
      <c r="FV295" s="56"/>
      <c r="FX295" s="56"/>
      <c r="FY295" s="56"/>
      <c r="FZ295" s="56"/>
      <c r="GA295" s="56"/>
      <c r="GB295" s="56"/>
      <c r="GC295" s="56"/>
      <c r="GD295" s="56"/>
      <c r="GE295" s="56"/>
      <c r="GF295" s="56"/>
      <c r="GH295" s="56"/>
      <c r="GI295" s="56"/>
      <c r="GJ295" s="56"/>
      <c r="GK295" s="56"/>
      <c r="GL295" s="56"/>
      <c r="GM295" s="56"/>
      <c r="GN295" s="56"/>
      <c r="GO295" s="56"/>
      <c r="GP295" s="56"/>
      <c r="GR295" s="56"/>
      <c r="GS295" s="56"/>
      <c r="GT295" s="56"/>
      <c r="GU295" s="56"/>
      <c r="GV295" s="56"/>
      <c r="GW295" s="56"/>
      <c r="GX295" s="56"/>
      <c r="GY295" s="56"/>
      <c r="GZ295" s="56"/>
      <c r="HB295" s="56"/>
      <c r="HC295" s="56"/>
      <c r="HD295" s="56"/>
      <c r="HE295" s="56"/>
      <c r="HF295" s="56"/>
      <c r="HG295" s="56"/>
      <c r="HH295" s="56"/>
      <c r="HI295" s="56"/>
      <c r="HJ295" s="56"/>
      <c r="HL295" s="56"/>
      <c r="HM295" s="56"/>
      <c r="HN295" s="56"/>
      <c r="HO295" s="56"/>
      <c r="HP295" s="56"/>
      <c r="HQ295" s="56"/>
      <c r="HR295" s="56"/>
      <c r="HS295" s="56"/>
      <c r="HT295" s="56"/>
      <c r="HV295" s="56"/>
      <c r="HW295" s="56"/>
      <c r="HX295" s="56"/>
      <c r="HY295" s="56"/>
      <c r="HZ295" s="56"/>
      <c r="IA295" s="56"/>
      <c r="IB295" s="56"/>
      <c r="IC295" s="56"/>
      <c r="ID295" s="56"/>
      <c r="IF295" s="56"/>
      <c r="IG295" s="56"/>
      <c r="IH295" s="56"/>
      <c r="II295" s="56"/>
      <c r="IJ295" s="56"/>
      <c r="IK295" s="56"/>
      <c r="IL295" s="56"/>
      <c r="IM295" s="56"/>
      <c r="IN295" s="56"/>
      <c r="IP295" s="56"/>
      <c r="IQ295" s="56"/>
      <c r="IR295" s="56"/>
      <c r="IS295" s="56"/>
      <c r="IT295" s="56"/>
      <c r="IU295" s="56"/>
    </row>
    <row r="296" spans="1:255" ht="12.75" customHeight="1" thickBot="1" x14ac:dyDescent="0.25">
      <c r="A296" s="224"/>
      <c r="B296" s="109">
        <v>3524.35</v>
      </c>
      <c r="C296" s="88" t="s">
        <v>79</v>
      </c>
      <c r="D296" s="89"/>
      <c r="E296" s="47"/>
      <c r="F296" s="47"/>
      <c r="G296" s="47"/>
      <c r="H296" s="48"/>
      <c r="I296" s="49"/>
      <c r="J296" s="56"/>
      <c r="K296" s="56"/>
      <c r="L296" s="56"/>
      <c r="M296" s="56"/>
      <c r="N296" s="56"/>
      <c r="O296" s="56"/>
      <c r="P296" s="56"/>
      <c r="Q296" s="56"/>
      <c r="R296" s="56"/>
      <c r="T296" s="56"/>
      <c r="U296" s="56"/>
      <c r="V296" s="56"/>
      <c r="W296" s="56"/>
      <c r="X296" s="56"/>
      <c r="Y296" s="56"/>
      <c r="Z296" s="56"/>
      <c r="AA296" s="56"/>
      <c r="AB296" s="56"/>
      <c r="AD296" s="56"/>
      <c r="AE296" s="56"/>
      <c r="AF296" s="56"/>
      <c r="AG296" s="56"/>
      <c r="AH296" s="56"/>
      <c r="AI296" s="56"/>
      <c r="AJ296" s="56"/>
      <c r="AK296" s="56"/>
      <c r="AL296" s="56"/>
      <c r="AN296" s="56"/>
      <c r="AO296" s="56"/>
      <c r="AP296" s="56"/>
      <c r="AQ296" s="56"/>
      <c r="AR296" s="56"/>
      <c r="AS296" s="56"/>
      <c r="AT296" s="56"/>
      <c r="AU296" s="56"/>
      <c r="AV296" s="56"/>
      <c r="AX296" s="56"/>
      <c r="AY296" s="56"/>
      <c r="AZ296" s="56"/>
      <c r="BA296" s="56"/>
      <c r="BB296" s="56"/>
      <c r="BC296" s="56"/>
      <c r="BD296" s="56"/>
      <c r="BE296" s="56"/>
      <c r="BF296" s="56"/>
      <c r="BH296" s="56"/>
      <c r="BI296" s="56"/>
      <c r="BJ296" s="56"/>
      <c r="BK296" s="56"/>
      <c r="BL296" s="56"/>
      <c r="BM296" s="56"/>
      <c r="BN296" s="56"/>
      <c r="BO296" s="56"/>
      <c r="BP296" s="56"/>
      <c r="BR296" s="56"/>
      <c r="BS296" s="56"/>
      <c r="BT296" s="56"/>
      <c r="BU296" s="56"/>
      <c r="BV296" s="56"/>
      <c r="BW296" s="56"/>
      <c r="BX296" s="56"/>
      <c r="BY296" s="56"/>
      <c r="BZ296" s="56"/>
      <c r="CB296" s="56"/>
      <c r="CC296" s="56"/>
      <c r="CD296" s="56"/>
      <c r="CE296" s="56"/>
      <c r="CF296" s="56"/>
      <c r="CG296" s="56"/>
      <c r="CH296" s="56"/>
      <c r="CI296" s="56"/>
      <c r="CJ296" s="56"/>
      <c r="CL296" s="56"/>
      <c r="CM296" s="56"/>
      <c r="CN296" s="56"/>
      <c r="CO296" s="56"/>
      <c r="CP296" s="56"/>
      <c r="CQ296" s="56"/>
      <c r="CR296" s="56"/>
      <c r="CS296" s="56"/>
      <c r="CT296" s="56"/>
      <c r="CV296" s="56"/>
      <c r="CW296" s="56"/>
      <c r="CX296" s="56"/>
      <c r="CY296" s="56"/>
      <c r="CZ296" s="56"/>
      <c r="DA296" s="56"/>
      <c r="DB296" s="56"/>
      <c r="DC296" s="56"/>
      <c r="DD296" s="56"/>
      <c r="DF296" s="56"/>
      <c r="DG296" s="56"/>
      <c r="DH296" s="56"/>
      <c r="DI296" s="56"/>
      <c r="DJ296" s="56"/>
      <c r="DK296" s="56"/>
      <c r="DL296" s="56"/>
      <c r="DM296" s="56"/>
      <c r="DN296" s="56"/>
      <c r="DP296" s="56"/>
      <c r="DQ296" s="56"/>
      <c r="DR296" s="56"/>
      <c r="DS296" s="56"/>
      <c r="DT296" s="56"/>
      <c r="DU296" s="56"/>
      <c r="DV296" s="56"/>
      <c r="DW296" s="56"/>
      <c r="DX296" s="56"/>
      <c r="DZ296" s="56"/>
      <c r="EA296" s="56"/>
      <c r="EB296" s="56"/>
      <c r="EC296" s="56"/>
      <c r="ED296" s="56"/>
      <c r="EE296" s="56"/>
      <c r="EF296" s="56"/>
      <c r="EG296" s="56"/>
      <c r="EH296" s="56"/>
      <c r="EJ296" s="56"/>
      <c r="EK296" s="56"/>
      <c r="EL296" s="56"/>
      <c r="EM296" s="56"/>
      <c r="EN296" s="56"/>
      <c r="EO296" s="56"/>
      <c r="EP296" s="56"/>
      <c r="EQ296" s="56"/>
      <c r="ER296" s="56"/>
      <c r="ET296" s="56"/>
      <c r="EU296" s="56"/>
      <c r="EV296" s="56"/>
      <c r="EW296" s="56"/>
      <c r="EX296" s="56"/>
      <c r="EY296" s="56"/>
      <c r="EZ296" s="56"/>
      <c r="FA296" s="56"/>
      <c r="FB296" s="56"/>
      <c r="FD296" s="56"/>
      <c r="FE296" s="56"/>
      <c r="FF296" s="56"/>
      <c r="FG296" s="56"/>
      <c r="FH296" s="56"/>
      <c r="FI296" s="56"/>
      <c r="FJ296" s="56"/>
      <c r="FK296" s="56"/>
      <c r="FL296" s="56"/>
      <c r="FN296" s="56"/>
      <c r="FO296" s="56"/>
      <c r="FP296" s="56"/>
      <c r="FQ296" s="56"/>
      <c r="FR296" s="56"/>
      <c r="FS296" s="56"/>
      <c r="FT296" s="56"/>
      <c r="FU296" s="56"/>
      <c r="FV296" s="56"/>
      <c r="FX296" s="56"/>
      <c r="FY296" s="56"/>
      <c r="FZ296" s="56"/>
      <c r="GA296" s="56"/>
      <c r="GB296" s="56"/>
      <c r="GC296" s="56"/>
      <c r="GD296" s="56"/>
      <c r="GE296" s="56"/>
      <c r="GF296" s="56"/>
      <c r="GH296" s="56"/>
      <c r="GI296" s="56"/>
      <c r="GJ296" s="56"/>
      <c r="GK296" s="56"/>
      <c r="GL296" s="56"/>
      <c r="GM296" s="56"/>
      <c r="GN296" s="56"/>
      <c r="GO296" s="56"/>
      <c r="GP296" s="56"/>
      <c r="GR296" s="56"/>
      <c r="GS296" s="56"/>
      <c r="GT296" s="56"/>
      <c r="GU296" s="56"/>
      <c r="GV296" s="56"/>
      <c r="GW296" s="56"/>
      <c r="GX296" s="56"/>
      <c r="GY296" s="56"/>
      <c r="GZ296" s="56"/>
      <c r="HB296" s="56"/>
      <c r="HC296" s="56"/>
      <c r="HD296" s="56"/>
      <c r="HE296" s="56"/>
      <c r="HF296" s="56"/>
      <c r="HG296" s="56"/>
      <c r="HH296" s="56"/>
      <c r="HI296" s="56"/>
      <c r="HJ296" s="56"/>
      <c r="HL296" s="56"/>
      <c r="HM296" s="56"/>
      <c r="HN296" s="56"/>
      <c r="HO296" s="56"/>
      <c r="HP296" s="56"/>
      <c r="HQ296" s="56"/>
      <c r="HR296" s="56"/>
      <c r="HS296" s="56"/>
      <c r="HT296" s="56"/>
      <c r="HV296" s="56"/>
      <c r="HW296" s="56"/>
      <c r="HX296" s="56"/>
      <c r="HY296" s="56"/>
      <c r="HZ296" s="56"/>
      <c r="IA296" s="56"/>
      <c r="IB296" s="56"/>
      <c r="IC296" s="56"/>
      <c r="ID296" s="56"/>
      <c r="IF296" s="56"/>
      <c r="IG296" s="56"/>
      <c r="IH296" s="56"/>
      <c r="II296" s="56"/>
      <c r="IJ296" s="56"/>
      <c r="IK296" s="56"/>
      <c r="IL296" s="56"/>
      <c r="IM296" s="56"/>
      <c r="IN296" s="56"/>
      <c r="IP296" s="56"/>
      <c r="IQ296" s="56"/>
      <c r="IR296" s="56"/>
      <c r="IS296" s="56"/>
      <c r="IT296" s="56"/>
      <c r="IU296" s="56"/>
    </row>
    <row r="297" spans="1:255" ht="13.5" thickBot="1" x14ac:dyDescent="0.25">
      <c r="A297" s="230"/>
      <c r="B297" s="109"/>
      <c r="C297" s="88" t="s">
        <v>86</v>
      </c>
      <c r="D297" s="89"/>
      <c r="E297" s="47"/>
      <c r="F297" s="47"/>
      <c r="G297" s="47"/>
      <c r="H297" s="48"/>
      <c r="I297" s="49">
        <v>1315.96</v>
      </c>
      <c r="J297" s="56"/>
      <c r="K297" s="56"/>
      <c r="L297" s="56"/>
      <c r="M297" s="56"/>
      <c r="N297" s="56"/>
      <c r="O297" s="56"/>
      <c r="P297" s="56"/>
      <c r="Q297" s="56"/>
      <c r="R297" s="56"/>
      <c r="T297" s="56"/>
      <c r="U297" s="56"/>
      <c r="V297" s="56"/>
      <c r="W297" s="56"/>
      <c r="X297" s="56"/>
      <c r="Y297" s="56"/>
      <c r="Z297" s="56"/>
      <c r="AA297" s="56"/>
      <c r="AB297" s="56"/>
      <c r="AD297" s="56"/>
      <c r="AE297" s="56"/>
      <c r="AF297" s="56"/>
      <c r="AG297" s="56"/>
      <c r="AH297" s="56"/>
      <c r="AI297" s="56"/>
      <c r="AJ297" s="56"/>
      <c r="AK297" s="56"/>
      <c r="AL297" s="56"/>
      <c r="AN297" s="56"/>
      <c r="AO297" s="56"/>
      <c r="AP297" s="56"/>
      <c r="AQ297" s="56"/>
      <c r="AR297" s="56"/>
      <c r="AS297" s="56"/>
      <c r="AT297" s="56"/>
      <c r="AU297" s="56"/>
      <c r="AV297" s="56"/>
      <c r="AX297" s="56"/>
      <c r="AY297" s="56"/>
      <c r="AZ297" s="56"/>
      <c r="BA297" s="56"/>
      <c r="BB297" s="56"/>
      <c r="BC297" s="56"/>
      <c r="BD297" s="56"/>
      <c r="BE297" s="56"/>
      <c r="BF297" s="56"/>
      <c r="BH297" s="56"/>
      <c r="BI297" s="56"/>
      <c r="BJ297" s="56"/>
      <c r="BK297" s="56"/>
      <c r="BL297" s="56"/>
      <c r="BM297" s="56"/>
      <c r="BN297" s="56"/>
      <c r="BO297" s="56"/>
      <c r="BP297" s="56"/>
      <c r="BR297" s="56"/>
      <c r="BS297" s="56"/>
      <c r="BT297" s="56"/>
      <c r="BU297" s="56"/>
      <c r="BV297" s="56"/>
      <c r="BW297" s="56"/>
      <c r="BX297" s="56"/>
      <c r="BY297" s="56"/>
      <c r="BZ297" s="56"/>
      <c r="CB297" s="56"/>
      <c r="CC297" s="56"/>
      <c r="CD297" s="56"/>
      <c r="CE297" s="56"/>
      <c r="CF297" s="56"/>
      <c r="CG297" s="56"/>
      <c r="CH297" s="56"/>
      <c r="CI297" s="56"/>
      <c r="CJ297" s="56"/>
      <c r="CL297" s="56"/>
      <c r="CM297" s="56"/>
      <c r="CN297" s="56"/>
      <c r="CO297" s="56"/>
      <c r="CP297" s="56"/>
      <c r="CQ297" s="56"/>
      <c r="CR297" s="56"/>
      <c r="CS297" s="56"/>
      <c r="CT297" s="56"/>
      <c r="CV297" s="56"/>
      <c r="CW297" s="56"/>
      <c r="CX297" s="56"/>
      <c r="CY297" s="56"/>
      <c r="CZ297" s="56"/>
      <c r="DA297" s="56"/>
      <c r="DB297" s="56"/>
      <c r="DC297" s="56"/>
      <c r="DD297" s="56"/>
      <c r="DF297" s="56"/>
      <c r="DG297" s="56"/>
      <c r="DH297" s="56"/>
      <c r="DI297" s="56"/>
      <c r="DJ297" s="56"/>
      <c r="DK297" s="56"/>
      <c r="DL297" s="56"/>
      <c r="DM297" s="56"/>
      <c r="DN297" s="56"/>
      <c r="DP297" s="56"/>
      <c r="DQ297" s="56"/>
      <c r="DR297" s="56"/>
      <c r="DS297" s="56"/>
      <c r="DT297" s="56"/>
      <c r="DU297" s="56"/>
      <c r="DV297" s="56"/>
      <c r="DW297" s="56"/>
      <c r="DX297" s="56"/>
      <c r="DZ297" s="56"/>
      <c r="EA297" s="56"/>
      <c r="EB297" s="56"/>
      <c r="EC297" s="56"/>
      <c r="ED297" s="56"/>
      <c r="EE297" s="56"/>
      <c r="EF297" s="56"/>
      <c r="EG297" s="56"/>
      <c r="EH297" s="56"/>
      <c r="EJ297" s="56"/>
      <c r="EK297" s="56"/>
      <c r="EL297" s="56"/>
      <c r="EM297" s="56"/>
      <c r="EN297" s="56"/>
      <c r="EO297" s="56"/>
      <c r="EP297" s="56"/>
      <c r="EQ297" s="56"/>
      <c r="ER297" s="56"/>
      <c r="ET297" s="56"/>
      <c r="EU297" s="56"/>
      <c r="EV297" s="56"/>
      <c r="EW297" s="56"/>
      <c r="EX297" s="56"/>
      <c r="EY297" s="56"/>
      <c r="EZ297" s="56"/>
      <c r="FA297" s="56"/>
      <c r="FB297" s="56"/>
      <c r="FD297" s="56"/>
      <c r="FE297" s="56"/>
      <c r="FF297" s="56"/>
      <c r="FG297" s="56"/>
      <c r="FH297" s="56"/>
      <c r="FI297" s="56"/>
      <c r="FJ297" s="56"/>
      <c r="FK297" s="56"/>
      <c r="FL297" s="56"/>
      <c r="FN297" s="56"/>
      <c r="FO297" s="56"/>
      <c r="FP297" s="56"/>
      <c r="FQ297" s="56"/>
      <c r="FR297" s="56"/>
      <c r="FS297" s="56"/>
      <c r="FT297" s="56"/>
      <c r="FU297" s="56"/>
      <c r="FV297" s="56"/>
      <c r="FX297" s="56"/>
      <c r="FY297" s="56"/>
      <c r="FZ297" s="56"/>
      <c r="GA297" s="56"/>
      <c r="GB297" s="56"/>
      <c r="GC297" s="56"/>
      <c r="GD297" s="56"/>
      <c r="GE297" s="56"/>
      <c r="GF297" s="56"/>
      <c r="GH297" s="56"/>
      <c r="GI297" s="56"/>
      <c r="GJ297" s="56"/>
      <c r="GK297" s="56"/>
      <c r="GL297" s="56"/>
      <c r="GM297" s="56"/>
      <c r="GN297" s="56"/>
      <c r="GO297" s="56"/>
      <c r="GP297" s="56"/>
      <c r="GR297" s="56"/>
      <c r="GS297" s="56"/>
      <c r="GT297" s="56"/>
      <c r="GU297" s="56"/>
      <c r="GV297" s="56"/>
      <c r="GW297" s="56"/>
      <c r="GX297" s="56"/>
      <c r="GY297" s="56"/>
      <c r="GZ297" s="56"/>
      <c r="HB297" s="56"/>
      <c r="HC297" s="56"/>
      <c r="HD297" s="56"/>
      <c r="HE297" s="56"/>
      <c r="HF297" s="56"/>
      <c r="HG297" s="56"/>
      <c r="HH297" s="56"/>
      <c r="HI297" s="56"/>
      <c r="HJ297" s="56"/>
      <c r="HL297" s="56"/>
      <c r="HM297" s="56"/>
      <c r="HN297" s="56"/>
      <c r="HO297" s="56"/>
      <c r="HP297" s="56"/>
      <c r="HQ297" s="56"/>
      <c r="HR297" s="56"/>
      <c r="HS297" s="56"/>
      <c r="HT297" s="56"/>
      <c r="HV297" s="56"/>
      <c r="HW297" s="56"/>
      <c r="HX297" s="56"/>
      <c r="HY297" s="56"/>
      <c r="HZ297" s="56"/>
      <c r="IA297" s="56"/>
      <c r="IB297" s="56"/>
      <c r="IC297" s="56"/>
      <c r="ID297" s="56"/>
      <c r="IF297" s="56"/>
      <c r="IG297" s="56"/>
      <c r="IH297" s="56"/>
      <c r="II297" s="56"/>
      <c r="IJ297" s="56"/>
      <c r="IK297" s="56"/>
      <c r="IL297" s="56"/>
      <c r="IM297" s="56"/>
      <c r="IN297" s="56"/>
      <c r="IP297" s="56"/>
      <c r="IQ297" s="56"/>
      <c r="IR297" s="56"/>
      <c r="IS297" s="56"/>
      <c r="IT297" s="56"/>
      <c r="IU297" s="56"/>
    </row>
    <row r="298" spans="1:255" ht="12.75" customHeight="1" thickBot="1" x14ac:dyDescent="0.25">
      <c r="A298" s="224"/>
      <c r="B298" s="51">
        <f>SUM(B285:B297)</f>
        <v>38916.530000000006</v>
      </c>
      <c r="C298" s="50"/>
      <c r="D298" s="51"/>
      <c r="E298" s="52"/>
      <c r="F298" s="50"/>
      <c r="G298" s="50"/>
      <c r="H298" s="51" t="s">
        <v>16</v>
      </c>
      <c r="I298" s="240">
        <f>SUM(I285:I297)</f>
        <v>1315.96</v>
      </c>
      <c r="J298" s="56"/>
      <c r="K298" s="56"/>
      <c r="L298" s="56"/>
      <c r="M298" s="56"/>
      <c r="N298" s="56"/>
      <c r="O298" s="56"/>
      <c r="P298" s="56"/>
      <c r="Q298" s="56"/>
      <c r="R298" s="56"/>
      <c r="T298" s="56"/>
      <c r="U298" s="56"/>
      <c r="V298" s="56"/>
      <c r="W298" s="56"/>
      <c r="X298" s="56"/>
      <c r="Y298" s="56"/>
      <c r="Z298" s="56"/>
      <c r="AA298" s="56"/>
      <c r="AB298" s="56"/>
      <c r="AD298" s="56"/>
      <c r="AE298" s="56"/>
      <c r="AF298" s="56"/>
      <c r="AG298" s="56"/>
      <c r="AH298" s="56"/>
      <c r="AI298" s="56"/>
      <c r="AJ298" s="56"/>
      <c r="AK298" s="56"/>
      <c r="AL298" s="56"/>
      <c r="AN298" s="56"/>
      <c r="AO298" s="56"/>
      <c r="AP298" s="56"/>
      <c r="AQ298" s="56"/>
      <c r="AR298" s="56"/>
      <c r="AS298" s="56"/>
      <c r="AT298" s="56"/>
      <c r="AU298" s="56"/>
      <c r="AV298" s="56"/>
      <c r="AX298" s="56"/>
      <c r="AY298" s="56"/>
      <c r="AZ298" s="56"/>
      <c r="BA298" s="56"/>
      <c r="BB298" s="56"/>
      <c r="BC298" s="56"/>
      <c r="BD298" s="56"/>
      <c r="BE298" s="56"/>
      <c r="BF298" s="56"/>
      <c r="BH298" s="56"/>
      <c r="BI298" s="56"/>
      <c r="BJ298" s="56"/>
      <c r="BK298" s="56"/>
      <c r="BL298" s="56"/>
      <c r="BM298" s="56"/>
      <c r="BN298" s="56"/>
      <c r="BO298" s="56"/>
      <c r="BP298" s="56"/>
      <c r="BR298" s="56"/>
      <c r="BS298" s="56"/>
      <c r="BT298" s="56"/>
      <c r="BU298" s="56"/>
      <c r="BV298" s="56"/>
      <c r="BW298" s="56"/>
      <c r="BX298" s="56"/>
      <c r="BY298" s="56"/>
      <c r="BZ298" s="56"/>
      <c r="CB298" s="56"/>
      <c r="CC298" s="56"/>
      <c r="CD298" s="56"/>
      <c r="CE298" s="56"/>
      <c r="CF298" s="56"/>
      <c r="CG298" s="56"/>
      <c r="CH298" s="56"/>
      <c r="CI298" s="56"/>
      <c r="CJ298" s="56"/>
      <c r="CL298" s="56"/>
      <c r="CM298" s="56"/>
      <c r="CN298" s="56"/>
      <c r="CO298" s="56"/>
      <c r="CP298" s="56"/>
      <c r="CQ298" s="56"/>
      <c r="CR298" s="56"/>
      <c r="CS298" s="56"/>
      <c r="CT298" s="56"/>
      <c r="CV298" s="56"/>
      <c r="CW298" s="56"/>
      <c r="CX298" s="56"/>
      <c r="CY298" s="56"/>
      <c r="CZ298" s="56"/>
      <c r="DA298" s="56"/>
      <c r="DB298" s="56"/>
      <c r="DC298" s="56"/>
      <c r="DD298" s="56"/>
      <c r="DF298" s="56"/>
      <c r="DG298" s="56"/>
      <c r="DH298" s="56"/>
      <c r="DI298" s="56"/>
      <c r="DJ298" s="56"/>
      <c r="DK298" s="56"/>
      <c r="DL298" s="56"/>
      <c r="DM298" s="56"/>
      <c r="DN298" s="56"/>
      <c r="DP298" s="56"/>
      <c r="DQ298" s="56"/>
      <c r="DR298" s="56"/>
      <c r="DS298" s="56"/>
      <c r="DT298" s="56"/>
      <c r="DU298" s="56"/>
      <c r="DV298" s="56"/>
      <c r="DW298" s="56"/>
      <c r="DX298" s="56"/>
      <c r="DZ298" s="56"/>
      <c r="EA298" s="56"/>
      <c r="EB298" s="56"/>
      <c r="EC298" s="56"/>
      <c r="ED298" s="56"/>
      <c r="EE298" s="56"/>
      <c r="EF298" s="56"/>
      <c r="EG298" s="56"/>
      <c r="EH298" s="56"/>
      <c r="EJ298" s="56"/>
      <c r="EK298" s="56"/>
      <c r="EL298" s="56"/>
      <c r="EM298" s="56"/>
      <c r="EN298" s="56"/>
      <c r="EO298" s="56"/>
      <c r="EP298" s="56"/>
      <c r="EQ298" s="56"/>
      <c r="ER298" s="56"/>
      <c r="ET298" s="56"/>
      <c r="EU298" s="56"/>
      <c r="EV298" s="56"/>
      <c r="EW298" s="56"/>
      <c r="EX298" s="56"/>
      <c r="EY298" s="56"/>
      <c r="EZ298" s="56"/>
      <c r="FA298" s="56"/>
      <c r="FB298" s="56"/>
      <c r="FD298" s="56"/>
      <c r="FE298" s="56"/>
      <c r="FF298" s="56"/>
      <c r="FG298" s="56"/>
      <c r="FH298" s="56"/>
      <c r="FI298" s="56"/>
      <c r="FJ298" s="56"/>
      <c r="FK298" s="56"/>
      <c r="FL298" s="56"/>
      <c r="FN298" s="56"/>
      <c r="FO298" s="56"/>
      <c r="FP298" s="56"/>
      <c r="FQ298" s="56"/>
      <c r="FR298" s="56"/>
      <c r="FS298" s="56"/>
      <c r="FT298" s="56"/>
      <c r="FU298" s="56"/>
      <c r="FV298" s="56"/>
      <c r="FX298" s="56"/>
      <c r="FY298" s="56"/>
      <c r="FZ298" s="56"/>
      <c r="GA298" s="56"/>
      <c r="GB298" s="56"/>
      <c r="GC298" s="56"/>
      <c r="GD298" s="56"/>
      <c r="GE298" s="56"/>
      <c r="GF298" s="56"/>
      <c r="GH298" s="56"/>
      <c r="GI298" s="56"/>
      <c r="GJ298" s="56"/>
      <c r="GK298" s="56"/>
      <c r="GL298" s="56"/>
      <c r="GM298" s="56"/>
      <c r="GN298" s="56"/>
      <c r="GO298" s="56"/>
      <c r="GP298" s="56"/>
      <c r="GR298" s="56"/>
      <c r="GS298" s="56"/>
      <c r="GT298" s="56"/>
      <c r="GU298" s="56"/>
      <c r="GV298" s="56"/>
      <c r="GW298" s="56"/>
      <c r="GX298" s="56"/>
      <c r="GY298" s="56"/>
      <c r="GZ298" s="56"/>
      <c r="HB298" s="56"/>
      <c r="HC298" s="56"/>
      <c r="HD298" s="56"/>
      <c r="HE298" s="56"/>
      <c r="HF298" s="56"/>
      <c r="HG298" s="56"/>
      <c r="HH298" s="56"/>
      <c r="HI298" s="56"/>
      <c r="HJ298" s="56"/>
      <c r="HL298" s="56"/>
      <c r="HM298" s="56"/>
      <c r="HN298" s="56"/>
      <c r="HO298" s="56"/>
      <c r="HP298" s="56"/>
      <c r="HQ298" s="56"/>
      <c r="HR298" s="56"/>
      <c r="HS298" s="56"/>
      <c r="HT298" s="56"/>
      <c r="HV298" s="56"/>
      <c r="HW298" s="56"/>
      <c r="HX298" s="56"/>
      <c r="HY298" s="56"/>
      <c r="HZ298" s="56"/>
      <c r="IA298" s="56"/>
      <c r="IB298" s="56"/>
      <c r="IC298" s="56"/>
      <c r="ID298" s="56"/>
      <c r="IF298" s="56"/>
      <c r="IG298" s="56"/>
      <c r="IH298" s="56"/>
      <c r="II298" s="56"/>
      <c r="IJ298" s="56"/>
      <c r="IK298" s="56"/>
      <c r="IL298" s="56"/>
      <c r="IM298" s="56"/>
      <c r="IN298" s="56"/>
      <c r="IP298" s="56"/>
      <c r="IQ298" s="56"/>
      <c r="IR298" s="56"/>
      <c r="IS298" s="56"/>
      <c r="IT298" s="56"/>
      <c r="IU298" s="56"/>
    </row>
    <row r="299" spans="1:255" ht="41.25" customHeight="1" thickBot="1" x14ac:dyDescent="0.25">
      <c r="A299" s="46" t="s">
        <v>98</v>
      </c>
      <c r="B299" s="117" t="s">
        <v>15</v>
      </c>
      <c r="C299" s="117" t="s">
        <v>4</v>
      </c>
      <c r="D299" s="117" t="s">
        <v>22</v>
      </c>
      <c r="E299" s="121" t="s">
        <v>17</v>
      </c>
      <c r="F299" s="117" t="s">
        <v>18</v>
      </c>
      <c r="G299" s="117" t="s">
        <v>9</v>
      </c>
      <c r="H299" s="117" t="s">
        <v>12</v>
      </c>
      <c r="I299" s="118" t="s">
        <v>11</v>
      </c>
      <c r="J299" s="56"/>
      <c r="K299" s="56"/>
      <c r="L299" s="56"/>
      <c r="M299" s="56"/>
      <c r="N299" s="56"/>
      <c r="O299" s="56"/>
      <c r="P299" s="56"/>
      <c r="Q299" s="56"/>
      <c r="R299" s="56"/>
      <c r="T299" s="56"/>
      <c r="U299" s="56"/>
      <c r="V299" s="56"/>
      <c r="W299" s="56"/>
      <c r="X299" s="56"/>
      <c r="Y299" s="56"/>
      <c r="Z299" s="56"/>
      <c r="AA299" s="56"/>
      <c r="AB299" s="56"/>
      <c r="AD299" s="56"/>
      <c r="AE299" s="56"/>
      <c r="AF299" s="56"/>
      <c r="AG299" s="56"/>
      <c r="AH299" s="56"/>
      <c r="AI299" s="56"/>
      <c r="AJ299" s="56"/>
      <c r="AK299" s="56"/>
      <c r="AL299" s="56"/>
      <c r="AN299" s="56"/>
      <c r="AO299" s="56"/>
      <c r="AP299" s="56"/>
      <c r="AQ299" s="56"/>
      <c r="AR299" s="56"/>
      <c r="AS299" s="56"/>
      <c r="AT299" s="56"/>
      <c r="AU299" s="56"/>
      <c r="AV299" s="56"/>
      <c r="AX299" s="56"/>
      <c r="AY299" s="56"/>
      <c r="AZ299" s="56"/>
      <c r="BA299" s="56"/>
      <c r="BB299" s="56"/>
      <c r="BC299" s="56"/>
      <c r="BD299" s="56"/>
      <c r="BE299" s="56"/>
      <c r="BF299" s="56"/>
      <c r="BH299" s="56"/>
      <c r="BI299" s="56"/>
      <c r="BJ299" s="56"/>
      <c r="BK299" s="56"/>
      <c r="BL299" s="56"/>
      <c r="BM299" s="56"/>
      <c r="BN299" s="56"/>
      <c r="BO299" s="56"/>
      <c r="BP299" s="56"/>
      <c r="BR299" s="56"/>
      <c r="BS299" s="56"/>
      <c r="BT299" s="56"/>
      <c r="BU299" s="56"/>
      <c r="BV299" s="56"/>
      <c r="BW299" s="56"/>
      <c r="BX299" s="56"/>
      <c r="BY299" s="56"/>
      <c r="BZ299" s="56"/>
      <c r="CB299" s="56"/>
      <c r="CC299" s="56"/>
      <c r="CD299" s="56"/>
      <c r="CE299" s="56"/>
      <c r="CF299" s="56"/>
      <c r="CG299" s="56"/>
      <c r="CH299" s="56"/>
      <c r="CI299" s="56"/>
      <c r="CJ299" s="56"/>
      <c r="CL299" s="56"/>
      <c r="CM299" s="56"/>
      <c r="CN299" s="56"/>
      <c r="CO299" s="56"/>
      <c r="CP299" s="56"/>
      <c r="CQ299" s="56"/>
      <c r="CR299" s="56"/>
      <c r="CS299" s="56"/>
      <c r="CT299" s="56"/>
      <c r="CV299" s="56"/>
      <c r="CW299" s="56"/>
      <c r="CX299" s="56"/>
      <c r="CY299" s="56"/>
      <c r="CZ299" s="56"/>
      <c r="DA299" s="56"/>
      <c r="DB299" s="56"/>
      <c r="DC299" s="56"/>
      <c r="DD299" s="56"/>
      <c r="DF299" s="56"/>
      <c r="DG299" s="56"/>
      <c r="DH299" s="56"/>
      <c r="DI299" s="56"/>
      <c r="DJ299" s="56"/>
      <c r="DK299" s="56"/>
      <c r="DL299" s="56"/>
      <c r="DM299" s="56"/>
      <c r="DN299" s="56"/>
      <c r="DP299" s="56"/>
      <c r="DQ299" s="56"/>
      <c r="DR299" s="56"/>
      <c r="DS299" s="56"/>
      <c r="DT299" s="56"/>
      <c r="DU299" s="56"/>
      <c r="DV299" s="56"/>
      <c r="DW299" s="56"/>
      <c r="DX299" s="56"/>
      <c r="DZ299" s="56"/>
      <c r="EA299" s="56"/>
      <c r="EB299" s="56"/>
      <c r="EC299" s="56"/>
      <c r="ED299" s="56"/>
      <c r="EE299" s="56"/>
      <c r="EF299" s="56"/>
      <c r="EG299" s="56"/>
      <c r="EH299" s="56"/>
      <c r="EJ299" s="56"/>
      <c r="EK299" s="56"/>
      <c r="EL299" s="56"/>
      <c r="EM299" s="56"/>
      <c r="EN299" s="56"/>
      <c r="EO299" s="56"/>
      <c r="EP299" s="56"/>
      <c r="EQ299" s="56"/>
      <c r="ER299" s="56"/>
      <c r="ET299" s="56"/>
      <c r="EU299" s="56"/>
      <c r="EV299" s="56"/>
      <c r="EW299" s="56"/>
      <c r="EX299" s="56"/>
      <c r="EY299" s="56"/>
      <c r="EZ299" s="56"/>
      <c r="FA299" s="56"/>
      <c r="FB299" s="56"/>
      <c r="FD299" s="56"/>
      <c r="FE299" s="56"/>
      <c r="FF299" s="56"/>
      <c r="FG299" s="56"/>
      <c r="FH299" s="56"/>
      <c r="FI299" s="56"/>
      <c r="FJ299" s="56"/>
      <c r="FK299" s="56"/>
      <c r="FL299" s="56"/>
      <c r="FN299" s="56"/>
      <c r="FO299" s="56"/>
      <c r="FP299" s="56"/>
      <c r="FQ299" s="56"/>
      <c r="FR299" s="56"/>
      <c r="FS299" s="56"/>
      <c r="FT299" s="56"/>
      <c r="FU299" s="56"/>
      <c r="FV299" s="56"/>
      <c r="FX299" s="56"/>
      <c r="FY299" s="56"/>
      <c r="FZ299" s="56"/>
      <c r="GA299" s="56"/>
      <c r="GB299" s="56"/>
      <c r="GC299" s="56"/>
      <c r="GD299" s="56"/>
      <c r="GE299" s="56"/>
      <c r="GF299" s="56"/>
      <c r="GH299" s="56"/>
      <c r="GI299" s="56"/>
      <c r="GJ299" s="56"/>
      <c r="GK299" s="56"/>
      <c r="GL299" s="56"/>
      <c r="GM299" s="56"/>
      <c r="GN299" s="56"/>
      <c r="GO299" s="56"/>
      <c r="GP299" s="56"/>
      <c r="GR299" s="56"/>
      <c r="GS299" s="56"/>
      <c r="GT299" s="56"/>
      <c r="GU299" s="56"/>
      <c r="GV299" s="56"/>
      <c r="GW299" s="56"/>
      <c r="GX299" s="56"/>
      <c r="GY299" s="56"/>
      <c r="GZ299" s="56"/>
      <c r="HB299" s="56"/>
      <c r="HC299" s="56"/>
      <c r="HD299" s="56"/>
      <c r="HE299" s="56"/>
      <c r="HF299" s="56"/>
      <c r="HG299" s="56"/>
      <c r="HH299" s="56"/>
      <c r="HI299" s="56"/>
      <c r="HJ299" s="56"/>
      <c r="HL299" s="56"/>
      <c r="HM299" s="56"/>
      <c r="HN299" s="56"/>
      <c r="HO299" s="56"/>
      <c r="HP299" s="56"/>
      <c r="HQ299" s="56"/>
      <c r="HR299" s="56"/>
      <c r="HS299" s="56"/>
      <c r="HT299" s="56"/>
      <c r="HV299" s="56"/>
      <c r="HW299" s="56"/>
      <c r="HX299" s="56"/>
      <c r="HY299" s="56"/>
      <c r="HZ299" s="56"/>
      <c r="IA299" s="56"/>
      <c r="IB299" s="56"/>
      <c r="IC299" s="56"/>
      <c r="ID299" s="56"/>
      <c r="IF299" s="56"/>
      <c r="IG299" s="56"/>
      <c r="IH299" s="56"/>
      <c r="II299" s="56"/>
      <c r="IJ299" s="56"/>
      <c r="IK299" s="56"/>
      <c r="IL299" s="56"/>
      <c r="IM299" s="56"/>
      <c r="IN299" s="56"/>
      <c r="IP299" s="56"/>
      <c r="IQ299" s="56"/>
      <c r="IR299" s="56"/>
      <c r="IS299" s="56"/>
      <c r="IT299" s="56"/>
      <c r="IU299" s="56"/>
    </row>
    <row r="300" spans="1:255" ht="26.25" thickBot="1" x14ac:dyDescent="0.25">
      <c r="A300" s="255" t="s">
        <v>87</v>
      </c>
      <c r="B300" s="256"/>
      <c r="C300" s="253" t="s">
        <v>86</v>
      </c>
      <c r="D300" s="379"/>
      <c r="E300" s="380"/>
      <c r="F300" s="379"/>
      <c r="G300" s="380"/>
      <c r="H300" s="380"/>
      <c r="I300" s="254">
        <v>52582.02</v>
      </c>
    </row>
    <row r="301" spans="1:255" ht="13.5" thickBot="1" x14ac:dyDescent="0.25">
      <c r="A301" s="46"/>
      <c r="B301" s="79">
        <f>SUM(B300:B300)</f>
        <v>0</v>
      </c>
      <c r="C301" s="78"/>
      <c r="D301" s="79"/>
      <c r="E301" s="80"/>
      <c r="F301" s="78"/>
      <c r="G301" s="78"/>
      <c r="H301" s="79" t="s">
        <v>16</v>
      </c>
      <c r="I301" s="81">
        <f>SUM(I300:I300)</f>
        <v>52582.02</v>
      </c>
    </row>
    <row r="302" spans="1:255" ht="43.15" customHeight="1" thickBot="1" x14ac:dyDescent="0.25">
      <c r="A302" s="137" t="s">
        <v>97</v>
      </c>
      <c r="B302" s="117" t="s">
        <v>15</v>
      </c>
      <c r="C302" s="117" t="s">
        <v>4</v>
      </c>
      <c r="D302" s="117" t="s">
        <v>22</v>
      </c>
      <c r="E302" s="285" t="s">
        <v>17</v>
      </c>
      <c r="F302" s="117" t="s">
        <v>18</v>
      </c>
      <c r="G302" s="117" t="s">
        <v>9</v>
      </c>
      <c r="H302" s="117" t="s">
        <v>12</v>
      </c>
      <c r="I302" s="118" t="s">
        <v>11</v>
      </c>
    </row>
    <row r="303" spans="1:255" ht="13.5" thickBot="1" x14ac:dyDescent="0.25">
      <c r="A303" s="209"/>
      <c r="B303" s="188"/>
      <c r="C303" s="73" t="s">
        <v>86</v>
      </c>
      <c r="D303" s="166"/>
      <c r="E303" s="53"/>
      <c r="F303" s="53"/>
      <c r="G303" s="53"/>
      <c r="H303" s="156"/>
      <c r="I303" s="571">
        <v>83331.259999999995</v>
      </c>
    </row>
    <row r="304" spans="1:255" ht="13.5" thickBot="1" x14ac:dyDescent="0.25">
      <c r="A304" s="137"/>
      <c r="B304" s="277"/>
      <c r="C304" s="78"/>
      <c r="D304" s="79"/>
      <c r="E304" s="80"/>
      <c r="F304" s="78"/>
      <c r="G304" s="78"/>
      <c r="H304" s="79"/>
      <c r="I304" s="81">
        <f>SUM(I303)</f>
        <v>83331.259999999995</v>
      </c>
    </row>
    <row r="305" spans="1:9" x14ac:dyDescent="0.2">
      <c r="A305" s="9"/>
      <c r="B305" s="9"/>
      <c r="C305" s="9"/>
      <c r="D305" s="9"/>
      <c r="E305" s="9"/>
      <c r="F305" s="20"/>
      <c r="G305" s="20"/>
      <c r="H305" s="20"/>
      <c r="I305" s="20"/>
    </row>
    <row r="306" spans="1:9" ht="12.75" customHeight="1" x14ac:dyDescent="0.2">
      <c r="A306" s="21" t="s">
        <v>20</v>
      </c>
      <c r="B306" s="22"/>
      <c r="C306" s="23"/>
      <c r="D306" s="4" t="s">
        <v>8</v>
      </c>
      <c r="E306" s="4" t="s">
        <v>5</v>
      </c>
      <c r="F306" s="122" t="s">
        <v>6</v>
      </c>
      <c r="H306" s="446"/>
      <c r="I306" s="446"/>
    </row>
    <row r="307" spans="1:9" ht="12.75" customHeight="1" x14ac:dyDescent="0.2">
      <c r="A307" s="593" t="s">
        <v>14</v>
      </c>
      <c r="B307" s="594"/>
      <c r="C307" s="25"/>
      <c r="D307" s="26">
        <f>B41</f>
        <v>100497.679</v>
      </c>
      <c r="E307" s="26">
        <f>I41</f>
        <v>11816.681800000002</v>
      </c>
      <c r="F307" s="123">
        <f>D307+E307</f>
        <v>112314.36080000001</v>
      </c>
      <c r="H307" s="638"/>
      <c r="I307" s="638"/>
    </row>
    <row r="308" spans="1:9" ht="12.75" customHeight="1" x14ac:dyDescent="0.2">
      <c r="A308" s="593" t="s">
        <v>1603</v>
      </c>
      <c r="B308" s="594"/>
      <c r="C308" s="25"/>
      <c r="D308" s="26">
        <f>B229</f>
        <v>148876.06</v>
      </c>
      <c r="E308" s="26">
        <f>I229</f>
        <v>60001.70299999998</v>
      </c>
      <c r="F308" s="123">
        <f>D308+E308</f>
        <v>208877.76299999998</v>
      </c>
      <c r="H308" s="637"/>
      <c r="I308" s="637"/>
    </row>
    <row r="309" spans="1:9" ht="12.75" customHeight="1" x14ac:dyDescent="0.2">
      <c r="A309" s="593" t="s">
        <v>13</v>
      </c>
      <c r="B309" s="594"/>
      <c r="C309" s="25"/>
      <c r="D309" s="26">
        <f>B249</f>
        <v>75628.202799999999</v>
      </c>
      <c r="E309" s="26">
        <f>I249</f>
        <v>787.7</v>
      </c>
      <c r="F309" s="123">
        <f>D309+E309</f>
        <v>76415.902799999996</v>
      </c>
      <c r="H309" s="637"/>
      <c r="I309" s="637"/>
    </row>
    <row r="310" spans="1:9" ht="12.75" customHeight="1" x14ac:dyDescent="0.2">
      <c r="A310" s="593" t="s">
        <v>383</v>
      </c>
      <c r="B310" s="594"/>
      <c r="C310" s="25"/>
      <c r="D310" s="26">
        <f>B264</f>
        <v>106497.21900000001</v>
      </c>
      <c r="E310" s="26">
        <f>I264</f>
        <v>1986.7</v>
      </c>
      <c r="F310" s="123">
        <f>D310+E310</f>
        <v>108483.91900000001</v>
      </c>
      <c r="G310" s="56"/>
    </row>
    <row r="311" spans="1:9" ht="12.75" customHeight="1" x14ac:dyDescent="0.2">
      <c r="A311" s="593" t="s">
        <v>25</v>
      </c>
      <c r="B311" s="594"/>
      <c r="C311" s="25"/>
      <c r="D311" s="26">
        <f>B298</f>
        <v>38916.530000000006</v>
      </c>
      <c r="E311" s="26">
        <f>I298</f>
        <v>1315.96</v>
      </c>
      <c r="F311" s="123">
        <f>D311+E311</f>
        <v>40232.490000000005</v>
      </c>
      <c r="G311" s="56"/>
    </row>
    <row r="312" spans="1:9" ht="12.75" customHeight="1" x14ac:dyDescent="0.2">
      <c r="A312" s="607" t="s">
        <v>68</v>
      </c>
      <c r="B312" s="608"/>
      <c r="C312" s="248"/>
      <c r="D312" s="249"/>
      <c r="E312" s="249"/>
      <c r="F312" s="245">
        <f>F313+F314+F315+F316+F317</f>
        <v>187628.87359999999</v>
      </c>
      <c r="G312" s="56"/>
    </row>
    <row r="313" spans="1:9" ht="12.75" customHeight="1" x14ac:dyDescent="0.2">
      <c r="A313" s="605" t="s">
        <v>81</v>
      </c>
      <c r="B313" s="606"/>
      <c r="C313" s="25"/>
      <c r="D313" s="26"/>
      <c r="E313" s="26"/>
      <c r="F313" s="123">
        <f>I278</f>
        <v>28784.783599999995</v>
      </c>
      <c r="G313" s="56"/>
    </row>
    <row r="314" spans="1:9" ht="12.75" customHeight="1" x14ac:dyDescent="0.2">
      <c r="A314" s="605" t="s">
        <v>91</v>
      </c>
      <c r="B314" s="606"/>
      <c r="C314" s="25"/>
      <c r="D314" s="26"/>
      <c r="E314" s="26"/>
      <c r="F314" s="123">
        <f>I279</f>
        <v>132808.26</v>
      </c>
      <c r="G314" s="56"/>
    </row>
    <row r="315" spans="1:9" ht="12.75" customHeight="1" x14ac:dyDescent="0.2">
      <c r="A315" s="605" t="s">
        <v>83</v>
      </c>
      <c r="B315" s="606"/>
      <c r="C315" s="25"/>
      <c r="D315" s="26"/>
      <c r="E315" s="26"/>
      <c r="F315" s="123">
        <f>I280</f>
        <v>8941.02</v>
      </c>
      <c r="G315" s="56"/>
    </row>
    <row r="316" spans="1:9" ht="12.75" customHeight="1" x14ac:dyDescent="0.2">
      <c r="A316" s="605" t="s">
        <v>85</v>
      </c>
      <c r="B316" s="606"/>
      <c r="C316" s="25"/>
      <c r="D316" s="26"/>
      <c r="E316" s="26"/>
      <c r="F316" s="123">
        <f>I281</f>
        <v>9559.77</v>
      </c>
      <c r="G316" s="56"/>
    </row>
    <row r="317" spans="1:9" ht="12.75" customHeight="1" x14ac:dyDescent="0.2">
      <c r="A317" s="605" t="s">
        <v>88</v>
      </c>
      <c r="B317" s="606"/>
      <c r="C317" s="25"/>
      <c r="D317" s="26"/>
      <c r="E317" s="26"/>
      <c r="F317" s="123">
        <f>I282</f>
        <v>7535.04</v>
      </c>
      <c r="G317" s="56"/>
    </row>
    <row r="318" spans="1:9" ht="12.75" customHeight="1" x14ac:dyDescent="0.2">
      <c r="A318" s="614" t="s">
        <v>2</v>
      </c>
      <c r="B318" s="615"/>
      <c r="C318" s="25"/>
      <c r="D318" s="26">
        <f>B301</f>
        <v>0</v>
      </c>
      <c r="E318" s="26"/>
      <c r="F318" s="123">
        <f>D318+I301</f>
        <v>52582.02</v>
      </c>
      <c r="G318" s="56"/>
    </row>
    <row r="319" spans="1:9" ht="27" customHeight="1" x14ac:dyDescent="0.2">
      <c r="A319" s="614" t="s">
        <v>97</v>
      </c>
      <c r="B319" s="615"/>
      <c r="C319" s="25"/>
      <c r="D319" s="26"/>
      <c r="E319" s="26"/>
      <c r="F319" s="123">
        <f>I304</f>
        <v>83331.259999999995</v>
      </c>
      <c r="G319" s="56"/>
    </row>
    <row r="320" spans="1:9" ht="12.75" customHeight="1" x14ac:dyDescent="0.2">
      <c r="A320" s="612" t="s">
        <v>21</v>
      </c>
      <c r="B320" s="613"/>
      <c r="C320" s="27"/>
      <c r="D320" s="28">
        <f>SUM(D307:D318)</f>
        <v>470415.6908000001</v>
      </c>
      <c r="E320" s="28">
        <f>SUM(E307:E311)</f>
        <v>75908.744799999986</v>
      </c>
      <c r="F320" s="124">
        <f>F307+F308+F309+F310+F311+F312+F318+F319</f>
        <v>869866.58920000005</v>
      </c>
    </row>
  </sheetData>
  <autoFilter ref="A5:I298"/>
  <mergeCells count="114">
    <mergeCell ref="A224:A228"/>
    <mergeCell ref="C224:C228"/>
    <mergeCell ref="D224:D228"/>
    <mergeCell ref="B224:B228"/>
    <mergeCell ref="A39:A40"/>
    <mergeCell ref="C39:C40"/>
    <mergeCell ref="B39:B40"/>
    <mergeCell ref="A190:A193"/>
    <mergeCell ref="D190:D193"/>
    <mergeCell ref="A194:A223"/>
    <mergeCell ref="A31:A32"/>
    <mergeCell ref="D31:D32"/>
    <mergeCell ref="A33:A38"/>
    <mergeCell ref="C31:C38"/>
    <mergeCell ref="D33:D38"/>
    <mergeCell ref="B31:B38"/>
    <mergeCell ref="B189:B223"/>
    <mergeCell ref="C189:C223"/>
    <mergeCell ref="D194:D223"/>
    <mergeCell ref="A133:A140"/>
    <mergeCell ref="D146:D147"/>
    <mergeCell ref="A91:A96"/>
    <mergeCell ref="D143:D145"/>
    <mergeCell ref="D148:D152"/>
    <mergeCell ref="C141:C145"/>
    <mergeCell ref="A146:A147"/>
    <mergeCell ref="B141:B145"/>
    <mergeCell ref="A148:A152"/>
    <mergeCell ref="A153:A176"/>
    <mergeCell ref="D153:D163"/>
    <mergeCell ref="A141:A142"/>
    <mergeCell ref="D164:D176"/>
    <mergeCell ref="C146:C176"/>
    <mergeCell ref="B146:B176"/>
    <mergeCell ref="B49:B50"/>
    <mergeCell ref="A83:A90"/>
    <mergeCell ref="B43:B48"/>
    <mergeCell ref="A315:B315"/>
    <mergeCell ref="A317:B317"/>
    <mergeCell ref="A310:B310"/>
    <mergeCell ref="A143:A145"/>
    <mergeCell ref="A313:B313"/>
    <mergeCell ref="A105:A114"/>
    <mergeCell ref="A244:A248"/>
    <mergeCell ref="A320:B320"/>
    <mergeCell ref="A308:B308"/>
    <mergeCell ref="A309:B309"/>
    <mergeCell ref="A311:B311"/>
    <mergeCell ref="A312:B312"/>
    <mergeCell ref="A316:B316"/>
    <mergeCell ref="A314:B314"/>
    <mergeCell ref="A319:B319"/>
    <mergeCell ref="A318:B318"/>
    <mergeCell ref="A51:A79"/>
    <mergeCell ref="H307:I307"/>
    <mergeCell ref="A266:A278"/>
    <mergeCell ref="A307:B307"/>
    <mergeCell ref="A81:A82"/>
    <mergeCell ref="A47:A48"/>
    <mergeCell ref="D133:D140"/>
    <mergeCell ref="B133:B140"/>
    <mergeCell ref="A97:A104"/>
    <mergeCell ref="A115:A119"/>
    <mergeCell ref="G1:H1"/>
    <mergeCell ref="A1:B1"/>
    <mergeCell ref="G2:H2"/>
    <mergeCell ref="B8:B10"/>
    <mergeCell ref="A8:A10"/>
    <mergeCell ref="A13:A15"/>
    <mergeCell ref="H308:I309"/>
    <mergeCell ref="D43:D46"/>
    <mergeCell ref="B97:B119"/>
    <mergeCell ref="D97:D104"/>
    <mergeCell ref="D105:D114"/>
    <mergeCell ref="D126:D130"/>
    <mergeCell ref="C120:C132"/>
    <mergeCell ref="D47:D48"/>
    <mergeCell ref="B120:B132"/>
    <mergeCell ref="C49:C50"/>
    <mergeCell ref="A43:A46"/>
    <mergeCell ref="A131:A132"/>
    <mergeCell ref="D131:D132"/>
    <mergeCell ref="C43:C48"/>
    <mergeCell ref="C97:C119"/>
    <mergeCell ref="D91:D96"/>
    <mergeCell ref="A126:A130"/>
    <mergeCell ref="A122:A125"/>
    <mergeCell ref="D115:D119"/>
    <mergeCell ref="B51:B96"/>
    <mergeCell ref="D81:D82"/>
    <mergeCell ref="D13:D15"/>
    <mergeCell ref="B13:B15"/>
    <mergeCell ref="D141:D142"/>
    <mergeCell ref="C13:C15"/>
    <mergeCell ref="C51:C96"/>
    <mergeCell ref="D83:D90"/>
    <mergeCell ref="D51:D79"/>
    <mergeCell ref="D122:D125"/>
    <mergeCell ref="C133:C140"/>
    <mergeCell ref="A20:A29"/>
    <mergeCell ref="C18:C29"/>
    <mergeCell ref="D20:D29"/>
    <mergeCell ref="B18:B29"/>
    <mergeCell ref="C8:C10"/>
    <mergeCell ref="D8:D10"/>
    <mergeCell ref="A18:A19"/>
    <mergeCell ref="D18:D19"/>
    <mergeCell ref="A178:A179"/>
    <mergeCell ref="D178:D179"/>
    <mergeCell ref="D180:D186"/>
    <mergeCell ref="A180:A188"/>
    <mergeCell ref="D187:D188"/>
    <mergeCell ref="C178:C188"/>
    <mergeCell ref="B178:B188"/>
  </mergeCells>
  <phoneticPr fontId="0" type="noConversion"/>
  <pageMargins left="0" right="0" top="0.19685039370078741" bottom="0.19685039370078741" header="0.51181102362204722" footer="0.51181102362204722"/>
  <pageSetup paperSize="9" scale="94" orientation="landscape" horizontalDpi="300" verticalDpi="300" r:id="rId1"/>
  <headerFooter alignWithMargins="0"/>
  <rowBreaks count="4" manualBreakCount="4">
    <brk id="170" max="8" man="1"/>
    <brk id="215" max="8" man="1"/>
    <brk id="250" max="16383" man="1"/>
    <brk id="284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/>
  <dimension ref="A1:IU146"/>
  <sheetViews>
    <sheetView topLeftCell="A133" zoomScaleNormal="100" workbookViewId="0">
      <selection activeCell="A134" sqref="A134:B134"/>
    </sheetView>
  </sheetViews>
  <sheetFormatPr defaultRowHeight="12.75" customHeight="1" x14ac:dyDescent="0.2"/>
  <cols>
    <col min="1" max="1" width="21.7109375" customWidth="1"/>
    <col min="2" max="2" width="12.140625" customWidth="1"/>
    <col min="3" max="3" width="13.140625" customWidth="1"/>
    <col min="4" max="4" width="17.57031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3150.7</v>
      </c>
      <c r="E2" s="5">
        <v>866016.98</v>
      </c>
      <c r="F2" s="6">
        <v>865581.26</v>
      </c>
      <c r="G2" s="586">
        <f>E2-F2</f>
        <v>435.71999999997206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37</v>
      </c>
      <c r="F3" s="1"/>
      <c r="G3" s="1"/>
      <c r="H3" s="1" t="s">
        <v>24</v>
      </c>
      <c r="I3" s="8">
        <f>F2-F146</f>
        <v>64828.281100000022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9474.14</v>
      </c>
      <c r="C6" s="33" t="s">
        <v>65</v>
      </c>
      <c r="D6" s="34"/>
      <c r="E6" s="35"/>
      <c r="F6" s="35"/>
      <c r="G6" s="35"/>
      <c r="H6" s="36"/>
      <c r="I6" s="33">
        <f>G6*H6</f>
        <v>0</v>
      </c>
    </row>
    <row r="7" spans="1:9" ht="12.75" customHeight="1" thickBot="1" x14ac:dyDescent="0.25">
      <c r="A7" s="30"/>
      <c r="B7" s="74">
        <v>9458.5</v>
      </c>
      <c r="C7" s="74" t="s">
        <v>66</v>
      </c>
      <c r="D7" s="461"/>
      <c r="E7" s="76"/>
      <c r="F7" s="76"/>
      <c r="G7" s="76"/>
      <c r="H7" s="77"/>
      <c r="I7" s="74">
        <f>G7*H7</f>
        <v>0</v>
      </c>
    </row>
    <row r="8" spans="1:9" ht="12.75" customHeight="1" x14ac:dyDescent="0.2">
      <c r="A8" s="588" t="s">
        <v>421</v>
      </c>
      <c r="B8" s="579">
        <v>10110.98</v>
      </c>
      <c r="C8" s="579" t="s">
        <v>69</v>
      </c>
      <c r="D8" s="616" t="s">
        <v>117</v>
      </c>
      <c r="E8" s="85" t="s">
        <v>422</v>
      </c>
      <c r="F8" s="85" t="s">
        <v>285</v>
      </c>
      <c r="G8" s="85">
        <v>0.5</v>
      </c>
      <c r="H8" s="158">
        <v>320</v>
      </c>
      <c r="I8" s="39">
        <f t="shared" ref="I8:I30" si="0">G8*H8</f>
        <v>160</v>
      </c>
    </row>
    <row r="9" spans="1:9" ht="12.75" customHeight="1" x14ac:dyDescent="0.2">
      <c r="A9" s="589"/>
      <c r="B9" s="581"/>
      <c r="C9" s="581"/>
      <c r="D9" s="622"/>
      <c r="E9" s="76" t="s">
        <v>423</v>
      </c>
      <c r="F9" s="76" t="s">
        <v>100</v>
      </c>
      <c r="G9" s="76">
        <v>15</v>
      </c>
      <c r="H9" s="77">
        <v>15</v>
      </c>
      <c r="I9" s="43">
        <f t="shared" si="0"/>
        <v>225</v>
      </c>
    </row>
    <row r="10" spans="1:9" ht="12.75" customHeight="1" thickBot="1" x14ac:dyDescent="0.25">
      <c r="A10" s="590"/>
      <c r="B10" s="580"/>
      <c r="C10" s="580"/>
      <c r="D10" s="617"/>
      <c r="E10" s="40" t="s">
        <v>424</v>
      </c>
      <c r="F10" s="40" t="s">
        <v>425</v>
      </c>
      <c r="G10" s="40">
        <v>0.1</v>
      </c>
      <c r="H10" s="41">
        <v>340</v>
      </c>
      <c r="I10" s="42">
        <f t="shared" si="0"/>
        <v>34</v>
      </c>
    </row>
    <row r="11" spans="1:9" ht="12.75" customHeight="1" x14ac:dyDescent="0.2">
      <c r="A11" s="265"/>
      <c r="B11" s="33">
        <v>8936.83</v>
      </c>
      <c r="C11" s="73" t="s">
        <v>71</v>
      </c>
      <c r="D11" s="312"/>
      <c r="E11" s="35"/>
      <c r="F11" s="35"/>
      <c r="G11" s="35"/>
      <c r="H11" s="36"/>
      <c r="I11" s="33">
        <f t="shared" si="0"/>
        <v>0</v>
      </c>
    </row>
    <row r="12" spans="1:9" ht="12.75" customHeight="1" thickBot="1" x14ac:dyDescent="0.25">
      <c r="A12" s="316"/>
      <c r="B12" s="74">
        <v>8289.86</v>
      </c>
      <c r="C12" s="74" t="s">
        <v>72</v>
      </c>
      <c r="D12" s="326"/>
      <c r="E12" s="76"/>
      <c r="F12" s="76"/>
      <c r="G12" s="76"/>
      <c r="H12" s="77"/>
      <c r="I12" s="74">
        <f t="shared" si="0"/>
        <v>0</v>
      </c>
    </row>
    <row r="13" spans="1:9" ht="12.75" customHeight="1" x14ac:dyDescent="0.2">
      <c r="A13" s="588" t="s">
        <v>944</v>
      </c>
      <c r="B13" s="579">
        <v>7333.44</v>
      </c>
      <c r="C13" s="579" t="s">
        <v>73</v>
      </c>
      <c r="D13" s="591" t="s">
        <v>945</v>
      </c>
      <c r="E13" s="37" t="s">
        <v>151</v>
      </c>
      <c r="F13" s="37" t="s">
        <v>100</v>
      </c>
      <c r="G13" s="37">
        <v>2.5</v>
      </c>
      <c r="H13" s="38">
        <v>320</v>
      </c>
      <c r="I13" s="39">
        <f t="shared" si="0"/>
        <v>800</v>
      </c>
    </row>
    <row r="14" spans="1:9" ht="12.75" customHeight="1" x14ac:dyDescent="0.2">
      <c r="A14" s="589"/>
      <c r="B14" s="581"/>
      <c r="C14" s="581"/>
      <c r="D14" s="595"/>
      <c r="E14" s="15" t="s">
        <v>220</v>
      </c>
      <c r="F14" s="15" t="s">
        <v>100</v>
      </c>
      <c r="G14" s="15">
        <v>3</v>
      </c>
      <c r="H14" s="16">
        <v>160</v>
      </c>
      <c r="I14" s="43">
        <f t="shared" si="0"/>
        <v>480</v>
      </c>
    </row>
    <row r="15" spans="1:9" ht="12.75" customHeight="1" x14ac:dyDescent="0.2">
      <c r="A15" s="589"/>
      <c r="B15" s="581"/>
      <c r="C15" s="581"/>
      <c r="D15" s="595"/>
      <c r="E15" s="15" t="s">
        <v>375</v>
      </c>
      <c r="F15" s="15" t="s">
        <v>102</v>
      </c>
      <c r="G15" s="15">
        <v>0.2</v>
      </c>
      <c r="H15" s="16">
        <v>170</v>
      </c>
      <c r="I15" s="43">
        <f t="shared" si="0"/>
        <v>34</v>
      </c>
    </row>
    <row r="16" spans="1:9" ht="12.75" customHeight="1" x14ac:dyDescent="0.2">
      <c r="A16" s="589"/>
      <c r="B16" s="581"/>
      <c r="C16" s="581"/>
      <c r="D16" s="595"/>
      <c r="E16" s="15" t="s">
        <v>221</v>
      </c>
      <c r="F16" s="15" t="s">
        <v>102</v>
      </c>
      <c r="G16" s="15">
        <v>0.3</v>
      </c>
      <c r="H16" s="16">
        <v>70</v>
      </c>
      <c r="I16" s="43">
        <f t="shared" si="0"/>
        <v>21</v>
      </c>
    </row>
    <row r="17" spans="1:9" ht="12.75" customHeight="1" x14ac:dyDescent="0.2">
      <c r="A17" s="589"/>
      <c r="B17" s="581"/>
      <c r="C17" s="581"/>
      <c r="D17" s="595"/>
      <c r="E17" s="76" t="s">
        <v>422</v>
      </c>
      <c r="F17" s="76" t="s">
        <v>285</v>
      </c>
      <c r="G17" s="76">
        <v>1</v>
      </c>
      <c r="H17" s="77">
        <v>320</v>
      </c>
      <c r="I17" s="43">
        <f t="shared" si="0"/>
        <v>320</v>
      </c>
    </row>
    <row r="18" spans="1:9" ht="12.75" customHeight="1" thickBot="1" x14ac:dyDescent="0.25">
      <c r="A18" s="590"/>
      <c r="B18" s="581"/>
      <c r="C18" s="581"/>
      <c r="D18" s="592"/>
      <c r="E18" s="40" t="s">
        <v>424</v>
      </c>
      <c r="F18" s="40" t="s">
        <v>425</v>
      </c>
      <c r="G18" s="40">
        <v>0.1</v>
      </c>
      <c r="H18" s="41">
        <v>300</v>
      </c>
      <c r="I18" s="42">
        <f t="shared" si="0"/>
        <v>30</v>
      </c>
    </row>
    <row r="19" spans="1:9" x14ac:dyDescent="0.2">
      <c r="A19" s="588" t="s">
        <v>421</v>
      </c>
      <c r="B19" s="581"/>
      <c r="C19" s="581"/>
      <c r="D19" s="616" t="s">
        <v>139</v>
      </c>
      <c r="E19" s="37" t="s">
        <v>422</v>
      </c>
      <c r="F19" s="37" t="s">
        <v>285</v>
      </c>
      <c r="G19" s="37">
        <v>1</v>
      </c>
      <c r="H19" s="38">
        <v>320</v>
      </c>
      <c r="I19" s="39">
        <f t="shared" si="0"/>
        <v>320</v>
      </c>
    </row>
    <row r="20" spans="1:9" ht="12.75" customHeight="1" x14ac:dyDescent="0.2">
      <c r="A20" s="589"/>
      <c r="B20" s="581"/>
      <c r="C20" s="581"/>
      <c r="D20" s="622"/>
      <c r="E20" s="15" t="s">
        <v>424</v>
      </c>
      <c r="F20" s="15" t="s">
        <v>425</v>
      </c>
      <c r="G20" s="15">
        <v>0.2</v>
      </c>
      <c r="H20" s="16">
        <v>300</v>
      </c>
      <c r="I20" s="43">
        <f t="shared" si="0"/>
        <v>60</v>
      </c>
    </row>
    <row r="21" spans="1:9" ht="12.75" customHeight="1" thickBot="1" x14ac:dyDescent="0.25">
      <c r="A21" s="590"/>
      <c r="B21" s="580"/>
      <c r="C21" s="580"/>
      <c r="D21" s="617"/>
      <c r="E21" s="40" t="s">
        <v>423</v>
      </c>
      <c r="F21" s="40" t="s">
        <v>100</v>
      </c>
      <c r="G21" s="40">
        <v>15</v>
      </c>
      <c r="H21" s="41">
        <v>15</v>
      </c>
      <c r="I21" s="42">
        <f t="shared" si="0"/>
        <v>225</v>
      </c>
    </row>
    <row r="22" spans="1:9" ht="12.75" customHeight="1" x14ac:dyDescent="0.2">
      <c r="A22" s="588" t="s">
        <v>944</v>
      </c>
      <c r="B22" s="579">
        <v>8495.59</v>
      </c>
      <c r="C22" s="579" t="s">
        <v>74</v>
      </c>
      <c r="D22" s="616" t="s">
        <v>789</v>
      </c>
      <c r="E22" s="37" t="s">
        <v>220</v>
      </c>
      <c r="F22" s="37" t="s">
        <v>100</v>
      </c>
      <c r="G22" s="37">
        <v>1</v>
      </c>
      <c r="H22" s="38">
        <v>160</v>
      </c>
      <c r="I22" s="39">
        <f t="shared" si="0"/>
        <v>160</v>
      </c>
    </row>
    <row r="23" spans="1:9" ht="12.75" customHeight="1" thickBot="1" x14ac:dyDescent="0.25">
      <c r="A23" s="590"/>
      <c r="B23" s="580"/>
      <c r="C23" s="580"/>
      <c r="D23" s="617"/>
      <c r="E23" s="86" t="s">
        <v>221</v>
      </c>
      <c r="F23" s="86" t="s">
        <v>102</v>
      </c>
      <c r="G23" s="86">
        <v>0.2</v>
      </c>
      <c r="H23" s="87">
        <v>70</v>
      </c>
      <c r="I23" s="203">
        <f t="shared" si="0"/>
        <v>14</v>
      </c>
    </row>
    <row r="24" spans="1:9" ht="12.75" customHeight="1" thickBot="1" x14ac:dyDescent="0.25">
      <c r="A24" s="321"/>
      <c r="B24" s="73">
        <v>6963.616</v>
      </c>
      <c r="C24" s="73" t="s">
        <v>75</v>
      </c>
      <c r="D24" s="402"/>
      <c r="E24" s="53"/>
      <c r="F24" s="53"/>
      <c r="G24" s="53"/>
      <c r="H24" s="156"/>
      <c r="I24" s="74">
        <f t="shared" si="0"/>
        <v>0</v>
      </c>
    </row>
    <row r="25" spans="1:9" ht="12.75" customHeight="1" x14ac:dyDescent="0.2">
      <c r="A25" s="588" t="s">
        <v>1268</v>
      </c>
      <c r="B25" s="579">
        <v>7566.05</v>
      </c>
      <c r="C25" s="579" t="s">
        <v>76</v>
      </c>
      <c r="D25" s="591" t="s">
        <v>139</v>
      </c>
      <c r="E25" s="37" t="s">
        <v>151</v>
      </c>
      <c r="F25" s="37" t="s">
        <v>100</v>
      </c>
      <c r="G25" s="37">
        <v>0.5</v>
      </c>
      <c r="H25" s="38">
        <v>440</v>
      </c>
      <c r="I25" s="39">
        <f t="shared" si="0"/>
        <v>220</v>
      </c>
    </row>
    <row r="26" spans="1:9" ht="12.75" customHeight="1" x14ac:dyDescent="0.2">
      <c r="A26" s="589"/>
      <c r="B26" s="581"/>
      <c r="C26" s="581"/>
      <c r="D26" s="595"/>
      <c r="E26" s="35" t="s">
        <v>221</v>
      </c>
      <c r="F26" s="35" t="s">
        <v>102</v>
      </c>
      <c r="G26" s="35">
        <v>0.3</v>
      </c>
      <c r="H26" s="36">
        <v>82</v>
      </c>
      <c r="I26" s="43">
        <f t="shared" si="0"/>
        <v>24.599999999999998</v>
      </c>
    </row>
    <row r="27" spans="1:9" ht="12.75" customHeight="1" thickBot="1" x14ac:dyDescent="0.25">
      <c r="A27" s="590"/>
      <c r="B27" s="580"/>
      <c r="C27" s="580"/>
      <c r="D27" s="592"/>
      <c r="E27" s="86" t="s">
        <v>326</v>
      </c>
      <c r="F27" s="86" t="s">
        <v>102</v>
      </c>
      <c r="G27" s="86">
        <v>0.2</v>
      </c>
      <c r="H27" s="87">
        <v>170</v>
      </c>
      <c r="I27" s="42">
        <f t="shared" si="0"/>
        <v>34</v>
      </c>
    </row>
    <row r="28" spans="1:9" ht="12.75" customHeight="1" x14ac:dyDescent="0.2">
      <c r="A28" s="265"/>
      <c r="B28" s="33">
        <v>7666.9390000000003</v>
      </c>
      <c r="C28" s="33" t="s">
        <v>77</v>
      </c>
      <c r="D28" s="312"/>
      <c r="E28" s="35"/>
      <c r="F28" s="35"/>
      <c r="G28" s="35"/>
      <c r="H28" s="36"/>
      <c r="I28" s="33">
        <f t="shared" si="0"/>
        <v>0</v>
      </c>
    </row>
    <row r="29" spans="1:9" ht="12.75" customHeight="1" x14ac:dyDescent="0.2">
      <c r="A29" s="268"/>
      <c r="B29" s="13">
        <v>8292.1830000000009</v>
      </c>
      <c r="C29" s="33" t="s">
        <v>78</v>
      </c>
      <c r="D29" s="274"/>
      <c r="E29" s="15"/>
      <c r="F29" s="15"/>
      <c r="G29" s="15"/>
      <c r="H29" s="16"/>
      <c r="I29" s="13">
        <f t="shared" si="0"/>
        <v>0</v>
      </c>
    </row>
    <row r="30" spans="1:9" ht="12.75" customHeight="1" x14ac:dyDescent="0.2">
      <c r="A30" s="11"/>
      <c r="B30" s="13">
        <v>8264.8510000000006</v>
      </c>
      <c r="C30" s="33" t="s">
        <v>79</v>
      </c>
      <c r="D30" s="14"/>
      <c r="E30" s="15"/>
      <c r="F30" s="15"/>
      <c r="G30" s="15"/>
      <c r="H30" s="16"/>
      <c r="I30" s="13">
        <f t="shared" si="0"/>
        <v>0</v>
      </c>
    </row>
    <row r="31" spans="1:9" ht="12.75" customHeight="1" thickBot="1" x14ac:dyDescent="0.25">
      <c r="A31" s="183"/>
      <c r="B31" s="200">
        <f>SUM(B6:B30)</f>
        <v>100852.97899999999</v>
      </c>
      <c r="C31" s="201"/>
      <c r="D31" s="200"/>
      <c r="E31" s="202"/>
      <c r="F31" s="201"/>
      <c r="G31" s="201"/>
      <c r="H31" s="200" t="s">
        <v>16</v>
      </c>
      <c r="I31" s="233">
        <f>SUM(I6:I30)</f>
        <v>3161.6</v>
      </c>
    </row>
    <row r="32" spans="1:9" ht="77.25" thickBot="1" x14ac:dyDescent="0.25">
      <c r="A32" s="137" t="s">
        <v>1602</v>
      </c>
      <c r="B32" s="117" t="s">
        <v>15</v>
      </c>
      <c r="C32" s="117" t="s">
        <v>4</v>
      </c>
      <c r="D32" s="117" t="s">
        <v>22</v>
      </c>
      <c r="E32" s="121" t="s">
        <v>17</v>
      </c>
      <c r="F32" s="117" t="s">
        <v>18</v>
      </c>
      <c r="G32" s="117" t="s">
        <v>9</v>
      </c>
      <c r="H32" s="117" t="s">
        <v>12</v>
      </c>
      <c r="I32" s="118" t="s">
        <v>11</v>
      </c>
    </row>
    <row r="33" spans="1:9" ht="26.25" thickBot="1" x14ac:dyDescent="0.25">
      <c r="A33" s="46" t="s">
        <v>334</v>
      </c>
      <c r="B33" s="272">
        <v>13683.93</v>
      </c>
      <c r="C33" s="88" t="s">
        <v>65</v>
      </c>
      <c r="D33" s="47" t="s">
        <v>335</v>
      </c>
      <c r="E33" s="47" t="s">
        <v>193</v>
      </c>
      <c r="F33" s="47" t="s">
        <v>100</v>
      </c>
      <c r="G33" s="47">
        <v>1</v>
      </c>
      <c r="H33" s="48">
        <v>106.12</v>
      </c>
      <c r="I33" s="49">
        <f t="shared" ref="I33:I54" si="1">G33*H33</f>
        <v>106.12</v>
      </c>
    </row>
    <row r="34" spans="1:9" ht="12.75" customHeight="1" x14ac:dyDescent="0.2">
      <c r="A34" s="32"/>
      <c r="B34" s="33">
        <v>11484.38</v>
      </c>
      <c r="C34" s="33" t="s">
        <v>66</v>
      </c>
      <c r="D34" s="267"/>
      <c r="E34" s="35"/>
      <c r="F34" s="35"/>
      <c r="G34" s="35"/>
      <c r="H34" s="36"/>
      <c r="I34" s="160">
        <f t="shared" si="1"/>
        <v>0</v>
      </c>
    </row>
    <row r="35" spans="1:9" ht="12.75" customHeight="1" x14ac:dyDescent="0.2">
      <c r="A35" s="268"/>
      <c r="B35" s="13">
        <v>11526.01</v>
      </c>
      <c r="C35" s="13" t="s">
        <v>69</v>
      </c>
      <c r="D35" s="270"/>
      <c r="E35" s="15"/>
      <c r="F35" s="15"/>
      <c r="G35" s="15"/>
      <c r="H35" s="16"/>
      <c r="I35" s="43">
        <f t="shared" si="1"/>
        <v>0</v>
      </c>
    </row>
    <row r="36" spans="1:9" ht="12.75" customHeight="1" thickBot="1" x14ac:dyDescent="0.25">
      <c r="A36" s="316"/>
      <c r="B36" s="74">
        <v>10658.11</v>
      </c>
      <c r="C36" s="74" t="s">
        <v>71</v>
      </c>
      <c r="D36" s="317"/>
      <c r="E36" s="76"/>
      <c r="F36" s="76"/>
      <c r="G36" s="76"/>
      <c r="H36" s="77"/>
      <c r="I36" s="204">
        <f t="shared" si="1"/>
        <v>0</v>
      </c>
    </row>
    <row r="37" spans="1:9" ht="12.75" customHeight="1" x14ac:dyDescent="0.2">
      <c r="A37" s="588" t="s">
        <v>264</v>
      </c>
      <c r="B37" s="579">
        <v>10624.35</v>
      </c>
      <c r="C37" s="579" t="s">
        <v>72</v>
      </c>
      <c r="D37" s="591" t="s">
        <v>287</v>
      </c>
      <c r="E37" s="37" t="s">
        <v>336</v>
      </c>
      <c r="F37" s="37" t="s">
        <v>104</v>
      </c>
      <c r="G37" s="37">
        <v>9</v>
      </c>
      <c r="H37" s="38">
        <v>52.03</v>
      </c>
      <c r="I37" s="39">
        <f t="shared" si="1"/>
        <v>468.27</v>
      </c>
    </row>
    <row r="38" spans="1:9" ht="12.75" customHeight="1" x14ac:dyDescent="0.2">
      <c r="A38" s="589"/>
      <c r="B38" s="581"/>
      <c r="C38" s="581"/>
      <c r="D38" s="595"/>
      <c r="E38" s="15" t="s">
        <v>330</v>
      </c>
      <c r="F38" s="15" t="s">
        <v>100</v>
      </c>
      <c r="G38" s="15">
        <v>2</v>
      </c>
      <c r="H38" s="16">
        <v>61.59</v>
      </c>
      <c r="I38" s="43">
        <f t="shared" si="1"/>
        <v>123.18</v>
      </c>
    </row>
    <row r="39" spans="1:9" ht="13.5" thickBot="1" x14ac:dyDescent="0.25">
      <c r="A39" s="590"/>
      <c r="B39" s="580"/>
      <c r="C39" s="580"/>
      <c r="D39" s="592"/>
      <c r="E39" s="40" t="s">
        <v>193</v>
      </c>
      <c r="F39" s="40" t="s">
        <v>100</v>
      </c>
      <c r="G39" s="40">
        <v>1</v>
      </c>
      <c r="H39" s="41">
        <v>110.19</v>
      </c>
      <c r="I39" s="42">
        <f t="shared" si="1"/>
        <v>110.19</v>
      </c>
    </row>
    <row r="40" spans="1:9" ht="12.75" customHeight="1" x14ac:dyDescent="0.2">
      <c r="A40" s="588" t="s">
        <v>150</v>
      </c>
      <c r="B40" s="579">
        <v>10468.540000000001</v>
      </c>
      <c r="C40" s="579" t="s">
        <v>73</v>
      </c>
      <c r="D40" s="591" t="s">
        <v>958</v>
      </c>
      <c r="E40" s="495" t="s">
        <v>240</v>
      </c>
      <c r="F40" s="495" t="s">
        <v>100</v>
      </c>
      <c r="G40" s="495">
        <v>1</v>
      </c>
      <c r="H40" s="495">
        <v>320</v>
      </c>
      <c r="I40" s="39">
        <f t="shared" si="1"/>
        <v>320</v>
      </c>
    </row>
    <row r="41" spans="1:9" ht="12.75" customHeight="1" x14ac:dyDescent="0.2">
      <c r="A41" s="589"/>
      <c r="B41" s="581"/>
      <c r="C41" s="581"/>
      <c r="D41" s="595"/>
      <c r="E41" s="15" t="s">
        <v>941</v>
      </c>
      <c r="F41" s="15" t="s">
        <v>100</v>
      </c>
      <c r="G41" s="15">
        <v>2</v>
      </c>
      <c r="H41" s="16">
        <v>8.1199999999999992</v>
      </c>
      <c r="I41" s="43">
        <f t="shared" si="1"/>
        <v>16.239999999999998</v>
      </c>
    </row>
    <row r="42" spans="1:9" x14ac:dyDescent="0.2">
      <c r="A42" s="589"/>
      <c r="B42" s="581"/>
      <c r="C42" s="581"/>
      <c r="D42" s="595"/>
      <c r="E42" s="15" t="s">
        <v>942</v>
      </c>
      <c r="F42" s="15" t="s">
        <v>100</v>
      </c>
      <c r="G42" s="15">
        <v>1</v>
      </c>
      <c r="H42" s="16">
        <v>18.98</v>
      </c>
      <c r="I42" s="43">
        <f t="shared" si="1"/>
        <v>18.98</v>
      </c>
    </row>
    <row r="43" spans="1:9" ht="12.75" customHeight="1" x14ac:dyDescent="0.2">
      <c r="A43" s="589"/>
      <c r="B43" s="581"/>
      <c r="C43" s="581"/>
      <c r="D43" s="595"/>
      <c r="E43" s="15" t="s">
        <v>943</v>
      </c>
      <c r="F43" s="15" t="s">
        <v>100</v>
      </c>
      <c r="G43" s="15">
        <v>1</v>
      </c>
      <c r="H43" s="16">
        <v>33</v>
      </c>
      <c r="I43" s="43">
        <f t="shared" si="1"/>
        <v>33</v>
      </c>
    </row>
    <row r="44" spans="1:9" ht="12.75" customHeight="1" x14ac:dyDescent="0.2">
      <c r="A44" s="589"/>
      <c r="B44" s="581"/>
      <c r="C44" s="581"/>
      <c r="D44" s="595"/>
      <c r="E44" s="15" t="s">
        <v>511</v>
      </c>
      <c r="F44" s="15" t="s">
        <v>100</v>
      </c>
      <c r="G44" s="15">
        <v>1</v>
      </c>
      <c r="H44" s="16">
        <v>45</v>
      </c>
      <c r="I44" s="43">
        <f t="shared" si="1"/>
        <v>45</v>
      </c>
    </row>
    <row r="45" spans="1:9" ht="12.75" customHeight="1" x14ac:dyDescent="0.2">
      <c r="A45" s="589"/>
      <c r="B45" s="581"/>
      <c r="C45" s="581"/>
      <c r="D45" s="595"/>
      <c r="E45" s="15" t="s">
        <v>193</v>
      </c>
      <c r="F45" s="15" t="s">
        <v>100</v>
      </c>
      <c r="G45" s="15">
        <v>1</v>
      </c>
      <c r="H45" s="16">
        <v>110.19</v>
      </c>
      <c r="I45" s="43">
        <f t="shared" si="1"/>
        <v>110.19</v>
      </c>
    </row>
    <row r="46" spans="1:9" ht="12.75" customHeight="1" x14ac:dyDescent="0.2">
      <c r="A46" s="589"/>
      <c r="B46" s="581"/>
      <c r="C46" s="581"/>
      <c r="D46" s="595"/>
      <c r="E46" s="15" t="s">
        <v>885</v>
      </c>
      <c r="F46" s="15" t="s">
        <v>100</v>
      </c>
      <c r="G46" s="15">
        <v>1</v>
      </c>
      <c r="H46" s="16">
        <v>130.08000000000001</v>
      </c>
      <c r="I46" s="43">
        <f t="shared" si="1"/>
        <v>130.08000000000001</v>
      </c>
    </row>
    <row r="47" spans="1:9" ht="12.75" customHeight="1" thickBot="1" x14ac:dyDescent="0.25">
      <c r="A47" s="590"/>
      <c r="B47" s="580"/>
      <c r="C47" s="580"/>
      <c r="D47" s="592"/>
      <c r="E47" s="40" t="s">
        <v>244</v>
      </c>
      <c r="F47" s="40" t="s">
        <v>100</v>
      </c>
      <c r="G47" s="40">
        <v>1</v>
      </c>
      <c r="H47" s="41">
        <v>290</v>
      </c>
      <c r="I47" s="42">
        <f t="shared" si="1"/>
        <v>290</v>
      </c>
    </row>
    <row r="48" spans="1:9" ht="12.75" customHeight="1" thickBot="1" x14ac:dyDescent="0.25">
      <c r="A48" s="46"/>
      <c r="B48" s="88">
        <v>12315.17</v>
      </c>
      <c r="C48" s="88" t="s">
        <v>74</v>
      </c>
      <c r="D48" s="47"/>
      <c r="E48" s="47"/>
      <c r="F48" s="47"/>
      <c r="G48" s="47"/>
      <c r="H48" s="48"/>
      <c r="I48" s="49"/>
    </row>
    <row r="49" spans="1:9" ht="12.75" customHeight="1" x14ac:dyDescent="0.2">
      <c r="A49" s="588" t="s">
        <v>118</v>
      </c>
      <c r="B49" s="579">
        <v>12721.69</v>
      </c>
      <c r="C49" s="579" t="s">
        <v>75</v>
      </c>
      <c r="D49" s="591" t="s">
        <v>139</v>
      </c>
      <c r="E49" s="37" t="s">
        <v>333</v>
      </c>
      <c r="F49" s="37" t="s">
        <v>100</v>
      </c>
      <c r="G49" s="37">
        <v>2</v>
      </c>
      <c r="H49" s="38">
        <v>105.64</v>
      </c>
      <c r="I49" s="39">
        <f t="shared" si="1"/>
        <v>211.28</v>
      </c>
    </row>
    <row r="50" spans="1:9" ht="12.75" customHeight="1" thickBot="1" x14ac:dyDescent="0.25">
      <c r="A50" s="590"/>
      <c r="B50" s="580"/>
      <c r="C50" s="580"/>
      <c r="D50" s="592"/>
      <c r="E50" s="40" t="s">
        <v>608</v>
      </c>
      <c r="F50" s="40" t="s">
        <v>100</v>
      </c>
      <c r="G50" s="40">
        <v>2</v>
      </c>
      <c r="H50" s="41">
        <v>3.5</v>
      </c>
      <c r="I50" s="42">
        <f t="shared" si="1"/>
        <v>7</v>
      </c>
    </row>
    <row r="51" spans="1:9" x14ac:dyDescent="0.2">
      <c r="A51" s="32"/>
      <c r="B51" s="33">
        <v>14970.65</v>
      </c>
      <c r="C51" s="33" t="s">
        <v>76</v>
      </c>
      <c r="D51" s="35"/>
      <c r="E51" s="35"/>
      <c r="F51" s="35"/>
      <c r="G51" s="35"/>
      <c r="H51" s="36"/>
      <c r="I51" s="160">
        <f t="shared" si="1"/>
        <v>0</v>
      </c>
    </row>
    <row r="52" spans="1:9" ht="12.75" customHeight="1" x14ac:dyDescent="0.2">
      <c r="A52" s="268"/>
      <c r="B52" s="13">
        <v>12020.01</v>
      </c>
      <c r="C52" s="33" t="s">
        <v>77</v>
      </c>
      <c r="D52" s="270"/>
      <c r="E52" s="15"/>
      <c r="F52" s="15"/>
      <c r="G52" s="15"/>
      <c r="H52" s="16"/>
      <c r="I52" s="43">
        <f t="shared" si="1"/>
        <v>0</v>
      </c>
    </row>
    <row r="53" spans="1:9" ht="12.75" customHeight="1" thickBot="1" x14ac:dyDescent="0.25">
      <c r="A53" s="316"/>
      <c r="B53" s="74">
        <v>15566.95</v>
      </c>
      <c r="C53" s="73" t="s">
        <v>78</v>
      </c>
      <c r="D53" s="317"/>
      <c r="E53" s="76"/>
      <c r="F53" s="76"/>
      <c r="G53" s="76"/>
      <c r="H53" s="77"/>
      <c r="I53" s="204">
        <f t="shared" si="1"/>
        <v>0</v>
      </c>
    </row>
    <row r="54" spans="1:9" ht="12.75" customHeight="1" thickBot="1" x14ac:dyDescent="0.25">
      <c r="A54" s="46" t="s">
        <v>118</v>
      </c>
      <c r="B54" s="88">
        <v>13362.63</v>
      </c>
      <c r="C54" s="88" t="s">
        <v>79</v>
      </c>
      <c r="D54" s="47" t="s">
        <v>139</v>
      </c>
      <c r="E54" s="47" t="s">
        <v>785</v>
      </c>
      <c r="F54" s="47" t="s">
        <v>104</v>
      </c>
      <c r="G54" s="47">
        <v>10.4</v>
      </c>
      <c r="H54" s="48">
        <v>50.37</v>
      </c>
      <c r="I54" s="49">
        <f t="shared" si="1"/>
        <v>523.84799999999996</v>
      </c>
    </row>
    <row r="55" spans="1:9" ht="12.75" customHeight="1" thickBot="1" x14ac:dyDescent="0.25">
      <c r="A55" s="183"/>
      <c r="B55" s="200">
        <f>SUM(B33:B54)</f>
        <v>149402.42000000001</v>
      </c>
      <c r="C55" s="201"/>
      <c r="D55" s="200"/>
      <c r="E55" s="202"/>
      <c r="F55" s="201"/>
      <c r="G55" s="201"/>
      <c r="H55" s="200" t="s">
        <v>16</v>
      </c>
      <c r="I55" s="233">
        <f>SUM(I33:I54)</f>
        <v>2513.3779999999997</v>
      </c>
    </row>
    <row r="56" spans="1:9" ht="64.5" thickBot="1" x14ac:dyDescent="0.25">
      <c r="A56" s="137" t="s">
        <v>381</v>
      </c>
      <c r="B56" s="117" t="s">
        <v>15</v>
      </c>
      <c r="C56" s="117" t="s">
        <v>4</v>
      </c>
      <c r="D56" s="117" t="s">
        <v>22</v>
      </c>
      <c r="E56" s="121" t="s">
        <v>17</v>
      </c>
      <c r="F56" s="117" t="s">
        <v>18</v>
      </c>
      <c r="G56" s="117" t="s">
        <v>9</v>
      </c>
      <c r="H56" s="117" t="s">
        <v>12</v>
      </c>
      <c r="I56" s="118" t="s">
        <v>11</v>
      </c>
    </row>
    <row r="57" spans="1:9" ht="12.75" customHeight="1" thickBot="1" x14ac:dyDescent="0.25">
      <c r="A57" s="230"/>
      <c r="B57" s="107">
        <v>5988.57</v>
      </c>
      <c r="C57" s="58" t="s">
        <v>65</v>
      </c>
      <c r="D57" s="67"/>
      <c r="E57" s="59"/>
      <c r="F57" s="59"/>
      <c r="G57" s="59"/>
      <c r="H57" s="60"/>
      <c r="I57" s="61"/>
    </row>
    <row r="58" spans="1:9" ht="12.75" customHeight="1" thickBot="1" x14ac:dyDescent="0.25">
      <c r="A58" s="230"/>
      <c r="B58" s="125">
        <v>6103.95</v>
      </c>
      <c r="C58" s="126" t="s">
        <v>66</v>
      </c>
      <c r="D58" s="127"/>
      <c r="E58" s="128"/>
      <c r="F58" s="128"/>
      <c r="G58" s="128"/>
      <c r="H58" s="129"/>
      <c r="I58" s="130"/>
    </row>
    <row r="59" spans="1:9" ht="12.75" customHeight="1" thickBot="1" x14ac:dyDescent="0.25">
      <c r="A59" s="230"/>
      <c r="B59" s="109">
        <v>5762.8</v>
      </c>
      <c r="C59" s="88" t="s">
        <v>69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>
        <v>5734.8</v>
      </c>
      <c r="C60" s="88" t="s">
        <v>71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>
        <v>5874.24</v>
      </c>
      <c r="C61" s="88" t="s">
        <v>72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>
        <v>6352.57</v>
      </c>
      <c r="C62" s="88" t="s">
        <v>73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>
        <v>5758.49</v>
      </c>
      <c r="C63" s="88" t="s">
        <v>74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24"/>
      <c r="B64" s="109">
        <v>7394.7929999999997</v>
      </c>
      <c r="C64" s="88" t="s">
        <v>75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24"/>
      <c r="B65" s="109">
        <v>6040.6073999999999</v>
      </c>
      <c r="C65" s="88" t="s">
        <v>76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24"/>
      <c r="B66" s="109">
        <v>5720.0996999999998</v>
      </c>
      <c r="C66" s="88" t="s">
        <v>77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24"/>
      <c r="B67" s="109">
        <v>6399.9529000000002</v>
      </c>
      <c r="C67" s="88" t="s">
        <v>78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24"/>
      <c r="B68" s="109">
        <v>6493.4089000000004</v>
      </c>
      <c r="C68" s="88" t="s">
        <v>79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1"/>
      <c r="B69" s="512">
        <f>SUM(B57:B68)</f>
        <v>73624.281899999987</v>
      </c>
      <c r="C69" s="518" t="s">
        <v>86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596" t="s">
        <v>114</v>
      </c>
      <c r="B70" s="109">
        <v>644.9</v>
      </c>
      <c r="C70" s="88" t="s">
        <v>72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597"/>
      <c r="B71" s="109">
        <v>962.38</v>
      </c>
      <c r="C71" s="88" t="s">
        <v>73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597"/>
      <c r="B72" s="109">
        <v>472.72</v>
      </c>
      <c r="C72" s="88" t="s">
        <v>74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597"/>
      <c r="B73" s="109">
        <v>191.29</v>
      </c>
      <c r="C73" s="88" t="s">
        <v>75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8"/>
      <c r="B74" s="512">
        <f>SUM(B70:B73)</f>
        <v>2271.29</v>
      </c>
      <c r="C74" s="518" t="s">
        <v>86</v>
      </c>
      <c r="D74" s="89"/>
      <c r="E74" s="47"/>
      <c r="F74" s="47"/>
      <c r="G74" s="47"/>
      <c r="H74" s="48"/>
      <c r="I74" s="49">
        <v>790.4</v>
      </c>
    </row>
    <row r="75" spans="1:9" ht="12.75" customHeight="1" thickBot="1" x14ac:dyDescent="0.25">
      <c r="A75" s="183"/>
      <c r="B75" s="200">
        <f>B69+B74</f>
        <v>75895.571899999981</v>
      </c>
      <c r="C75" s="201"/>
      <c r="D75" s="200"/>
      <c r="E75" s="202"/>
      <c r="F75" s="201"/>
      <c r="G75" s="201"/>
      <c r="H75" s="200" t="s">
        <v>16</v>
      </c>
      <c r="I75" s="233">
        <f>SUM(I57:I74)</f>
        <v>790.4</v>
      </c>
    </row>
    <row r="76" spans="1:9" ht="77.25" thickBot="1" x14ac:dyDescent="0.25">
      <c r="A76" s="137" t="s">
        <v>382</v>
      </c>
      <c r="B76" s="117" t="s">
        <v>15</v>
      </c>
      <c r="C76" s="117" t="s">
        <v>4</v>
      </c>
      <c r="D76" s="117" t="s">
        <v>22</v>
      </c>
      <c r="E76" s="121" t="s">
        <v>17</v>
      </c>
      <c r="F76" s="117" t="s">
        <v>18</v>
      </c>
      <c r="G76" s="117" t="s">
        <v>9</v>
      </c>
      <c r="H76" s="117" t="s">
        <v>12</v>
      </c>
      <c r="I76" s="118" t="s">
        <v>11</v>
      </c>
    </row>
    <row r="77" spans="1:9" ht="12.75" customHeight="1" thickBot="1" x14ac:dyDescent="0.25">
      <c r="A77" s="230"/>
      <c r="B77" s="109">
        <v>8474.6299999999992</v>
      </c>
      <c r="C77" s="33" t="s">
        <v>65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>
        <v>9033.15</v>
      </c>
      <c r="C78" s="13" t="s">
        <v>66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>
        <v>8137.21</v>
      </c>
      <c r="C79" s="33" t="s">
        <v>69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8554.09</v>
      </c>
      <c r="C80" s="13" t="s">
        <v>71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9318.49</v>
      </c>
      <c r="C81" s="33" t="s">
        <v>72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9119.52</v>
      </c>
      <c r="C82" s="13" t="s">
        <v>73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8179.45</v>
      </c>
      <c r="C83" s="33" t="s">
        <v>74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9477.1370000000006</v>
      </c>
      <c r="C84" s="13" t="s">
        <v>75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9554.7009999999991</v>
      </c>
      <c r="C85" s="33" t="s">
        <v>76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8914.4079999999994</v>
      </c>
      <c r="C86" s="13" t="s">
        <v>77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8903.4860000000008</v>
      </c>
      <c r="C87" s="13" t="s">
        <v>78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9206.9879999999994</v>
      </c>
      <c r="C88" s="13" t="s">
        <v>79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/>
      <c r="C89" s="88" t="s">
        <v>86</v>
      </c>
      <c r="D89" s="89"/>
      <c r="E89" s="47"/>
      <c r="F89" s="47"/>
      <c r="G89" s="47"/>
      <c r="H89" s="48"/>
      <c r="I89" s="49">
        <v>834.6</v>
      </c>
    </row>
    <row r="90" spans="1:9" ht="13.5" thickBot="1" x14ac:dyDescent="0.25">
      <c r="A90" s="183"/>
      <c r="B90" s="200">
        <f>SUM(B77:B89)</f>
        <v>106873.26</v>
      </c>
      <c r="C90" s="201"/>
      <c r="D90" s="200"/>
      <c r="E90" s="202"/>
      <c r="F90" s="201"/>
      <c r="G90" s="201"/>
      <c r="H90" s="200" t="s">
        <v>16</v>
      </c>
      <c r="I90" s="233">
        <f>SUM(I77:I89)</f>
        <v>834.6</v>
      </c>
    </row>
    <row r="91" spans="1:9" ht="26.25" thickBot="1" x14ac:dyDescent="0.25">
      <c r="A91" s="46" t="s">
        <v>7</v>
      </c>
      <c r="B91" s="117" t="s">
        <v>15</v>
      </c>
      <c r="C91" s="117" t="s">
        <v>4</v>
      </c>
      <c r="D91" s="117" t="s">
        <v>22</v>
      </c>
      <c r="E91" s="121" t="s">
        <v>17</v>
      </c>
      <c r="F91" s="117" t="s">
        <v>18</v>
      </c>
      <c r="G91" s="117" t="s">
        <v>9</v>
      </c>
      <c r="H91" s="117" t="s">
        <v>12</v>
      </c>
      <c r="I91" s="118" t="s">
        <v>11</v>
      </c>
    </row>
    <row r="92" spans="1:9" ht="12.75" customHeight="1" x14ac:dyDescent="0.2">
      <c r="A92" s="589" t="s">
        <v>81</v>
      </c>
      <c r="B92" s="33"/>
      <c r="C92" s="33" t="s">
        <v>65</v>
      </c>
      <c r="D92" s="34"/>
      <c r="E92" s="35"/>
      <c r="F92" s="35" t="s">
        <v>82</v>
      </c>
      <c r="G92" s="35">
        <v>446</v>
      </c>
      <c r="H92" s="16">
        <v>4.54</v>
      </c>
      <c r="I92" s="160">
        <f t="shared" ref="I92:I103" si="2">G92*H92</f>
        <v>2024.84</v>
      </c>
    </row>
    <row r="93" spans="1:9" x14ac:dyDescent="0.2">
      <c r="A93" s="589"/>
      <c r="B93" s="13"/>
      <c r="C93" s="13" t="s">
        <v>66</v>
      </c>
      <c r="D93" s="14"/>
      <c r="E93" s="15"/>
      <c r="F93" s="15" t="s">
        <v>82</v>
      </c>
      <c r="G93" s="15">
        <v>418</v>
      </c>
      <c r="H93" s="16">
        <v>4.54</v>
      </c>
      <c r="I93" s="43">
        <f t="shared" si="2"/>
        <v>1897.72</v>
      </c>
    </row>
    <row r="94" spans="1:9" x14ac:dyDescent="0.2">
      <c r="A94" s="589"/>
      <c r="B94" s="13"/>
      <c r="C94" s="13" t="s">
        <v>69</v>
      </c>
      <c r="D94" s="14"/>
      <c r="E94" s="15"/>
      <c r="F94" s="15" t="s">
        <v>82</v>
      </c>
      <c r="G94" s="15">
        <v>446</v>
      </c>
      <c r="H94" s="16">
        <v>4.54</v>
      </c>
      <c r="I94" s="43">
        <f t="shared" si="2"/>
        <v>2024.84</v>
      </c>
    </row>
    <row r="95" spans="1:9" ht="12.75" customHeight="1" x14ac:dyDescent="0.2">
      <c r="A95" s="589"/>
      <c r="B95" s="13"/>
      <c r="C95" s="13" t="s">
        <v>71</v>
      </c>
      <c r="D95" s="14"/>
      <c r="E95" s="15"/>
      <c r="F95" s="15" t="s">
        <v>82</v>
      </c>
      <c r="G95" s="15">
        <v>432</v>
      </c>
      <c r="H95" s="16">
        <v>4.54</v>
      </c>
      <c r="I95" s="43">
        <f t="shared" si="2"/>
        <v>1961.28</v>
      </c>
    </row>
    <row r="96" spans="1:9" x14ac:dyDescent="0.2">
      <c r="A96" s="589"/>
      <c r="B96" s="13"/>
      <c r="C96" s="13" t="s">
        <v>72</v>
      </c>
      <c r="D96" s="14"/>
      <c r="E96" s="15"/>
      <c r="F96" s="15" t="s">
        <v>82</v>
      </c>
      <c r="G96" s="15">
        <v>446</v>
      </c>
      <c r="H96" s="16">
        <v>4.54</v>
      </c>
      <c r="I96" s="43">
        <f t="shared" si="2"/>
        <v>2024.84</v>
      </c>
    </row>
    <row r="97" spans="1:255" ht="12.75" customHeight="1" x14ac:dyDescent="0.2">
      <c r="A97" s="589"/>
      <c r="B97" s="13"/>
      <c r="C97" s="13" t="s">
        <v>73</v>
      </c>
      <c r="D97" s="14"/>
      <c r="E97" s="15"/>
      <c r="F97" s="15" t="s">
        <v>82</v>
      </c>
      <c r="G97" s="15">
        <v>432</v>
      </c>
      <c r="H97" s="16">
        <v>4.54</v>
      </c>
      <c r="I97" s="43">
        <f t="shared" si="2"/>
        <v>1961.28</v>
      </c>
    </row>
    <row r="98" spans="1:255" ht="12.75" customHeight="1" x14ac:dyDescent="0.2">
      <c r="A98" s="589"/>
      <c r="B98" s="13"/>
      <c r="C98" s="13" t="s">
        <v>74</v>
      </c>
      <c r="D98" s="14"/>
      <c r="E98" s="15"/>
      <c r="F98" s="15" t="s">
        <v>82</v>
      </c>
      <c r="G98" s="15">
        <v>446</v>
      </c>
      <c r="H98" s="16">
        <v>4.8099999999999996</v>
      </c>
      <c r="I98" s="43">
        <f t="shared" si="2"/>
        <v>2145.2599999999998</v>
      </c>
    </row>
    <row r="99" spans="1:255" ht="12.75" customHeight="1" x14ac:dyDescent="0.2">
      <c r="A99" s="589"/>
      <c r="B99" s="13"/>
      <c r="C99" s="13" t="s">
        <v>75</v>
      </c>
      <c r="D99" s="14"/>
      <c r="E99" s="15"/>
      <c r="F99" s="15" t="s">
        <v>82</v>
      </c>
      <c r="G99" s="15">
        <v>446</v>
      </c>
      <c r="H99" s="16">
        <v>4.8099999999999996</v>
      </c>
      <c r="I99" s="43">
        <f t="shared" si="2"/>
        <v>2145.2599999999998</v>
      </c>
    </row>
    <row r="100" spans="1:255" ht="12.75" customHeight="1" x14ac:dyDescent="0.2">
      <c r="A100" s="589"/>
      <c r="B100" s="13"/>
      <c r="C100" s="13" t="s">
        <v>76</v>
      </c>
      <c r="D100" s="14"/>
      <c r="E100" s="15"/>
      <c r="F100" s="15" t="s">
        <v>82</v>
      </c>
      <c r="G100" s="15">
        <v>432</v>
      </c>
      <c r="H100" s="16">
        <v>4.8099999999999996</v>
      </c>
      <c r="I100" s="43">
        <f t="shared" si="2"/>
        <v>2077.9199999999996</v>
      </c>
    </row>
    <row r="101" spans="1:255" ht="12.75" customHeight="1" x14ac:dyDescent="0.2">
      <c r="A101" s="589"/>
      <c r="B101" s="13"/>
      <c r="C101" s="13" t="s">
        <v>77</v>
      </c>
      <c r="D101" s="14"/>
      <c r="E101" s="15"/>
      <c r="F101" s="15" t="s">
        <v>82</v>
      </c>
      <c r="G101" s="15">
        <v>446</v>
      </c>
      <c r="H101" s="16">
        <v>4.8099999999999996</v>
      </c>
      <c r="I101" s="43">
        <f t="shared" si="2"/>
        <v>2145.2599999999998</v>
      </c>
    </row>
    <row r="102" spans="1:255" ht="12.75" customHeight="1" x14ac:dyDescent="0.2">
      <c r="A102" s="589"/>
      <c r="B102" s="13"/>
      <c r="C102" s="13" t="s">
        <v>78</v>
      </c>
      <c r="D102" s="14"/>
      <c r="E102" s="15"/>
      <c r="F102" s="15" t="s">
        <v>82</v>
      </c>
      <c r="G102" s="15">
        <v>432</v>
      </c>
      <c r="H102" s="16">
        <v>4.8099999999999996</v>
      </c>
      <c r="I102" s="43">
        <f t="shared" si="2"/>
        <v>2077.9199999999996</v>
      </c>
    </row>
    <row r="103" spans="1:255" ht="12.75" customHeight="1" x14ac:dyDescent="0.2">
      <c r="A103" s="589"/>
      <c r="B103" s="13"/>
      <c r="C103" s="13" t="s">
        <v>79</v>
      </c>
      <c r="D103" s="14"/>
      <c r="E103" s="15"/>
      <c r="F103" s="15" t="s">
        <v>82</v>
      </c>
      <c r="G103" s="15">
        <v>446</v>
      </c>
      <c r="H103" s="16">
        <v>4.8099999999999996</v>
      </c>
      <c r="I103" s="43">
        <f t="shared" si="2"/>
        <v>2145.2599999999998</v>
      </c>
    </row>
    <row r="104" spans="1:255" ht="12.75" customHeight="1" x14ac:dyDescent="0.2">
      <c r="A104" s="589"/>
      <c r="B104" s="74"/>
      <c r="C104" s="74" t="s">
        <v>86</v>
      </c>
      <c r="D104" s="14"/>
      <c r="E104" s="15"/>
      <c r="F104" s="15" t="s">
        <v>82</v>
      </c>
      <c r="G104" s="15">
        <f>SUM(G92:G103)</f>
        <v>5268</v>
      </c>
      <c r="H104" s="16"/>
      <c r="I104" s="246">
        <f>SUM(I92:I103)</f>
        <v>24631.679999999993</v>
      </c>
    </row>
    <row r="105" spans="1:255" ht="25.5" x14ac:dyDescent="0.2">
      <c r="A105" s="11" t="s">
        <v>91</v>
      </c>
      <c r="B105" s="13"/>
      <c r="C105" s="13" t="s">
        <v>86</v>
      </c>
      <c r="D105" s="14"/>
      <c r="E105" s="15"/>
      <c r="F105" s="15"/>
      <c r="G105" s="15"/>
      <c r="H105" s="16"/>
      <c r="I105" s="246">
        <v>132898.45000000001</v>
      </c>
    </row>
    <row r="106" spans="1:255" ht="12.75" customHeight="1" x14ac:dyDescent="0.2">
      <c r="A106" s="224" t="s">
        <v>83</v>
      </c>
      <c r="B106" s="13"/>
      <c r="C106" s="13" t="s">
        <v>86</v>
      </c>
      <c r="D106" s="14"/>
      <c r="E106" s="15"/>
      <c r="F106" s="15"/>
      <c r="G106" s="15"/>
      <c r="H106" s="16"/>
      <c r="I106" s="246">
        <v>8972.6299999999992</v>
      </c>
    </row>
    <row r="107" spans="1:255" ht="12.75" customHeight="1" x14ac:dyDescent="0.2">
      <c r="A107" s="224" t="s">
        <v>85</v>
      </c>
      <c r="B107" s="13"/>
      <c r="C107" s="13" t="s">
        <v>86</v>
      </c>
      <c r="D107" s="14"/>
      <c r="E107" s="15"/>
      <c r="F107" s="15"/>
      <c r="G107" s="15"/>
      <c r="H107" s="16"/>
      <c r="I107" s="246">
        <v>9593.57</v>
      </c>
    </row>
    <row r="108" spans="1:255" ht="12.75" customHeight="1" x14ac:dyDescent="0.2">
      <c r="A108" s="222" t="s">
        <v>88</v>
      </c>
      <c r="B108" s="13"/>
      <c r="C108" s="13" t="s">
        <v>86</v>
      </c>
      <c r="D108" s="14"/>
      <c r="E108" s="15"/>
      <c r="F108" s="15"/>
      <c r="G108" s="15"/>
      <c r="H108" s="16"/>
      <c r="I108" s="246">
        <v>7561.68</v>
      </c>
    </row>
    <row r="109" spans="1:255" ht="12.75" customHeight="1" thickBot="1" x14ac:dyDescent="0.25">
      <c r="A109" s="222"/>
      <c r="B109" s="112"/>
      <c r="C109" s="112"/>
      <c r="D109" s="111"/>
      <c r="E109" s="113"/>
      <c r="F109" s="112"/>
      <c r="G109" s="112"/>
      <c r="H109" s="111" t="s">
        <v>16</v>
      </c>
      <c r="I109" s="235">
        <f>SUM(I104:I108)</f>
        <v>183658.01</v>
      </c>
    </row>
    <row r="110" spans="1:255" s="45" customFormat="1" ht="83.25" customHeight="1" thickBot="1" x14ac:dyDescent="0.25">
      <c r="A110" s="120" t="s">
        <v>96</v>
      </c>
      <c r="B110" s="117" t="s">
        <v>15</v>
      </c>
      <c r="C110" s="117" t="s">
        <v>4</v>
      </c>
      <c r="D110" s="117" t="s">
        <v>22</v>
      </c>
      <c r="E110" s="121" t="s">
        <v>17</v>
      </c>
      <c r="F110" s="117" t="s">
        <v>18</v>
      </c>
      <c r="G110" s="117" t="s">
        <v>9</v>
      </c>
      <c r="H110" s="117" t="s">
        <v>12</v>
      </c>
      <c r="I110" s="118" t="s">
        <v>11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30"/>
      <c r="B111" s="107">
        <v>3502.51</v>
      </c>
      <c r="C111" s="58" t="s">
        <v>65</v>
      </c>
      <c r="D111" s="67"/>
      <c r="E111" s="59"/>
      <c r="F111" s="59"/>
      <c r="G111" s="59"/>
      <c r="H111" s="60"/>
      <c r="I111" s="61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30"/>
      <c r="B112" s="108">
        <v>3068.07</v>
      </c>
      <c r="C112" s="95" t="s">
        <v>66</v>
      </c>
      <c r="D112" s="96"/>
      <c r="E112" s="97"/>
      <c r="F112" s="97"/>
      <c r="G112" s="97"/>
      <c r="H112" s="98"/>
      <c r="I112" s="9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30"/>
      <c r="B113" s="109">
        <v>3499.27</v>
      </c>
      <c r="C113" s="88" t="s">
        <v>69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30"/>
      <c r="B114" s="109">
        <v>3459.28</v>
      </c>
      <c r="C114" s="88" t="s">
        <v>71</v>
      </c>
      <c r="D114" s="89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30"/>
      <c r="B115" s="109">
        <v>3494.96</v>
      </c>
      <c r="C115" s="88" t="s">
        <v>72</v>
      </c>
      <c r="D115" s="89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30"/>
      <c r="B116" s="109">
        <v>3446.09</v>
      </c>
      <c r="C116" s="88" t="s">
        <v>73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30"/>
      <c r="B117" s="109">
        <v>2895.33</v>
      </c>
      <c r="C117" s="88" t="s">
        <v>74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4"/>
      <c r="B118" s="109">
        <v>3061.57</v>
      </c>
      <c r="C118" s="88" t="s">
        <v>75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4"/>
      <c r="B119" s="109">
        <v>3453.83</v>
      </c>
      <c r="C119" s="88" t="s">
        <v>76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4"/>
      <c r="B120" s="109">
        <v>2801.34</v>
      </c>
      <c r="C120" s="88" t="s">
        <v>77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4"/>
      <c r="B121" s="109">
        <v>2837.28</v>
      </c>
      <c r="C121" s="88" t="s">
        <v>78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4"/>
      <c r="B122" s="109">
        <v>3536.81</v>
      </c>
      <c r="C122" s="88" t="s">
        <v>79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x14ac:dyDescent="0.2">
      <c r="A123" s="224"/>
      <c r="B123" s="188"/>
      <c r="C123" s="73" t="s">
        <v>86</v>
      </c>
      <c r="D123" s="166"/>
      <c r="E123" s="53"/>
      <c r="F123" s="53"/>
      <c r="G123" s="53"/>
      <c r="H123" s="156"/>
      <c r="I123" s="168">
        <v>1320.62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4"/>
      <c r="B124" s="18">
        <f>SUM(B111:B123)</f>
        <v>39056.340000000004</v>
      </c>
      <c r="C124" s="17"/>
      <c r="D124" s="18"/>
      <c r="E124" s="19"/>
      <c r="F124" s="17"/>
      <c r="G124" s="17"/>
      <c r="H124" s="18" t="s">
        <v>16</v>
      </c>
      <c r="I124" s="236">
        <f>SUM(I111:I123)</f>
        <v>1320.62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77.25" thickBot="1" x14ac:dyDescent="0.25">
      <c r="A125" s="46" t="s">
        <v>98</v>
      </c>
      <c r="B125" s="117" t="s">
        <v>15</v>
      </c>
      <c r="C125" s="117" t="s">
        <v>4</v>
      </c>
      <c r="D125" s="117" t="s">
        <v>22</v>
      </c>
      <c r="E125" s="121" t="s">
        <v>17</v>
      </c>
      <c r="F125" s="117" t="s">
        <v>18</v>
      </c>
      <c r="G125" s="117" t="s">
        <v>9</v>
      </c>
      <c r="H125" s="117" t="s">
        <v>12</v>
      </c>
      <c r="I125" s="118" t="s">
        <v>11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26.25" thickBot="1" x14ac:dyDescent="0.25">
      <c r="A126" s="209" t="s">
        <v>87</v>
      </c>
      <c r="B126" s="185"/>
      <c r="C126" s="170" t="s">
        <v>86</v>
      </c>
      <c r="D126" s="241"/>
      <c r="E126" s="242"/>
      <c r="F126" s="241"/>
      <c r="G126" s="242"/>
      <c r="H126" s="242"/>
      <c r="I126" s="203">
        <v>52767.92</v>
      </c>
    </row>
    <row r="127" spans="1:255" ht="13.5" thickBot="1" x14ac:dyDescent="0.25">
      <c r="A127" s="46"/>
      <c r="B127" s="79">
        <f>SUM(B126:B126)</f>
        <v>0</v>
      </c>
      <c r="C127" s="78"/>
      <c r="D127" s="79"/>
      <c r="E127" s="80"/>
      <c r="F127" s="78"/>
      <c r="G127" s="78"/>
      <c r="H127" s="79" t="s">
        <v>16</v>
      </c>
      <c r="I127" s="81">
        <f>SUM(I126:I126)</f>
        <v>52767.92</v>
      </c>
    </row>
    <row r="128" spans="1:255" ht="51.75" thickBot="1" x14ac:dyDescent="0.25">
      <c r="A128" s="137" t="s">
        <v>97</v>
      </c>
      <c r="B128" s="117" t="s">
        <v>15</v>
      </c>
      <c r="C128" s="117" t="s">
        <v>4</v>
      </c>
      <c r="D128" s="117" t="s">
        <v>22</v>
      </c>
      <c r="E128" s="285" t="s">
        <v>17</v>
      </c>
      <c r="F128" s="117" t="s">
        <v>18</v>
      </c>
      <c r="G128" s="117" t="s">
        <v>9</v>
      </c>
      <c r="H128" s="117" t="s">
        <v>12</v>
      </c>
      <c r="I128" s="118" t="s">
        <v>11</v>
      </c>
    </row>
    <row r="129" spans="1:9" ht="13.5" thickBot="1" x14ac:dyDescent="0.25">
      <c r="A129" s="209"/>
      <c r="B129" s="188"/>
      <c r="C129" s="73" t="s">
        <v>86</v>
      </c>
      <c r="D129" s="166"/>
      <c r="E129" s="53"/>
      <c r="F129" s="53"/>
      <c r="G129" s="53"/>
      <c r="H129" s="156"/>
      <c r="I129" s="571">
        <v>83625.88</v>
      </c>
    </row>
    <row r="130" spans="1:9" ht="13.5" thickBot="1" x14ac:dyDescent="0.25">
      <c r="A130" s="137"/>
      <c r="B130" s="277"/>
      <c r="C130" s="78"/>
      <c r="D130" s="79"/>
      <c r="E130" s="80"/>
      <c r="F130" s="78"/>
      <c r="G130" s="78"/>
      <c r="H130" s="79"/>
      <c r="I130" s="81">
        <f>SUM(I129)</f>
        <v>83625.88</v>
      </c>
    </row>
    <row r="131" spans="1:9" x14ac:dyDescent="0.2">
      <c r="A131" s="9"/>
      <c r="B131" s="9"/>
      <c r="C131" s="9"/>
      <c r="D131" s="9"/>
      <c r="E131" s="9"/>
      <c r="F131" s="20"/>
      <c r="G131" s="20"/>
      <c r="H131" s="20"/>
      <c r="I131" s="20"/>
    </row>
    <row r="132" spans="1:9" ht="12.75" customHeight="1" x14ac:dyDescent="0.2">
      <c r="A132" s="21" t="s">
        <v>20</v>
      </c>
      <c r="B132" s="22"/>
      <c r="C132" s="23"/>
      <c r="D132" s="4" t="s">
        <v>8</v>
      </c>
      <c r="E132" s="4" t="s">
        <v>5</v>
      </c>
      <c r="F132" s="122" t="s">
        <v>6</v>
      </c>
    </row>
    <row r="133" spans="1:9" ht="12.75" customHeight="1" x14ac:dyDescent="0.2">
      <c r="A133" s="593" t="s">
        <v>14</v>
      </c>
      <c r="B133" s="594"/>
      <c r="C133" s="25"/>
      <c r="D133" s="26">
        <f>B31</f>
        <v>100852.97899999999</v>
      </c>
      <c r="E133" s="26">
        <f>I31</f>
        <v>3161.6</v>
      </c>
      <c r="F133" s="123">
        <f>D133+E133</f>
        <v>104014.579</v>
      </c>
      <c r="H133" s="45"/>
      <c r="I133" s="45"/>
    </row>
    <row r="134" spans="1:9" ht="12.75" customHeight="1" x14ac:dyDescent="0.2">
      <c r="A134" s="593" t="s">
        <v>1603</v>
      </c>
      <c r="B134" s="594"/>
      <c r="C134" s="25"/>
      <c r="D134" s="26">
        <f>B55</f>
        <v>149402.42000000001</v>
      </c>
      <c r="E134" s="26">
        <f>I55</f>
        <v>2513.3779999999997</v>
      </c>
      <c r="F134" s="123">
        <f>D134+E134</f>
        <v>151915.79800000001</v>
      </c>
      <c r="H134" s="455"/>
      <c r="I134" s="455"/>
    </row>
    <row r="135" spans="1:9" ht="12.75" customHeight="1" x14ac:dyDescent="0.2">
      <c r="A135" s="593" t="s">
        <v>13</v>
      </c>
      <c r="B135" s="594"/>
      <c r="C135" s="25"/>
      <c r="D135" s="26">
        <f>B75</f>
        <v>75895.571899999981</v>
      </c>
      <c r="E135" s="26">
        <f>I75</f>
        <v>790.4</v>
      </c>
      <c r="F135" s="123">
        <f>D135+E135</f>
        <v>76685.971899999975</v>
      </c>
      <c r="H135" s="455"/>
      <c r="I135" s="455"/>
    </row>
    <row r="136" spans="1:9" ht="12.75" customHeight="1" x14ac:dyDescent="0.2">
      <c r="A136" s="593" t="s">
        <v>383</v>
      </c>
      <c r="B136" s="594"/>
      <c r="C136" s="25"/>
      <c r="D136" s="26">
        <f>B90</f>
        <v>106873.26</v>
      </c>
      <c r="E136" s="26">
        <f>I90</f>
        <v>834.6</v>
      </c>
      <c r="F136" s="123">
        <f>D136+E136</f>
        <v>107707.86</v>
      </c>
      <c r="G136" s="56"/>
    </row>
    <row r="137" spans="1:9" ht="12.75" customHeight="1" x14ac:dyDescent="0.2">
      <c r="A137" s="593" t="s">
        <v>25</v>
      </c>
      <c r="B137" s="594"/>
      <c r="C137" s="25"/>
      <c r="D137" s="26">
        <f>B124</f>
        <v>39056.340000000004</v>
      </c>
      <c r="E137" s="26">
        <f>I124</f>
        <v>1320.62</v>
      </c>
      <c r="F137" s="123">
        <f>D137+E137</f>
        <v>40376.960000000006</v>
      </c>
      <c r="G137" s="56"/>
    </row>
    <row r="138" spans="1:9" ht="12.75" customHeight="1" x14ac:dyDescent="0.2">
      <c r="A138" s="607" t="s">
        <v>68</v>
      </c>
      <c r="B138" s="608"/>
      <c r="C138" s="248"/>
      <c r="D138" s="249"/>
      <c r="E138" s="249"/>
      <c r="F138" s="245">
        <f>F139+F140+F141+F142+F143</f>
        <v>183658.01</v>
      </c>
      <c r="G138" s="56"/>
    </row>
    <row r="139" spans="1:9" ht="12.75" customHeight="1" x14ac:dyDescent="0.2">
      <c r="A139" s="605" t="s">
        <v>81</v>
      </c>
      <c r="B139" s="606"/>
      <c r="C139" s="25"/>
      <c r="D139" s="26"/>
      <c r="E139" s="26"/>
      <c r="F139" s="123">
        <f>I104</f>
        <v>24631.679999999993</v>
      </c>
      <c r="G139" s="56"/>
    </row>
    <row r="140" spans="1:9" ht="12.75" customHeight="1" x14ac:dyDescent="0.2">
      <c r="A140" s="605" t="s">
        <v>91</v>
      </c>
      <c r="B140" s="606"/>
      <c r="C140" s="25"/>
      <c r="D140" s="26"/>
      <c r="E140" s="26"/>
      <c r="F140" s="123">
        <f>I105</f>
        <v>132898.45000000001</v>
      </c>
      <c r="G140" s="56"/>
    </row>
    <row r="141" spans="1:9" ht="12.75" customHeight="1" x14ac:dyDescent="0.2">
      <c r="A141" s="605" t="s">
        <v>83</v>
      </c>
      <c r="B141" s="606"/>
      <c r="C141" s="25"/>
      <c r="D141" s="26"/>
      <c r="E141" s="26"/>
      <c r="F141" s="123">
        <f>I106</f>
        <v>8972.6299999999992</v>
      </c>
      <c r="G141" s="56"/>
    </row>
    <row r="142" spans="1:9" ht="12.75" customHeight="1" x14ac:dyDescent="0.2">
      <c r="A142" s="605" t="s">
        <v>85</v>
      </c>
      <c r="B142" s="606"/>
      <c r="C142" s="25"/>
      <c r="D142" s="26"/>
      <c r="E142" s="26"/>
      <c r="F142" s="123">
        <f>I107</f>
        <v>9593.57</v>
      </c>
      <c r="G142" s="56"/>
    </row>
    <row r="143" spans="1:9" ht="12.75" customHeight="1" x14ac:dyDescent="0.2">
      <c r="A143" s="605" t="s">
        <v>88</v>
      </c>
      <c r="B143" s="606"/>
      <c r="C143" s="25"/>
      <c r="D143" s="26"/>
      <c r="E143" s="26"/>
      <c r="F143" s="123">
        <f>I108</f>
        <v>7561.68</v>
      </c>
      <c r="G143" s="56"/>
    </row>
    <row r="144" spans="1:9" ht="12.75" customHeight="1" x14ac:dyDescent="0.2">
      <c r="A144" s="614" t="s">
        <v>2</v>
      </c>
      <c r="B144" s="615"/>
      <c r="C144" s="25"/>
      <c r="D144" s="26">
        <f>B127</f>
        <v>0</v>
      </c>
      <c r="E144" s="26"/>
      <c r="F144" s="123">
        <f>D144+I127</f>
        <v>52767.92</v>
      </c>
      <c r="G144" s="56"/>
    </row>
    <row r="145" spans="1:7" ht="25.9" customHeight="1" x14ac:dyDescent="0.2">
      <c r="A145" s="614" t="s">
        <v>97</v>
      </c>
      <c r="B145" s="615"/>
      <c r="C145" s="25"/>
      <c r="D145" s="26"/>
      <c r="E145" s="26"/>
      <c r="F145" s="123">
        <f>I130</f>
        <v>83625.88</v>
      </c>
      <c r="G145" s="56"/>
    </row>
    <row r="146" spans="1:7" ht="12.75" customHeight="1" x14ac:dyDescent="0.2">
      <c r="A146" s="612" t="s">
        <v>21</v>
      </c>
      <c r="B146" s="613"/>
      <c r="C146" s="27"/>
      <c r="D146" s="28">
        <f>SUM(D133:D144)</f>
        <v>472080.57089999999</v>
      </c>
      <c r="E146" s="28">
        <f>SUM(E133:E137)</f>
        <v>8620.5979999999981</v>
      </c>
      <c r="F146" s="124">
        <f>F133+F134+F135+F136+F137+F138+F144+F145</f>
        <v>800752.97889999999</v>
      </c>
    </row>
  </sheetData>
  <autoFilter ref="A5:I124"/>
  <mergeCells count="49">
    <mergeCell ref="G1:H1"/>
    <mergeCell ref="A1:B1"/>
    <mergeCell ref="G2:H2"/>
    <mergeCell ref="A13:A18"/>
    <mergeCell ref="A8:A10"/>
    <mergeCell ref="C8:C10"/>
    <mergeCell ref="A143:B143"/>
    <mergeCell ref="A135:B135"/>
    <mergeCell ref="A134:B134"/>
    <mergeCell ref="A138:B138"/>
    <mergeCell ref="D19:D21"/>
    <mergeCell ref="A146:B146"/>
    <mergeCell ref="A144:B144"/>
    <mergeCell ref="A141:B141"/>
    <mergeCell ref="A139:B139"/>
    <mergeCell ref="A145:B145"/>
    <mergeCell ref="A137:B137"/>
    <mergeCell ref="A142:B142"/>
    <mergeCell ref="A140:B140"/>
    <mergeCell ref="A92:A104"/>
    <mergeCell ref="A37:A39"/>
    <mergeCell ref="A133:B133"/>
    <mergeCell ref="A40:A47"/>
    <mergeCell ref="A70:A74"/>
    <mergeCell ref="A136:B136"/>
    <mergeCell ref="A49:A50"/>
    <mergeCell ref="D49:D50"/>
    <mergeCell ref="C49:C50"/>
    <mergeCell ref="B49:B50"/>
    <mergeCell ref="B40:B47"/>
    <mergeCell ref="A19:A21"/>
    <mergeCell ref="A25:A27"/>
    <mergeCell ref="C25:C27"/>
    <mergeCell ref="D25:D27"/>
    <mergeCell ref="B25:B27"/>
    <mergeCell ref="C13:C21"/>
    <mergeCell ref="A22:A23"/>
    <mergeCell ref="C22:C23"/>
    <mergeCell ref="D22:D23"/>
    <mergeCell ref="B22:B23"/>
    <mergeCell ref="C37:C39"/>
    <mergeCell ref="D37:D39"/>
    <mergeCell ref="B37:B39"/>
    <mergeCell ref="D40:D47"/>
    <mergeCell ref="D8:D10"/>
    <mergeCell ref="B8:B10"/>
    <mergeCell ref="B13:B21"/>
    <mergeCell ref="D13:D18"/>
    <mergeCell ref="C40:C47"/>
  </mergeCells>
  <phoneticPr fontId="0" type="noConversion"/>
  <pageMargins left="0" right="0" top="0.19685039370078741" bottom="0.19685039370078741" header="0.51181102362204722" footer="0.51181102362204722"/>
  <pageSetup paperSize="9" scale="89" orientation="landscape" horizontalDpi="300" verticalDpi="300" r:id="rId1"/>
  <headerFooter alignWithMargins="0"/>
  <rowBreaks count="2" manualBreakCount="2">
    <brk id="86" max="8" man="1"/>
    <brk id="125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/>
  <dimension ref="A1:IU185"/>
  <sheetViews>
    <sheetView topLeftCell="A166" zoomScaleNormal="100" workbookViewId="0">
      <selection activeCell="A173" sqref="A173:B173"/>
    </sheetView>
  </sheetViews>
  <sheetFormatPr defaultRowHeight="12.75" customHeight="1" x14ac:dyDescent="0.2"/>
  <cols>
    <col min="1" max="1" width="21.7109375" customWidth="1"/>
    <col min="2" max="2" width="12.42578125" customWidth="1"/>
    <col min="3" max="3" width="13.140625" customWidth="1"/>
    <col min="4" max="4" width="17.5703125" customWidth="1"/>
    <col min="5" max="5" width="26.140625" customWidth="1"/>
    <col min="6" max="6" width="12.42578125" bestFit="1" customWidth="1"/>
    <col min="7" max="7" width="7.28515625" customWidth="1"/>
    <col min="8" max="8" width="12.85546875" customWidth="1"/>
    <col min="9" max="9" width="13.140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3364.1</v>
      </c>
      <c r="E2" s="5">
        <v>927164.22</v>
      </c>
      <c r="F2" s="6">
        <v>933536.36</v>
      </c>
      <c r="G2" s="586">
        <f>E2-F2</f>
        <v>-6372.140000000014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38</v>
      </c>
      <c r="F3" s="1"/>
      <c r="G3" s="1"/>
      <c r="H3" s="1" t="s">
        <v>24</v>
      </c>
      <c r="I3" s="8">
        <f>F2-F185</f>
        <v>63697.87209999992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10115.83</v>
      </c>
      <c r="C6" s="33" t="s">
        <v>65</v>
      </c>
      <c r="D6" s="404"/>
      <c r="E6" s="35"/>
      <c r="F6" s="35"/>
      <c r="G6" s="35"/>
      <c r="H6" s="36"/>
      <c r="I6" s="160">
        <f t="shared" ref="I6:I24" si="0">G6*H6</f>
        <v>0</v>
      </c>
    </row>
    <row r="7" spans="1:9" ht="12.75" customHeight="1" x14ac:dyDescent="0.2">
      <c r="A7" s="268"/>
      <c r="B7" s="13">
        <v>10099.129999999999</v>
      </c>
      <c r="C7" s="13" t="s">
        <v>66</v>
      </c>
      <c r="D7" s="270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8"/>
      <c r="B8" s="13">
        <v>10795.81</v>
      </c>
      <c r="C8" s="13" t="s">
        <v>69</v>
      </c>
      <c r="D8" s="270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8"/>
      <c r="B9" s="13">
        <v>9542.1299999999992</v>
      </c>
      <c r="C9" s="13" t="s">
        <v>71</v>
      </c>
      <c r="D9" s="270"/>
      <c r="E9" s="15"/>
      <c r="F9" s="15"/>
      <c r="G9" s="15"/>
      <c r="H9" s="16"/>
      <c r="I9" s="43">
        <f t="shared" si="0"/>
        <v>0</v>
      </c>
    </row>
    <row r="10" spans="1:9" ht="12.75" customHeight="1" thickBot="1" x14ac:dyDescent="0.25">
      <c r="A10" s="316"/>
      <c r="B10" s="74">
        <v>8851.34</v>
      </c>
      <c r="C10" s="74" t="s">
        <v>72</v>
      </c>
      <c r="D10" s="317"/>
      <c r="E10" s="76"/>
      <c r="F10" s="76"/>
      <c r="G10" s="76"/>
      <c r="H10" s="77"/>
      <c r="I10" s="204">
        <f t="shared" si="0"/>
        <v>0</v>
      </c>
    </row>
    <row r="11" spans="1:9" ht="12.75" customHeight="1" x14ac:dyDescent="0.2">
      <c r="A11" s="588" t="s">
        <v>522</v>
      </c>
      <c r="B11" s="579">
        <v>7830.14</v>
      </c>
      <c r="C11" s="579" t="s">
        <v>73</v>
      </c>
      <c r="D11" s="591"/>
      <c r="E11" s="37" t="s">
        <v>946</v>
      </c>
      <c r="F11" s="37" t="s">
        <v>100</v>
      </c>
      <c r="G11" s="37">
        <v>100</v>
      </c>
      <c r="H11" s="38">
        <v>0.7</v>
      </c>
      <c r="I11" s="39">
        <f t="shared" si="0"/>
        <v>70</v>
      </c>
    </row>
    <row r="12" spans="1:9" ht="12.75" customHeight="1" x14ac:dyDescent="0.2">
      <c r="A12" s="589"/>
      <c r="B12" s="581"/>
      <c r="C12" s="581"/>
      <c r="D12" s="595"/>
      <c r="E12" s="15" t="s">
        <v>507</v>
      </c>
      <c r="F12" s="15" t="s">
        <v>100</v>
      </c>
      <c r="G12" s="15">
        <v>50</v>
      </c>
      <c r="H12" s="16">
        <v>1.5</v>
      </c>
      <c r="I12" s="43">
        <f t="shared" si="0"/>
        <v>75</v>
      </c>
    </row>
    <row r="13" spans="1:9" ht="12.75" customHeight="1" x14ac:dyDescent="0.2">
      <c r="A13" s="589"/>
      <c r="B13" s="581"/>
      <c r="C13" s="581"/>
      <c r="D13" s="595"/>
      <c r="E13" s="15" t="s">
        <v>523</v>
      </c>
      <c r="F13" s="15" t="s">
        <v>300</v>
      </c>
      <c r="G13" s="15">
        <v>1</v>
      </c>
      <c r="H13" s="16">
        <v>815.4</v>
      </c>
      <c r="I13" s="43">
        <f t="shared" si="0"/>
        <v>815.4</v>
      </c>
    </row>
    <row r="14" spans="1:9" ht="12.75" customHeight="1" thickBot="1" x14ac:dyDescent="0.25">
      <c r="A14" s="590"/>
      <c r="B14" s="581"/>
      <c r="C14" s="581"/>
      <c r="D14" s="592"/>
      <c r="E14" s="40" t="s">
        <v>524</v>
      </c>
      <c r="F14" s="40" t="s">
        <v>111</v>
      </c>
      <c r="G14" s="40">
        <v>1</v>
      </c>
      <c r="H14" s="41">
        <v>750</v>
      </c>
      <c r="I14" s="42">
        <f t="shared" si="0"/>
        <v>750</v>
      </c>
    </row>
    <row r="15" spans="1:9" ht="12.75" customHeight="1" x14ac:dyDescent="0.2">
      <c r="A15" s="588" t="s">
        <v>452</v>
      </c>
      <c r="B15" s="581"/>
      <c r="C15" s="581"/>
      <c r="D15" s="591" t="s">
        <v>131</v>
      </c>
      <c r="E15" s="85" t="s">
        <v>550</v>
      </c>
      <c r="F15" s="85" t="s">
        <v>100</v>
      </c>
      <c r="G15" s="85">
        <v>2</v>
      </c>
      <c r="H15" s="158">
        <v>20</v>
      </c>
      <c r="I15" s="39">
        <f t="shared" si="0"/>
        <v>40</v>
      </c>
    </row>
    <row r="16" spans="1:9" ht="12.75" customHeight="1" thickBot="1" x14ac:dyDescent="0.25">
      <c r="A16" s="590"/>
      <c r="B16" s="580"/>
      <c r="C16" s="580"/>
      <c r="D16" s="592"/>
      <c r="E16" s="40" t="s">
        <v>223</v>
      </c>
      <c r="F16" s="40" t="s">
        <v>102</v>
      </c>
      <c r="G16" s="40">
        <v>0.05</v>
      </c>
      <c r="H16" s="41">
        <v>170</v>
      </c>
      <c r="I16" s="42">
        <f t="shared" si="0"/>
        <v>8.5</v>
      </c>
    </row>
    <row r="17" spans="1:9" x14ac:dyDescent="0.2">
      <c r="A17" s="265"/>
      <c r="B17" s="33">
        <v>9071.009</v>
      </c>
      <c r="C17" s="33" t="s">
        <v>74</v>
      </c>
      <c r="D17" s="267"/>
      <c r="E17" s="35"/>
      <c r="F17" s="35"/>
      <c r="G17" s="35"/>
      <c r="H17" s="36"/>
      <c r="I17" s="160">
        <f t="shared" si="0"/>
        <v>0</v>
      </c>
    </row>
    <row r="18" spans="1:9" x14ac:dyDescent="0.2">
      <c r="A18" s="265"/>
      <c r="B18" s="33">
        <v>7435.2690000000002</v>
      </c>
      <c r="C18" s="33" t="s">
        <v>75</v>
      </c>
      <c r="D18" s="267"/>
      <c r="E18" s="35"/>
      <c r="F18" s="35"/>
      <c r="G18" s="35"/>
      <c r="H18" s="36"/>
      <c r="I18" s="160">
        <f t="shared" si="0"/>
        <v>0</v>
      </c>
    </row>
    <row r="19" spans="1:9" ht="13.5" thickBot="1" x14ac:dyDescent="0.25">
      <c r="A19" s="265"/>
      <c r="B19" s="33">
        <v>8078.5060000000003</v>
      </c>
      <c r="C19" s="33" t="s">
        <v>76</v>
      </c>
      <c r="D19" s="267"/>
      <c r="E19" s="35"/>
      <c r="F19" s="35"/>
      <c r="G19" s="35"/>
      <c r="H19" s="36"/>
      <c r="I19" s="160">
        <f t="shared" si="0"/>
        <v>0</v>
      </c>
    </row>
    <row r="20" spans="1:9" x14ac:dyDescent="0.2">
      <c r="A20" s="588" t="s">
        <v>324</v>
      </c>
      <c r="B20" s="579">
        <v>8186.2280000000001</v>
      </c>
      <c r="C20" s="579" t="s">
        <v>77</v>
      </c>
      <c r="D20" s="579" t="s">
        <v>287</v>
      </c>
      <c r="E20" s="37" t="s">
        <v>477</v>
      </c>
      <c r="F20" s="37" t="s">
        <v>100</v>
      </c>
      <c r="G20" s="37">
        <v>5</v>
      </c>
      <c r="H20" s="38">
        <v>15</v>
      </c>
      <c r="I20" s="39">
        <f>G20*H20</f>
        <v>75</v>
      </c>
    </row>
    <row r="21" spans="1:9" x14ac:dyDescent="0.2">
      <c r="A21" s="589"/>
      <c r="B21" s="581"/>
      <c r="C21" s="581"/>
      <c r="D21" s="581"/>
      <c r="E21" s="53" t="s">
        <v>424</v>
      </c>
      <c r="F21" s="53" t="s">
        <v>425</v>
      </c>
      <c r="G21" s="53">
        <v>0.1</v>
      </c>
      <c r="H21" s="156">
        <v>300</v>
      </c>
      <c r="I21" s="160">
        <f>G21*H21</f>
        <v>30</v>
      </c>
    </row>
    <row r="22" spans="1:9" ht="13.5" thickBot="1" x14ac:dyDescent="0.25">
      <c r="A22" s="590"/>
      <c r="B22" s="580"/>
      <c r="C22" s="580"/>
      <c r="D22" s="580"/>
      <c r="E22" s="40" t="s">
        <v>422</v>
      </c>
      <c r="F22" s="40" t="s">
        <v>285</v>
      </c>
      <c r="G22" s="40">
        <v>0.25</v>
      </c>
      <c r="H22" s="41">
        <v>350</v>
      </c>
      <c r="I22" s="42">
        <f>G22*H22</f>
        <v>87.5</v>
      </c>
    </row>
    <row r="23" spans="1:9" x14ac:dyDescent="0.2">
      <c r="A23" s="468"/>
      <c r="B23" s="73">
        <v>8853.366</v>
      </c>
      <c r="C23" s="73" t="s">
        <v>78</v>
      </c>
      <c r="D23" s="73"/>
      <c r="E23" s="76"/>
      <c r="F23" s="76"/>
      <c r="G23" s="76"/>
      <c r="H23" s="77"/>
      <c r="I23" s="43">
        <f t="shared" si="0"/>
        <v>0</v>
      </c>
    </row>
    <row r="24" spans="1:9" ht="12.75" customHeight="1" x14ac:dyDescent="0.2">
      <c r="A24" s="268"/>
      <c r="B24" s="13">
        <v>8824.6380000000008</v>
      </c>
      <c r="C24" s="13" t="s">
        <v>79</v>
      </c>
      <c r="D24" s="44"/>
      <c r="E24" s="44"/>
      <c r="F24" s="44"/>
      <c r="G24" s="44"/>
      <c r="H24" s="44"/>
      <c r="I24" s="43">
        <f t="shared" si="0"/>
        <v>0</v>
      </c>
    </row>
    <row r="25" spans="1:9" ht="12.75" customHeight="1" thickBot="1" x14ac:dyDescent="0.25">
      <c r="A25" s="183"/>
      <c r="B25" s="200">
        <f>SUM(B6:B24)</f>
        <v>107683.39599999999</v>
      </c>
      <c r="C25" s="201"/>
      <c r="D25" s="200"/>
      <c r="E25" s="202"/>
      <c r="F25" s="201"/>
      <c r="G25" s="201"/>
      <c r="H25" s="200" t="s">
        <v>16</v>
      </c>
      <c r="I25" s="233">
        <f>SUM(I6:I24)</f>
        <v>1951.4</v>
      </c>
    </row>
    <row r="26" spans="1:9" ht="77.25" thickBot="1" x14ac:dyDescent="0.25">
      <c r="A26" s="137" t="s">
        <v>1602</v>
      </c>
      <c r="B26" s="117" t="s">
        <v>15</v>
      </c>
      <c r="C26" s="117" t="s">
        <v>4</v>
      </c>
      <c r="D26" s="117" t="s">
        <v>22</v>
      </c>
      <c r="E26" s="121" t="s">
        <v>17</v>
      </c>
      <c r="F26" s="117" t="s">
        <v>18</v>
      </c>
      <c r="G26" s="117" t="s">
        <v>9</v>
      </c>
      <c r="H26" s="117" t="s">
        <v>12</v>
      </c>
      <c r="I26" s="118" t="s">
        <v>11</v>
      </c>
    </row>
    <row r="27" spans="1:9" ht="26.25" thickBot="1" x14ac:dyDescent="0.25">
      <c r="A27" s="46" t="s">
        <v>353</v>
      </c>
      <c r="B27" s="272">
        <v>14610.75</v>
      </c>
      <c r="C27" s="88" t="s">
        <v>65</v>
      </c>
      <c r="D27" s="47" t="s">
        <v>362</v>
      </c>
      <c r="E27" s="47" t="s">
        <v>355</v>
      </c>
      <c r="F27" s="47" t="s">
        <v>100</v>
      </c>
      <c r="G27" s="47">
        <v>1</v>
      </c>
      <c r="H27" s="48">
        <v>17</v>
      </c>
      <c r="I27" s="49">
        <f>G27*H27</f>
        <v>17</v>
      </c>
    </row>
    <row r="28" spans="1:9" ht="12.75" customHeight="1" x14ac:dyDescent="0.2">
      <c r="A28" s="588" t="s">
        <v>353</v>
      </c>
      <c r="B28" s="579">
        <v>12262.23</v>
      </c>
      <c r="C28" s="579" t="s">
        <v>66</v>
      </c>
      <c r="D28" s="591" t="s">
        <v>362</v>
      </c>
      <c r="E28" s="37" t="s">
        <v>357</v>
      </c>
      <c r="F28" s="37" t="s">
        <v>100</v>
      </c>
      <c r="G28" s="37">
        <v>1</v>
      </c>
      <c r="H28" s="38">
        <v>18.54</v>
      </c>
      <c r="I28" s="39">
        <f t="shared" ref="I28:I93" si="1">G28*H28</f>
        <v>18.54</v>
      </c>
    </row>
    <row r="29" spans="1:9" ht="12.75" customHeight="1" thickBot="1" x14ac:dyDescent="0.25">
      <c r="A29" s="590"/>
      <c r="B29" s="580"/>
      <c r="C29" s="580"/>
      <c r="D29" s="592"/>
      <c r="E29" s="40" t="s">
        <v>356</v>
      </c>
      <c r="F29" s="40" t="s">
        <v>100</v>
      </c>
      <c r="G29" s="40">
        <v>1</v>
      </c>
      <c r="H29" s="41">
        <v>45</v>
      </c>
      <c r="I29" s="42">
        <f t="shared" si="1"/>
        <v>45</v>
      </c>
    </row>
    <row r="30" spans="1:9" ht="12.75" customHeight="1" thickBot="1" x14ac:dyDescent="0.25">
      <c r="A30" s="32"/>
      <c r="B30" s="33">
        <v>12306.68</v>
      </c>
      <c r="C30" s="33" t="s">
        <v>69</v>
      </c>
      <c r="D30" s="35"/>
      <c r="E30" s="35"/>
      <c r="F30" s="35"/>
      <c r="G30" s="35"/>
      <c r="H30" s="36"/>
      <c r="I30" s="160">
        <f t="shared" si="1"/>
        <v>0</v>
      </c>
    </row>
    <row r="31" spans="1:9" x14ac:dyDescent="0.2">
      <c r="A31" s="588" t="s">
        <v>353</v>
      </c>
      <c r="B31" s="579">
        <v>11379.99</v>
      </c>
      <c r="C31" s="599" t="s">
        <v>71</v>
      </c>
      <c r="D31" s="591" t="s">
        <v>362</v>
      </c>
      <c r="E31" s="495" t="s">
        <v>355</v>
      </c>
      <c r="F31" s="495" t="s">
        <v>100</v>
      </c>
      <c r="G31" s="495">
        <v>5</v>
      </c>
      <c r="H31" s="496">
        <v>17</v>
      </c>
      <c r="I31" s="39">
        <f t="shared" si="1"/>
        <v>85</v>
      </c>
    </row>
    <row r="32" spans="1:9" x14ac:dyDescent="0.2">
      <c r="A32" s="589"/>
      <c r="B32" s="581"/>
      <c r="C32" s="600"/>
      <c r="D32" s="595"/>
      <c r="E32" s="410" t="s">
        <v>389</v>
      </c>
      <c r="F32" s="410" t="s">
        <v>104</v>
      </c>
      <c r="G32" s="410">
        <v>6</v>
      </c>
      <c r="H32" s="497">
        <v>1.43</v>
      </c>
      <c r="I32" s="160">
        <f t="shared" si="1"/>
        <v>8.58</v>
      </c>
    </row>
    <row r="33" spans="1:9" x14ac:dyDescent="0.2">
      <c r="A33" s="589"/>
      <c r="B33" s="581"/>
      <c r="C33" s="600"/>
      <c r="D33" s="595"/>
      <c r="E33" s="410" t="s">
        <v>364</v>
      </c>
      <c r="F33" s="410" t="s">
        <v>100</v>
      </c>
      <c r="G33" s="410">
        <v>1</v>
      </c>
      <c r="H33" s="497">
        <v>20</v>
      </c>
      <c r="I33" s="160">
        <f t="shared" si="1"/>
        <v>20</v>
      </c>
    </row>
    <row r="34" spans="1:9" x14ac:dyDescent="0.2">
      <c r="A34" s="589"/>
      <c r="B34" s="581"/>
      <c r="C34" s="600"/>
      <c r="D34" s="595"/>
      <c r="E34" s="175" t="s">
        <v>357</v>
      </c>
      <c r="F34" s="175" t="s">
        <v>100</v>
      </c>
      <c r="G34" s="175">
        <v>2</v>
      </c>
      <c r="H34" s="302">
        <v>35.270000000000003</v>
      </c>
      <c r="I34" s="43">
        <f t="shared" si="1"/>
        <v>70.540000000000006</v>
      </c>
    </row>
    <row r="35" spans="1:9" ht="13.5" thickBot="1" x14ac:dyDescent="0.25">
      <c r="A35" s="590"/>
      <c r="B35" s="581"/>
      <c r="C35" s="600"/>
      <c r="D35" s="592"/>
      <c r="E35" s="86" t="s">
        <v>356</v>
      </c>
      <c r="F35" s="86" t="s">
        <v>100</v>
      </c>
      <c r="G35" s="86">
        <v>1</v>
      </c>
      <c r="H35" s="87">
        <v>45</v>
      </c>
      <c r="I35" s="203">
        <f t="shared" si="1"/>
        <v>45</v>
      </c>
    </row>
    <row r="36" spans="1:9" ht="12.75" customHeight="1" x14ac:dyDescent="0.2">
      <c r="A36" s="588" t="s">
        <v>736</v>
      </c>
      <c r="B36" s="581"/>
      <c r="C36" s="600"/>
      <c r="D36" s="602" t="s">
        <v>126</v>
      </c>
      <c r="E36" s="475" t="s">
        <v>737</v>
      </c>
      <c r="F36" s="475" t="s">
        <v>100</v>
      </c>
      <c r="G36" s="475">
        <v>1</v>
      </c>
      <c r="H36" s="476">
        <v>2750.29</v>
      </c>
      <c r="I36" s="39">
        <f t="shared" si="1"/>
        <v>2750.29</v>
      </c>
    </row>
    <row r="37" spans="1:9" ht="12.75" customHeight="1" x14ac:dyDescent="0.2">
      <c r="A37" s="589"/>
      <c r="B37" s="581"/>
      <c r="C37" s="600"/>
      <c r="D37" s="603"/>
      <c r="E37" s="15" t="s">
        <v>706</v>
      </c>
      <c r="F37" s="15" t="s">
        <v>100</v>
      </c>
      <c r="G37" s="15">
        <v>2</v>
      </c>
      <c r="H37" s="16">
        <v>289.48</v>
      </c>
      <c r="I37" s="43">
        <f t="shared" si="1"/>
        <v>578.96</v>
      </c>
    </row>
    <row r="38" spans="1:9" x14ac:dyDescent="0.2">
      <c r="A38" s="589"/>
      <c r="B38" s="581"/>
      <c r="C38" s="600"/>
      <c r="D38" s="603"/>
      <c r="E38" s="15" t="s">
        <v>535</v>
      </c>
      <c r="F38" s="15" t="s">
        <v>102</v>
      </c>
      <c r="G38" s="15">
        <v>1</v>
      </c>
      <c r="H38" s="16">
        <v>77.400000000000006</v>
      </c>
      <c r="I38" s="43">
        <f t="shared" si="1"/>
        <v>77.400000000000006</v>
      </c>
    </row>
    <row r="39" spans="1:9" ht="12.75" customHeight="1" x14ac:dyDescent="0.2">
      <c r="A39" s="589"/>
      <c r="B39" s="581"/>
      <c r="C39" s="600"/>
      <c r="D39" s="603"/>
      <c r="E39" s="15" t="s">
        <v>346</v>
      </c>
      <c r="F39" s="15" t="s">
        <v>100</v>
      </c>
      <c r="G39" s="15">
        <v>2</v>
      </c>
      <c r="H39" s="16">
        <v>53</v>
      </c>
      <c r="I39" s="43">
        <f t="shared" si="1"/>
        <v>106</v>
      </c>
    </row>
    <row r="40" spans="1:9" ht="12.75" customHeight="1" thickBot="1" x14ac:dyDescent="0.25">
      <c r="A40" s="590"/>
      <c r="B40" s="581"/>
      <c r="C40" s="600"/>
      <c r="D40" s="604"/>
      <c r="E40" s="40" t="s">
        <v>516</v>
      </c>
      <c r="F40" s="40" t="s">
        <v>104</v>
      </c>
      <c r="G40" s="40">
        <v>2</v>
      </c>
      <c r="H40" s="41">
        <v>19.98</v>
      </c>
      <c r="I40" s="42">
        <f t="shared" si="1"/>
        <v>39.96</v>
      </c>
    </row>
    <row r="41" spans="1:9" ht="12.75" customHeight="1" x14ac:dyDescent="0.2">
      <c r="A41" s="588" t="s">
        <v>118</v>
      </c>
      <c r="B41" s="581"/>
      <c r="C41" s="600"/>
      <c r="D41" s="602" t="s">
        <v>738</v>
      </c>
      <c r="E41" s="37" t="s">
        <v>236</v>
      </c>
      <c r="F41" s="37" t="s">
        <v>104</v>
      </c>
      <c r="G41" s="37">
        <v>4</v>
      </c>
      <c r="H41" s="38">
        <v>57.72</v>
      </c>
      <c r="I41" s="39">
        <f t="shared" si="1"/>
        <v>230.88</v>
      </c>
    </row>
    <row r="42" spans="1:9" ht="12.75" customHeight="1" x14ac:dyDescent="0.2">
      <c r="A42" s="589"/>
      <c r="B42" s="581"/>
      <c r="C42" s="600"/>
      <c r="D42" s="603"/>
      <c r="E42" s="15" t="s">
        <v>333</v>
      </c>
      <c r="F42" s="15" t="s">
        <v>100</v>
      </c>
      <c r="G42" s="15">
        <v>2</v>
      </c>
      <c r="H42" s="16">
        <v>104.84</v>
      </c>
      <c r="I42" s="43">
        <f t="shared" si="1"/>
        <v>209.68</v>
      </c>
    </row>
    <row r="43" spans="1:9" ht="12.75" customHeight="1" x14ac:dyDescent="0.2">
      <c r="A43" s="589"/>
      <c r="B43" s="581"/>
      <c r="C43" s="600"/>
      <c r="D43" s="603"/>
      <c r="E43" s="15" t="s">
        <v>739</v>
      </c>
      <c r="F43" s="15" t="s">
        <v>100</v>
      </c>
      <c r="G43" s="15">
        <v>2</v>
      </c>
      <c r="H43" s="16">
        <v>2401.9899999999998</v>
      </c>
      <c r="I43" s="43">
        <f t="shared" si="1"/>
        <v>4803.9799999999996</v>
      </c>
    </row>
    <row r="44" spans="1:9" ht="12.75" customHeight="1" x14ac:dyDescent="0.2">
      <c r="A44" s="589"/>
      <c r="B44" s="581"/>
      <c r="C44" s="600"/>
      <c r="D44" s="603"/>
      <c r="E44" s="15" t="s">
        <v>740</v>
      </c>
      <c r="F44" s="15" t="s">
        <v>102</v>
      </c>
      <c r="G44" s="15">
        <v>1</v>
      </c>
      <c r="H44" s="16">
        <v>73.75</v>
      </c>
      <c r="I44" s="43">
        <f t="shared" si="1"/>
        <v>73.75</v>
      </c>
    </row>
    <row r="45" spans="1:9" ht="12.75" customHeight="1" x14ac:dyDescent="0.2">
      <c r="A45" s="589"/>
      <c r="B45" s="581"/>
      <c r="C45" s="600"/>
      <c r="D45" s="603"/>
      <c r="E45" s="15" t="s">
        <v>741</v>
      </c>
      <c r="F45" s="15" t="s">
        <v>102</v>
      </c>
      <c r="G45" s="15">
        <v>0.5</v>
      </c>
      <c r="H45" s="16">
        <v>103.35</v>
      </c>
      <c r="I45" s="43">
        <f t="shared" si="1"/>
        <v>51.674999999999997</v>
      </c>
    </row>
    <row r="46" spans="1:9" ht="12.75" customHeight="1" thickBot="1" x14ac:dyDescent="0.25">
      <c r="A46" s="590"/>
      <c r="B46" s="580"/>
      <c r="C46" s="601"/>
      <c r="D46" s="604"/>
      <c r="E46" s="40" t="s">
        <v>372</v>
      </c>
      <c r="F46" s="40" t="s">
        <v>100</v>
      </c>
      <c r="G46" s="40">
        <v>4</v>
      </c>
      <c r="H46" s="41">
        <v>4.9400000000000004</v>
      </c>
      <c r="I46" s="42">
        <f t="shared" si="1"/>
        <v>19.760000000000002</v>
      </c>
    </row>
    <row r="47" spans="1:9" ht="12.75" customHeight="1" x14ac:dyDescent="0.2">
      <c r="A47" s="265"/>
      <c r="B47" s="33">
        <v>11343.94</v>
      </c>
      <c r="C47" s="33" t="s">
        <v>72</v>
      </c>
      <c r="D47" s="401"/>
      <c r="E47" s="35"/>
      <c r="F47" s="35"/>
      <c r="G47" s="35"/>
      <c r="H47" s="36"/>
      <c r="I47" s="160">
        <f t="shared" si="1"/>
        <v>0</v>
      </c>
    </row>
    <row r="48" spans="1:9" ht="12.75" customHeight="1" thickBot="1" x14ac:dyDescent="0.25">
      <c r="A48" s="321"/>
      <c r="B48" s="73">
        <v>11177.59</v>
      </c>
      <c r="C48" s="73" t="s">
        <v>73</v>
      </c>
      <c r="D48" s="500"/>
      <c r="E48" s="53"/>
      <c r="F48" s="53"/>
      <c r="G48" s="53"/>
      <c r="H48" s="156"/>
      <c r="I48" s="168"/>
    </row>
    <row r="49" spans="1:9" ht="26.25" thickBot="1" x14ac:dyDescent="0.25">
      <c r="A49" s="46" t="s">
        <v>353</v>
      </c>
      <c r="B49" s="88">
        <v>13149.73</v>
      </c>
      <c r="C49" s="88" t="s">
        <v>74</v>
      </c>
      <c r="D49" s="467"/>
      <c r="E49" s="47" t="s">
        <v>355</v>
      </c>
      <c r="F49" s="47" t="s">
        <v>100</v>
      </c>
      <c r="G49" s="47">
        <v>6</v>
      </c>
      <c r="H49" s="48">
        <v>17</v>
      </c>
      <c r="I49" s="49">
        <f>G49*H49</f>
        <v>102</v>
      </c>
    </row>
    <row r="50" spans="1:9" ht="12.75" customHeight="1" thickBot="1" x14ac:dyDescent="0.25">
      <c r="A50" s="32"/>
      <c r="B50" s="33">
        <v>13583.34</v>
      </c>
      <c r="C50" s="33" t="s">
        <v>75</v>
      </c>
      <c r="D50" s="267"/>
      <c r="E50" s="35"/>
      <c r="F50" s="35"/>
      <c r="G50" s="35"/>
      <c r="H50" s="36"/>
      <c r="I50" s="160"/>
    </row>
    <row r="51" spans="1:9" ht="26.25" thickBot="1" x14ac:dyDescent="0.25">
      <c r="A51" s="46" t="s">
        <v>353</v>
      </c>
      <c r="B51" s="272">
        <v>15984.15</v>
      </c>
      <c r="C51" s="88" t="s">
        <v>76</v>
      </c>
      <c r="D51" s="47" t="s">
        <v>362</v>
      </c>
      <c r="E51" s="47" t="s">
        <v>355</v>
      </c>
      <c r="F51" s="47" t="s">
        <v>100</v>
      </c>
      <c r="G51" s="47">
        <v>1</v>
      </c>
      <c r="H51" s="48">
        <v>9.42</v>
      </c>
      <c r="I51" s="49">
        <f>G51*H51</f>
        <v>9.42</v>
      </c>
    </row>
    <row r="52" spans="1:9" ht="26.25" thickBot="1" x14ac:dyDescent="0.25">
      <c r="A52" s="46" t="s">
        <v>353</v>
      </c>
      <c r="B52" s="579">
        <v>12833.68</v>
      </c>
      <c r="C52" s="579" t="s">
        <v>77</v>
      </c>
      <c r="D52" s="47" t="s">
        <v>362</v>
      </c>
      <c r="E52" s="47" t="s">
        <v>355</v>
      </c>
      <c r="F52" s="47" t="s">
        <v>100</v>
      </c>
      <c r="G52" s="47">
        <v>2</v>
      </c>
      <c r="H52" s="48">
        <v>9.42</v>
      </c>
      <c r="I52" s="49">
        <f>G52*H52</f>
        <v>18.84</v>
      </c>
    </row>
    <row r="53" spans="1:9" ht="12.75" customHeight="1" x14ac:dyDescent="0.2">
      <c r="A53" s="588" t="s">
        <v>118</v>
      </c>
      <c r="B53" s="581"/>
      <c r="C53" s="581"/>
      <c r="D53" s="591" t="s">
        <v>1351</v>
      </c>
      <c r="E53" s="85" t="s">
        <v>273</v>
      </c>
      <c r="F53" s="85" t="s">
        <v>104</v>
      </c>
      <c r="G53" s="85">
        <v>3</v>
      </c>
      <c r="H53" s="158">
        <v>55.74</v>
      </c>
      <c r="I53" s="39">
        <f t="shared" si="1"/>
        <v>167.22</v>
      </c>
    </row>
    <row r="54" spans="1:9" ht="12.75" customHeight="1" x14ac:dyDescent="0.2">
      <c r="A54" s="589"/>
      <c r="B54" s="581"/>
      <c r="C54" s="581"/>
      <c r="D54" s="595"/>
      <c r="E54" s="15" t="s">
        <v>1352</v>
      </c>
      <c r="F54" s="15" t="s">
        <v>100</v>
      </c>
      <c r="G54" s="15">
        <v>1</v>
      </c>
      <c r="H54" s="16">
        <v>117.27</v>
      </c>
      <c r="I54" s="43">
        <f t="shared" si="1"/>
        <v>117.27</v>
      </c>
    </row>
    <row r="55" spans="1:9" ht="12.75" customHeight="1" x14ac:dyDescent="0.2">
      <c r="A55" s="589"/>
      <c r="B55" s="581"/>
      <c r="C55" s="581"/>
      <c r="D55" s="595"/>
      <c r="E55" s="15" t="s">
        <v>275</v>
      </c>
      <c r="F55" s="15" t="s">
        <v>100</v>
      </c>
      <c r="G55" s="15">
        <v>2</v>
      </c>
      <c r="H55" s="16">
        <v>92.39</v>
      </c>
      <c r="I55" s="43">
        <f t="shared" si="1"/>
        <v>184.78</v>
      </c>
    </row>
    <row r="56" spans="1:9" ht="12.75" customHeight="1" thickBot="1" x14ac:dyDescent="0.25">
      <c r="A56" s="589"/>
      <c r="B56" s="581"/>
      <c r="C56" s="581"/>
      <c r="D56" s="592"/>
      <c r="E56" s="40" t="s">
        <v>274</v>
      </c>
      <c r="F56" s="40" t="s">
        <v>100</v>
      </c>
      <c r="G56" s="40">
        <v>1</v>
      </c>
      <c r="H56" s="41">
        <v>102.25</v>
      </c>
      <c r="I56" s="42">
        <f t="shared" si="1"/>
        <v>102.25</v>
      </c>
    </row>
    <row r="57" spans="1:9" ht="12.75" customHeight="1" x14ac:dyDescent="0.2">
      <c r="A57" s="589"/>
      <c r="B57" s="581"/>
      <c r="C57" s="581"/>
      <c r="D57" s="591" t="s">
        <v>1353</v>
      </c>
      <c r="E57" s="35" t="s">
        <v>316</v>
      </c>
      <c r="F57" s="35" t="s">
        <v>104</v>
      </c>
      <c r="G57" s="35">
        <v>2</v>
      </c>
      <c r="H57" s="36">
        <v>109.78</v>
      </c>
      <c r="I57" s="160">
        <f t="shared" si="1"/>
        <v>219.56</v>
      </c>
    </row>
    <row r="58" spans="1:9" ht="12.75" customHeight="1" x14ac:dyDescent="0.2">
      <c r="A58" s="589"/>
      <c r="B58" s="581"/>
      <c r="C58" s="581"/>
      <c r="D58" s="595"/>
      <c r="E58" s="15" t="s">
        <v>317</v>
      </c>
      <c r="F58" s="15" t="s">
        <v>100</v>
      </c>
      <c r="G58" s="15">
        <v>1</v>
      </c>
      <c r="H58" s="16">
        <v>138.53</v>
      </c>
      <c r="I58" s="43">
        <f t="shared" si="1"/>
        <v>138.53</v>
      </c>
    </row>
    <row r="59" spans="1:9" ht="12.75" customHeight="1" x14ac:dyDescent="0.2">
      <c r="A59" s="589"/>
      <c r="B59" s="581"/>
      <c r="C59" s="581"/>
      <c r="D59" s="595"/>
      <c r="E59" s="15" t="s">
        <v>880</v>
      </c>
      <c r="F59" s="15" t="s">
        <v>100</v>
      </c>
      <c r="G59" s="15">
        <v>1</v>
      </c>
      <c r="H59" s="16">
        <v>287.55</v>
      </c>
      <c r="I59" s="43">
        <f t="shared" si="1"/>
        <v>287.55</v>
      </c>
    </row>
    <row r="60" spans="1:9" ht="12.75" customHeight="1" x14ac:dyDescent="0.2">
      <c r="A60" s="589"/>
      <c r="B60" s="581"/>
      <c r="C60" s="581"/>
      <c r="D60" s="595"/>
      <c r="E60" s="15" t="s">
        <v>209</v>
      </c>
      <c r="F60" s="15" t="s">
        <v>100</v>
      </c>
      <c r="G60" s="15">
        <v>1</v>
      </c>
      <c r="H60" s="16">
        <v>173.33</v>
      </c>
      <c r="I60" s="43">
        <f t="shared" si="1"/>
        <v>173.33</v>
      </c>
    </row>
    <row r="61" spans="1:9" ht="12.75" customHeight="1" x14ac:dyDescent="0.2">
      <c r="A61" s="589"/>
      <c r="B61" s="581"/>
      <c r="C61" s="581"/>
      <c r="D61" s="595"/>
      <c r="E61" s="15" t="s">
        <v>787</v>
      </c>
      <c r="F61" s="15" t="s">
        <v>100</v>
      </c>
      <c r="G61" s="15">
        <v>1</v>
      </c>
      <c r="H61" s="16">
        <v>120</v>
      </c>
      <c r="I61" s="43">
        <f t="shared" si="1"/>
        <v>120</v>
      </c>
    </row>
    <row r="62" spans="1:9" ht="12.75" customHeight="1" x14ac:dyDescent="0.2">
      <c r="A62" s="589"/>
      <c r="B62" s="581"/>
      <c r="C62" s="581"/>
      <c r="D62" s="633"/>
      <c r="E62" s="15" t="s">
        <v>244</v>
      </c>
      <c r="F62" s="15" t="s">
        <v>100</v>
      </c>
      <c r="G62" s="15">
        <v>1</v>
      </c>
      <c r="H62" s="16">
        <v>290</v>
      </c>
      <c r="I62" s="43">
        <f t="shared" si="1"/>
        <v>290</v>
      </c>
    </row>
    <row r="63" spans="1:9" ht="12.75" customHeight="1" x14ac:dyDescent="0.2">
      <c r="A63" s="589"/>
      <c r="B63" s="581"/>
      <c r="C63" s="581"/>
      <c r="D63" s="627" t="s">
        <v>1273</v>
      </c>
      <c r="E63" s="15" t="s">
        <v>1072</v>
      </c>
      <c r="F63" s="15" t="s">
        <v>100</v>
      </c>
      <c r="G63" s="15">
        <v>2</v>
      </c>
      <c r="H63" s="16">
        <v>59.26</v>
      </c>
      <c r="I63" s="43">
        <f t="shared" si="1"/>
        <v>118.52</v>
      </c>
    </row>
    <row r="64" spans="1:9" ht="12.75" customHeight="1" x14ac:dyDescent="0.2">
      <c r="A64" s="589"/>
      <c r="B64" s="581"/>
      <c r="C64" s="581"/>
      <c r="D64" s="595"/>
      <c r="E64" s="15" t="s">
        <v>244</v>
      </c>
      <c r="F64" s="15" t="s">
        <v>100</v>
      </c>
      <c r="G64" s="15">
        <v>1</v>
      </c>
      <c r="H64" s="16">
        <v>290</v>
      </c>
      <c r="I64" s="43">
        <f t="shared" si="1"/>
        <v>290</v>
      </c>
    </row>
    <row r="65" spans="1:9" ht="12.75" customHeight="1" x14ac:dyDescent="0.2">
      <c r="A65" s="589"/>
      <c r="B65" s="581"/>
      <c r="C65" s="581"/>
      <c r="D65" s="595"/>
      <c r="E65" s="15" t="s">
        <v>690</v>
      </c>
      <c r="F65" s="15" t="s">
        <v>100</v>
      </c>
      <c r="G65" s="15">
        <v>4</v>
      </c>
      <c r="H65" s="16">
        <v>3.6</v>
      </c>
      <c r="I65" s="43">
        <f t="shared" si="1"/>
        <v>14.4</v>
      </c>
    </row>
    <row r="66" spans="1:9" ht="12.75" customHeight="1" x14ac:dyDescent="0.2">
      <c r="A66" s="589"/>
      <c r="B66" s="581"/>
      <c r="C66" s="581"/>
      <c r="D66" s="595"/>
      <c r="E66" s="15" t="s">
        <v>237</v>
      </c>
      <c r="F66" s="15" t="s">
        <v>100</v>
      </c>
      <c r="G66" s="15">
        <v>4</v>
      </c>
      <c r="H66" s="16">
        <v>4.59</v>
      </c>
      <c r="I66" s="43">
        <f t="shared" si="1"/>
        <v>18.36</v>
      </c>
    </row>
    <row r="67" spans="1:9" ht="12.75" customHeight="1" x14ac:dyDescent="0.2">
      <c r="A67" s="589"/>
      <c r="B67" s="581"/>
      <c r="C67" s="581"/>
      <c r="D67" s="595"/>
      <c r="E67" s="15" t="s">
        <v>275</v>
      </c>
      <c r="F67" s="15" t="s">
        <v>100</v>
      </c>
      <c r="G67" s="15">
        <v>1</v>
      </c>
      <c r="H67" s="16">
        <v>92.39</v>
      </c>
      <c r="I67" s="43">
        <f t="shared" si="1"/>
        <v>92.39</v>
      </c>
    </row>
    <row r="68" spans="1:9" ht="12.75" customHeight="1" x14ac:dyDescent="0.2">
      <c r="A68" s="589"/>
      <c r="B68" s="581"/>
      <c r="C68" s="581"/>
      <c r="D68" s="633"/>
      <c r="E68" s="15" t="s">
        <v>1265</v>
      </c>
      <c r="F68" s="15" t="s">
        <v>100</v>
      </c>
      <c r="G68" s="15">
        <v>1</v>
      </c>
      <c r="H68" s="16">
        <v>50.86</v>
      </c>
      <c r="I68" s="43">
        <f t="shared" si="1"/>
        <v>50.86</v>
      </c>
    </row>
    <row r="69" spans="1:9" ht="12.75" customHeight="1" x14ac:dyDescent="0.2">
      <c r="A69" s="589"/>
      <c r="B69" s="581"/>
      <c r="C69" s="581"/>
      <c r="D69" s="627" t="s">
        <v>139</v>
      </c>
      <c r="E69" s="15" t="s">
        <v>274</v>
      </c>
      <c r="F69" s="15" t="s">
        <v>100</v>
      </c>
      <c r="G69" s="15">
        <v>2</v>
      </c>
      <c r="H69" s="16">
        <v>102.25</v>
      </c>
      <c r="I69" s="43">
        <f t="shared" si="1"/>
        <v>204.5</v>
      </c>
    </row>
    <row r="70" spans="1:9" ht="12.75" customHeight="1" x14ac:dyDescent="0.2">
      <c r="A70" s="589"/>
      <c r="B70" s="581"/>
      <c r="C70" s="581"/>
      <c r="D70" s="595"/>
      <c r="E70" s="15" t="s">
        <v>275</v>
      </c>
      <c r="F70" s="15" t="s">
        <v>100</v>
      </c>
      <c r="G70" s="15">
        <v>2</v>
      </c>
      <c r="H70" s="16">
        <v>92.39</v>
      </c>
      <c r="I70" s="43">
        <f t="shared" si="1"/>
        <v>184.78</v>
      </c>
    </row>
    <row r="71" spans="1:9" ht="12.75" customHeight="1" x14ac:dyDescent="0.2">
      <c r="A71" s="589"/>
      <c r="B71" s="581"/>
      <c r="C71" s="581"/>
      <c r="D71" s="595"/>
      <c r="E71" s="15" t="s">
        <v>785</v>
      </c>
      <c r="F71" s="15" t="s">
        <v>104</v>
      </c>
      <c r="G71" s="15">
        <v>1</v>
      </c>
      <c r="H71" s="16">
        <v>50.37</v>
      </c>
      <c r="I71" s="43">
        <f t="shared" si="1"/>
        <v>50.37</v>
      </c>
    </row>
    <row r="72" spans="1:9" ht="12.75" customHeight="1" x14ac:dyDescent="0.2">
      <c r="A72" s="589"/>
      <c r="B72" s="581"/>
      <c r="C72" s="581"/>
      <c r="D72" s="595"/>
      <c r="E72" s="15" t="s">
        <v>206</v>
      </c>
      <c r="F72" s="15" t="s">
        <v>100</v>
      </c>
      <c r="G72" s="15">
        <v>2</v>
      </c>
      <c r="H72" s="16">
        <v>5.28</v>
      </c>
      <c r="I72" s="43">
        <f t="shared" si="1"/>
        <v>10.56</v>
      </c>
    </row>
    <row r="73" spans="1:9" ht="12.75" customHeight="1" x14ac:dyDescent="0.2">
      <c r="A73" s="589"/>
      <c r="B73" s="581"/>
      <c r="C73" s="581"/>
      <c r="D73" s="595"/>
      <c r="E73" s="15" t="s">
        <v>207</v>
      </c>
      <c r="F73" s="15" t="s">
        <v>100</v>
      </c>
      <c r="G73" s="15">
        <v>1</v>
      </c>
      <c r="H73" s="16">
        <v>5.85</v>
      </c>
      <c r="I73" s="43">
        <f t="shared" si="1"/>
        <v>5.85</v>
      </c>
    </row>
    <row r="74" spans="1:9" ht="12.75" customHeight="1" x14ac:dyDescent="0.2">
      <c r="A74" s="589"/>
      <c r="B74" s="581"/>
      <c r="C74" s="581"/>
      <c r="D74" s="595"/>
      <c r="E74" s="15" t="s">
        <v>600</v>
      </c>
      <c r="F74" s="15" t="s">
        <v>100</v>
      </c>
      <c r="G74" s="15">
        <v>1</v>
      </c>
      <c r="H74" s="16">
        <v>16.95</v>
      </c>
      <c r="I74" s="43">
        <f t="shared" si="1"/>
        <v>16.95</v>
      </c>
    </row>
    <row r="75" spans="1:9" ht="12.75" customHeight="1" x14ac:dyDescent="0.2">
      <c r="A75" s="589"/>
      <c r="B75" s="581"/>
      <c r="C75" s="581"/>
      <c r="D75" s="595"/>
      <c r="E75" s="15" t="s">
        <v>209</v>
      </c>
      <c r="F75" s="15" t="s">
        <v>100</v>
      </c>
      <c r="G75" s="15">
        <v>2</v>
      </c>
      <c r="H75" s="16">
        <v>173.33</v>
      </c>
      <c r="I75" s="43">
        <f t="shared" si="1"/>
        <v>346.66</v>
      </c>
    </row>
    <row r="76" spans="1:9" ht="12.75" customHeight="1" x14ac:dyDescent="0.2">
      <c r="A76" s="589"/>
      <c r="B76" s="581"/>
      <c r="C76" s="581"/>
      <c r="D76" s="595"/>
      <c r="E76" s="15" t="s">
        <v>193</v>
      </c>
      <c r="F76" s="15" t="s">
        <v>100</v>
      </c>
      <c r="G76" s="15">
        <v>1</v>
      </c>
      <c r="H76" s="16">
        <v>110.19</v>
      </c>
      <c r="I76" s="43">
        <f t="shared" si="1"/>
        <v>110.19</v>
      </c>
    </row>
    <row r="77" spans="1:9" ht="12.75" customHeight="1" x14ac:dyDescent="0.2">
      <c r="A77" s="589"/>
      <c r="B77" s="581"/>
      <c r="C77" s="581"/>
      <c r="D77" s="595"/>
      <c r="E77" s="15" t="s">
        <v>316</v>
      </c>
      <c r="F77" s="15" t="s">
        <v>104</v>
      </c>
      <c r="G77" s="15">
        <v>1</v>
      </c>
      <c r="H77" s="16">
        <v>109.78</v>
      </c>
      <c r="I77" s="43">
        <f t="shared" si="1"/>
        <v>109.78</v>
      </c>
    </row>
    <row r="78" spans="1:9" ht="12.75" customHeight="1" x14ac:dyDescent="0.2">
      <c r="A78" s="589"/>
      <c r="B78" s="581"/>
      <c r="C78" s="581"/>
      <c r="D78" s="595"/>
      <c r="E78" s="15" t="s">
        <v>787</v>
      </c>
      <c r="F78" s="15" t="s">
        <v>100</v>
      </c>
      <c r="G78" s="15">
        <v>2</v>
      </c>
      <c r="H78" s="16">
        <v>219.39</v>
      </c>
      <c r="I78" s="43">
        <f t="shared" si="1"/>
        <v>438.78</v>
      </c>
    </row>
    <row r="79" spans="1:9" ht="12.75" customHeight="1" x14ac:dyDescent="0.2">
      <c r="A79" s="589"/>
      <c r="B79" s="581"/>
      <c r="C79" s="581"/>
      <c r="D79" s="595"/>
      <c r="E79" s="15" t="s">
        <v>1354</v>
      </c>
      <c r="F79" s="15" t="s">
        <v>100</v>
      </c>
      <c r="G79" s="15">
        <v>1</v>
      </c>
      <c r="H79" s="16">
        <v>2438.6</v>
      </c>
      <c r="I79" s="43">
        <f t="shared" si="1"/>
        <v>2438.6</v>
      </c>
    </row>
    <row r="80" spans="1:9" ht="12.75" customHeight="1" thickBot="1" x14ac:dyDescent="0.25">
      <c r="A80" s="590"/>
      <c r="B80" s="580"/>
      <c r="C80" s="580"/>
      <c r="D80" s="592"/>
      <c r="E80" s="40" t="s">
        <v>273</v>
      </c>
      <c r="F80" s="40" t="s">
        <v>104</v>
      </c>
      <c r="G80" s="40">
        <v>11</v>
      </c>
      <c r="H80" s="41">
        <v>55.65</v>
      </c>
      <c r="I80" s="42">
        <f t="shared" si="1"/>
        <v>612.15</v>
      </c>
    </row>
    <row r="81" spans="1:9" x14ac:dyDescent="0.2">
      <c r="A81" s="588" t="s">
        <v>353</v>
      </c>
      <c r="B81" s="579">
        <v>16621.310000000001</v>
      </c>
      <c r="C81" s="579" t="s">
        <v>78</v>
      </c>
      <c r="D81" s="591" t="s">
        <v>362</v>
      </c>
      <c r="E81" s="37" t="s">
        <v>355</v>
      </c>
      <c r="F81" s="37" t="s">
        <v>100</v>
      </c>
      <c r="G81" s="37">
        <v>2</v>
      </c>
      <c r="H81" s="38">
        <v>17</v>
      </c>
      <c r="I81" s="298">
        <f t="shared" si="1"/>
        <v>34</v>
      </c>
    </row>
    <row r="82" spans="1:9" ht="12.75" customHeight="1" thickBot="1" x14ac:dyDescent="0.25">
      <c r="A82" s="590"/>
      <c r="B82" s="581"/>
      <c r="C82" s="581"/>
      <c r="D82" s="592"/>
      <c r="E82" s="86" t="s">
        <v>1371</v>
      </c>
      <c r="F82" s="86" t="s">
        <v>100</v>
      </c>
      <c r="G82" s="86">
        <v>1</v>
      </c>
      <c r="H82" s="87">
        <v>17</v>
      </c>
      <c r="I82" s="203">
        <f t="shared" si="1"/>
        <v>17</v>
      </c>
    </row>
    <row r="83" spans="1:9" ht="12.75" customHeight="1" x14ac:dyDescent="0.2">
      <c r="A83" s="588" t="s">
        <v>558</v>
      </c>
      <c r="B83" s="581"/>
      <c r="C83" s="581"/>
      <c r="D83" s="591" t="s">
        <v>323</v>
      </c>
      <c r="E83" s="85" t="s">
        <v>340</v>
      </c>
      <c r="F83" s="85" t="s">
        <v>104</v>
      </c>
      <c r="G83" s="85">
        <v>3.5</v>
      </c>
      <c r="H83" s="158">
        <v>138.27000000000001</v>
      </c>
      <c r="I83" s="159">
        <f t="shared" si="1"/>
        <v>483.94500000000005</v>
      </c>
    </row>
    <row r="84" spans="1:9" ht="12.75" customHeight="1" thickBot="1" x14ac:dyDescent="0.25">
      <c r="A84" s="590"/>
      <c r="B84" s="581"/>
      <c r="C84" s="581"/>
      <c r="D84" s="592"/>
      <c r="E84" s="40" t="s">
        <v>346</v>
      </c>
      <c r="F84" s="40" t="s">
        <v>100</v>
      </c>
      <c r="G84" s="40">
        <v>2</v>
      </c>
      <c r="H84" s="41">
        <v>60</v>
      </c>
      <c r="I84" s="42">
        <f t="shared" si="1"/>
        <v>120</v>
      </c>
    </row>
    <row r="85" spans="1:9" ht="12.75" customHeight="1" x14ac:dyDescent="0.2">
      <c r="A85" s="588" t="s">
        <v>118</v>
      </c>
      <c r="B85" s="581"/>
      <c r="C85" s="581"/>
      <c r="D85" s="591" t="s">
        <v>131</v>
      </c>
      <c r="E85" s="37" t="s">
        <v>1354</v>
      </c>
      <c r="F85" s="37" t="s">
        <v>100</v>
      </c>
      <c r="G85" s="37">
        <v>1</v>
      </c>
      <c r="H85" s="38">
        <v>2438.6</v>
      </c>
      <c r="I85" s="39">
        <f t="shared" si="1"/>
        <v>2438.6</v>
      </c>
    </row>
    <row r="86" spans="1:9" ht="12.75" customHeight="1" x14ac:dyDescent="0.2">
      <c r="A86" s="589"/>
      <c r="B86" s="581"/>
      <c r="C86" s="581"/>
      <c r="D86" s="595"/>
      <c r="E86" s="15" t="s">
        <v>336</v>
      </c>
      <c r="F86" s="15" t="s">
        <v>104</v>
      </c>
      <c r="G86" s="15">
        <v>4</v>
      </c>
      <c r="H86" s="16">
        <v>52.03</v>
      </c>
      <c r="I86" s="43">
        <f t="shared" si="1"/>
        <v>208.12</v>
      </c>
    </row>
    <row r="87" spans="1:9" ht="12.75" customHeight="1" x14ac:dyDescent="0.2">
      <c r="A87" s="589"/>
      <c r="B87" s="581"/>
      <c r="C87" s="581"/>
      <c r="D87" s="595"/>
      <c r="E87" s="15" t="s">
        <v>1450</v>
      </c>
      <c r="F87" s="15" t="s">
        <v>100</v>
      </c>
      <c r="G87" s="15">
        <v>2</v>
      </c>
      <c r="H87" s="16">
        <v>100</v>
      </c>
      <c r="I87" s="43">
        <f t="shared" si="1"/>
        <v>200</v>
      </c>
    </row>
    <row r="88" spans="1:9" ht="12.75" customHeight="1" x14ac:dyDescent="0.2">
      <c r="A88" s="589"/>
      <c r="B88" s="581"/>
      <c r="C88" s="581"/>
      <c r="D88" s="595"/>
      <c r="E88" s="15" t="s">
        <v>330</v>
      </c>
      <c r="F88" s="15" t="s">
        <v>100</v>
      </c>
      <c r="G88" s="15">
        <v>1</v>
      </c>
      <c r="H88" s="16">
        <v>61.59</v>
      </c>
      <c r="I88" s="43">
        <f t="shared" si="1"/>
        <v>61.59</v>
      </c>
    </row>
    <row r="89" spans="1:9" ht="12.75" customHeight="1" x14ac:dyDescent="0.2">
      <c r="A89" s="589"/>
      <c r="B89" s="581"/>
      <c r="C89" s="581"/>
      <c r="D89" s="595"/>
      <c r="E89" s="15" t="s">
        <v>1451</v>
      </c>
      <c r="F89" s="15" t="s">
        <v>100</v>
      </c>
      <c r="G89" s="15">
        <v>1</v>
      </c>
      <c r="H89" s="16">
        <v>210</v>
      </c>
      <c r="I89" s="43">
        <f t="shared" si="1"/>
        <v>210</v>
      </c>
    </row>
    <row r="90" spans="1:9" ht="12.75" customHeight="1" thickBot="1" x14ac:dyDescent="0.25">
      <c r="A90" s="590"/>
      <c r="B90" s="581"/>
      <c r="C90" s="581"/>
      <c r="D90" s="592"/>
      <c r="E90" s="40" t="s">
        <v>193</v>
      </c>
      <c r="F90" s="40" t="s">
        <v>100</v>
      </c>
      <c r="G90" s="40">
        <v>1</v>
      </c>
      <c r="H90" s="41">
        <v>110.19</v>
      </c>
      <c r="I90" s="42">
        <f t="shared" si="1"/>
        <v>110.19</v>
      </c>
    </row>
    <row r="91" spans="1:9" ht="12.75" customHeight="1" x14ac:dyDescent="0.2">
      <c r="A91" s="588" t="s">
        <v>558</v>
      </c>
      <c r="B91" s="581"/>
      <c r="C91" s="581"/>
      <c r="D91" s="591" t="s">
        <v>126</v>
      </c>
      <c r="E91" s="37" t="s">
        <v>1452</v>
      </c>
      <c r="F91" s="37" t="s">
        <v>100</v>
      </c>
      <c r="G91" s="37">
        <v>1</v>
      </c>
      <c r="H91" s="38">
        <v>151.66</v>
      </c>
      <c r="I91" s="39">
        <f t="shared" si="1"/>
        <v>151.66</v>
      </c>
    </row>
    <row r="92" spans="1:9" ht="12.75" customHeight="1" thickBot="1" x14ac:dyDescent="0.25">
      <c r="A92" s="590"/>
      <c r="B92" s="580"/>
      <c r="C92" s="580"/>
      <c r="D92" s="592"/>
      <c r="E92" s="40" t="s">
        <v>228</v>
      </c>
      <c r="F92" s="40" t="s">
        <v>100</v>
      </c>
      <c r="G92" s="40">
        <v>1</v>
      </c>
      <c r="H92" s="41">
        <v>8.07</v>
      </c>
      <c r="I92" s="42">
        <f t="shared" si="1"/>
        <v>8.07</v>
      </c>
    </row>
    <row r="93" spans="1:9" x14ac:dyDescent="0.2">
      <c r="A93" s="32"/>
      <c r="B93" s="33">
        <v>14267.7</v>
      </c>
      <c r="C93" s="33" t="s">
        <v>79</v>
      </c>
      <c r="D93" s="401"/>
      <c r="E93" s="35"/>
      <c r="F93" s="35"/>
      <c r="G93" s="35"/>
      <c r="H93" s="36"/>
      <c r="I93" s="33">
        <f t="shared" si="1"/>
        <v>0</v>
      </c>
    </row>
    <row r="94" spans="1:9" ht="12.75" customHeight="1" thickBot="1" x14ac:dyDescent="0.25">
      <c r="A94" s="183"/>
      <c r="B94" s="200">
        <f>SUM(B27:B93)</f>
        <v>159521.09</v>
      </c>
      <c r="C94" s="201"/>
      <c r="D94" s="200"/>
      <c r="E94" s="202"/>
      <c r="F94" s="201"/>
      <c r="G94" s="201"/>
      <c r="H94" s="200" t="s">
        <v>16</v>
      </c>
      <c r="I94" s="233">
        <f>SUM(I27:I93)</f>
        <v>20339.62</v>
      </c>
    </row>
    <row r="95" spans="1:9" ht="64.5" thickBot="1" x14ac:dyDescent="0.25">
      <c r="A95" s="137" t="s">
        <v>381</v>
      </c>
      <c r="B95" s="117" t="s">
        <v>15</v>
      </c>
      <c r="C95" s="117" t="s">
        <v>4</v>
      </c>
      <c r="D95" s="117" t="s">
        <v>22</v>
      </c>
      <c r="E95" s="121" t="s">
        <v>17</v>
      </c>
      <c r="F95" s="117" t="s">
        <v>18</v>
      </c>
      <c r="G95" s="117" t="s">
        <v>9</v>
      </c>
      <c r="H95" s="117" t="s">
        <v>12</v>
      </c>
      <c r="I95" s="118" t="s">
        <v>11</v>
      </c>
    </row>
    <row r="96" spans="1:9" ht="12.75" customHeight="1" thickBot="1" x14ac:dyDescent="0.25">
      <c r="A96" s="230"/>
      <c r="B96" s="107">
        <v>6394.18</v>
      </c>
      <c r="C96" s="58" t="s">
        <v>65</v>
      </c>
      <c r="D96" s="67"/>
      <c r="E96" s="59"/>
      <c r="F96" s="59"/>
      <c r="G96" s="59"/>
      <c r="H96" s="60"/>
      <c r="I96" s="61"/>
    </row>
    <row r="97" spans="1:9" ht="12.75" customHeight="1" thickBot="1" x14ac:dyDescent="0.25">
      <c r="A97" s="230"/>
      <c r="B97" s="108">
        <v>6517.38</v>
      </c>
      <c r="C97" s="95" t="s">
        <v>66</v>
      </c>
      <c r="D97" s="96"/>
      <c r="E97" s="97"/>
      <c r="F97" s="97"/>
      <c r="G97" s="97"/>
      <c r="H97" s="98"/>
      <c r="I97" s="99"/>
    </row>
    <row r="98" spans="1:9" ht="12.75" customHeight="1" thickBot="1" x14ac:dyDescent="0.25">
      <c r="A98" s="230"/>
      <c r="B98" s="109">
        <v>6153.11</v>
      </c>
      <c r="C98" s="88" t="s">
        <v>69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6123.22</v>
      </c>
      <c r="C99" s="88" t="s">
        <v>71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6272.11</v>
      </c>
      <c r="C100" s="88" t="s">
        <v>72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6782.83</v>
      </c>
      <c r="C101" s="88" t="s">
        <v>73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6149.4034000000001</v>
      </c>
      <c r="C102" s="88" t="s">
        <v>74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24"/>
      <c r="B103" s="109">
        <v>7895.6596</v>
      </c>
      <c r="C103" s="88" t="s">
        <v>75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24"/>
      <c r="B104" s="109">
        <v>6449.7435999999998</v>
      </c>
      <c r="C104" s="88" t="s">
        <v>76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24"/>
      <c r="B105" s="109">
        <v>6107.5276000000003</v>
      </c>
      <c r="C105" s="88" t="s">
        <v>77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24"/>
      <c r="B106" s="109">
        <v>6833.8824999999997</v>
      </c>
      <c r="C106" s="88" t="s">
        <v>78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24"/>
      <c r="B107" s="109">
        <v>6933.6772000000001</v>
      </c>
      <c r="C107" s="88" t="s">
        <v>79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1"/>
      <c r="B108" s="512">
        <f>SUM(B96:B107)</f>
        <v>78612.723900000012</v>
      </c>
      <c r="C108" s="518" t="s">
        <v>86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596" t="s">
        <v>114</v>
      </c>
      <c r="B109" s="109">
        <v>688.58</v>
      </c>
      <c r="C109" s="88" t="s">
        <v>72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597"/>
      <c r="B110" s="109">
        <v>1027.57</v>
      </c>
      <c r="C110" s="88" t="s">
        <v>73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597"/>
      <c r="B111" s="109">
        <v>504.74</v>
      </c>
      <c r="C111" s="88" t="s">
        <v>74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597"/>
      <c r="B112" s="109">
        <v>204.25</v>
      </c>
      <c r="C112" s="88" t="s">
        <v>75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598"/>
      <c r="B113" s="512">
        <f>SUM(B109:B112)</f>
        <v>2425.1400000000003</v>
      </c>
      <c r="C113" s="518" t="s">
        <v>86</v>
      </c>
      <c r="D113" s="89"/>
      <c r="E113" s="47"/>
      <c r="F113" s="47"/>
      <c r="G113" s="47"/>
      <c r="H113" s="48"/>
      <c r="I113" s="49">
        <v>844</v>
      </c>
    </row>
    <row r="114" spans="1:9" ht="12.75" customHeight="1" thickBot="1" x14ac:dyDescent="0.25">
      <c r="A114" s="183"/>
      <c r="B114" s="200">
        <f>B108+B113</f>
        <v>81037.863900000011</v>
      </c>
      <c r="C114" s="201"/>
      <c r="D114" s="200"/>
      <c r="E114" s="202"/>
      <c r="F114" s="201"/>
      <c r="G114" s="201"/>
      <c r="H114" s="200" t="s">
        <v>16</v>
      </c>
      <c r="I114" s="233">
        <f>SUM(I96:I113)</f>
        <v>844</v>
      </c>
    </row>
    <row r="115" spans="1:9" ht="77.25" thickBot="1" x14ac:dyDescent="0.25">
      <c r="A115" s="137" t="s">
        <v>382</v>
      </c>
      <c r="B115" s="117" t="s">
        <v>15</v>
      </c>
      <c r="C115" s="117" t="s">
        <v>4</v>
      </c>
      <c r="D115" s="117" t="s">
        <v>22</v>
      </c>
      <c r="E115" s="121" t="s">
        <v>17</v>
      </c>
      <c r="F115" s="117" t="s">
        <v>18</v>
      </c>
      <c r="G115" s="117" t="s">
        <v>9</v>
      </c>
      <c r="H115" s="117" t="s">
        <v>12</v>
      </c>
      <c r="I115" s="118" t="s">
        <v>11</v>
      </c>
    </row>
    <row r="116" spans="1:9" ht="12.75" customHeight="1" thickBot="1" x14ac:dyDescent="0.25">
      <c r="A116" s="230"/>
      <c r="B116" s="109">
        <v>9048.6299999999992</v>
      </c>
      <c r="C116" s="33" t="s">
        <v>65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230"/>
      <c r="B117" s="109">
        <v>9644.9699999999993</v>
      </c>
      <c r="C117" s="13" t="s">
        <v>66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230"/>
      <c r="B118" s="109">
        <v>8688.35</v>
      </c>
      <c r="C118" s="33" t="s">
        <v>69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230"/>
      <c r="B119" s="109">
        <v>9133.4699999999993</v>
      </c>
      <c r="C119" s="13" t="s">
        <v>71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230"/>
      <c r="B120" s="109">
        <v>9949.64</v>
      </c>
      <c r="C120" s="33" t="s">
        <v>72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230"/>
      <c r="B121" s="109">
        <v>9737.2000000000007</v>
      </c>
      <c r="C121" s="13" t="s">
        <v>73</v>
      </c>
      <c r="D121" s="89"/>
      <c r="E121" s="47"/>
      <c r="F121" s="47"/>
      <c r="G121" s="47"/>
      <c r="H121" s="48"/>
      <c r="I121" s="49"/>
    </row>
    <row r="122" spans="1:9" ht="12.75" customHeight="1" thickBot="1" x14ac:dyDescent="0.25">
      <c r="A122" s="230"/>
      <c r="B122" s="109">
        <v>8733.4570000000003</v>
      </c>
      <c r="C122" s="33" t="s">
        <v>74</v>
      </c>
      <c r="D122" s="89"/>
      <c r="E122" s="47"/>
      <c r="F122" s="47"/>
      <c r="G122" s="47"/>
      <c r="H122" s="48"/>
      <c r="I122" s="49"/>
    </row>
    <row r="123" spans="1:9" ht="12.75" customHeight="1" thickBot="1" x14ac:dyDescent="0.25">
      <c r="A123" s="230"/>
      <c r="B123" s="109">
        <v>10119.030000000001</v>
      </c>
      <c r="C123" s="13" t="s">
        <v>75</v>
      </c>
      <c r="D123" s="89"/>
      <c r="E123" s="47"/>
      <c r="F123" s="47"/>
      <c r="G123" s="47"/>
      <c r="H123" s="48"/>
      <c r="I123" s="49"/>
    </row>
    <row r="124" spans="1:9" ht="12.75" customHeight="1" thickBot="1" x14ac:dyDescent="0.25">
      <c r="A124" s="230"/>
      <c r="B124" s="109">
        <v>10202.33</v>
      </c>
      <c r="C124" s="33" t="s">
        <v>76</v>
      </c>
      <c r="D124" s="89"/>
      <c r="E124" s="47"/>
      <c r="F124" s="47"/>
      <c r="G124" s="47"/>
      <c r="H124" s="48"/>
      <c r="I124" s="49"/>
    </row>
    <row r="125" spans="1:9" ht="12.75" customHeight="1" thickBot="1" x14ac:dyDescent="0.25">
      <c r="A125" s="230"/>
      <c r="B125" s="109">
        <v>9518.1890000000003</v>
      </c>
      <c r="C125" s="13" t="s">
        <v>77</v>
      </c>
      <c r="D125" s="89"/>
      <c r="E125" s="47"/>
      <c r="F125" s="47"/>
      <c r="G125" s="47"/>
      <c r="H125" s="48"/>
      <c r="I125" s="49"/>
    </row>
    <row r="126" spans="1:9" ht="12.75" customHeight="1" thickBot="1" x14ac:dyDescent="0.25">
      <c r="A126" s="230"/>
      <c r="B126" s="109">
        <v>9506.0740000000005</v>
      </c>
      <c r="C126" s="13" t="s">
        <v>78</v>
      </c>
      <c r="D126" s="89"/>
      <c r="E126" s="47"/>
      <c r="F126" s="47"/>
      <c r="G126" s="47"/>
      <c r="H126" s="48"/>
      <c r="I126" s="49"/>
    </row>
    <row r="127" spans="1:9" ht="12.75" customHeight="1" thickBot="1" x14ac:dyDescent="0.25">
      <c r="A127" s="230"/>
      <c r="B127" s="109">
        <v>9830.1229999999996</v>
      </c>
      <c r="C127" s="13" t="s">
        <v>79</v>
      </c>
      <c r="D127" s="89"/>
      <c r="E127" s="47"/>
      <c r="F127" s="47"/>
      <c r="G127" s="47"/>
      <c r="H127" s="48"/>
      <c r="I127" s="49"/>
    </row>
    <row r="128" spans="1:9" ht="12.75" customHeight="1" thickBot="1" x14ac:dyDescent="0.25">
      <c r="A128" s="230"/>
      <c r="B128" s="109"/>
      <c r="C128" s="88" t="s">
        <v>86</v>
      </c>
      <c r="D128" s="89"/>
      <c r="E128" s="47"/>
      <c r="F128" s="47"/>
      <c r="G128" s="47"/>
      <c r="H128" s="48"/>
      <c r="I128" s="49">
        <v>891.1</v>
      </c>
    </row>
    <row r="129" spans="1:9" ht="13.5" thickBot="1" x14ac:dyDescent="0.25">
      <c r="A129" s="183"/>
      <c r="B129" s="200">
        <f>SUM(B116:B128)</f>
        <v>114111.46299999999</v>
      </c>
      <c r="C129" s="201"/>
      <c r="D129" s="200"/>
      <c r="E129" s="202"/>
      <c r="F129" s="201"/>
      <c r="G129" s="201"/>
      <c r="H129" s="200" t="s">
        <v>16</v>
      </c>
      <c r="I129" s="233">
        <f>SUM(I116:I128)</f>
        <v>891.1</v>
      </c>
    </row>
    <row r="130" spans="1:9" ht="26.25" thickBot="1" x14ac:dyDescent="0.25">
      <c r="A130" s="46" t="s">
        <v>7</v>
      </c>
      <c r="B130" s="117" t="s">
        <v>15</v>
      </c>
      <c r="C130" s="117" t="s">
        <v>4</v>
      </c>
      <c r="D130" s="117" t="s">
        <v>22</v>
      </c>
      <c r="E130" s="121" t="s">
        <v>17</v>
      </c>
      <c r="F130" s="117" t="s">
        <v>18</v>
      </c>
      <c r="G130" s="117" t="s">
        <v>9</v>
      </c>
      <c r="H130" s="117" t="s">
        <v>12</v>
      </c>
      <c r="I130" s="118" t="s">
        <v>11</v>
      </c>
    </row>
    <row r="131" spans="1:9" ht="12.75" customHeight="1" x14ac:dyDescent="0.2">
      <c r="A131" s="589" t="s">
        <v>81</v>
      </c>
      <c r="B131" s="33"/>
      <c r="C131" s="33" t="s">
        <v>65</v>
      </c>
      <c r="D131" s="34"/>
      <c r="E131" s="35"/>
      <c r="F131" s="35" t="s">
        <v>82</v>
      </c>
      <c r="G131" s="35">
        <v>446</v>
      </c>
      <c r="H131" s="16">
        <v>4.54</v>
      </c>
      <c r="I131" s="160">
        <f t="shared" ref="I131:I142" si="2">G131*H131</f>
        <v>2024.84</v>
      </c>
    </row>
    <row r="132" spans="1:9" ht="12.75" customHeight="1" x14ac:dyDescent="0.2">
      <c r="A132" s="589"/>
      <c r="B132" s="13"/>
      <c r="C132" s="13" t="s">
        <v>66</v>
      </c>
      <c r="D132" s="14"/>
      <c r="E132" s="15"/>
      <c r="F132" s="15" t="s">
        <v>82</v>
      </c>
      <c r="G132" s="15">
        <v>418</v>
      </c>
      <c r="H132" s="16">
        <v>4.54</v>
      </c>
      <c r="I132" s="43">
        <f t="shared" si="2"/>
        <v>1897.72</v>
      </c>
    </row>
    <row r="133" spans="1:9" x14ac:dyDescent="0.2">
      <c r="A133" s="589"/>
      <c r="B133" s="13"/>
      <c r="C133" s="13" t="s">
        <v>69</v>
      </c>
      <c r="D133" s="14"/>
      <c r="E133" s="15"/>
      <c r="F133" s="15" t="s">
        <v>82</v>
      </c>
      <c r="G133" s="15">
        <v>446</v>
      </c>
      <c r="H133" s="16">
        <v>4.54</v>
      </c>
      <c r="I133" s="43">
        <f t="shared" si="2"/>
        <v>2024.84</v>
      </c>
    </row>
    <row r="134" spans="1:9" ht="12.75" customHeight="1" x14ac:dyDescent="0.2">
      <c r="A134" s="589"/>
      <c r="B134" s="13"/>
      <c r="C134" s="13" t="s">
        <v>71</v>
      </c>
      <c r="D134" s="14"/>
      <c r="E134" s="15"/>
      <c r="F134" s="15" t="s">
        <v>82</v>
      </c>
      <c r="G134" s="15">
        <v>432</v>
      </c>
      <c r="H134" s="16">
        <v>4.54</v>
      </c>
      <c r="I134" s="43">
        <f t="shared" si="2"/>
        <v>1961.28</v>
      </c>
    </row>
    <row r="135" spans="1:9" x14ac:dyDescent="0.2">
      <c r="A135" s="589"/>
      <c r="B135" s="13"/>
      <c r="C135" s="13" t="s">
        <v>72</v>
      </c>
      <c r="D135" s="14"/>
      <c r="E135" s="15"/>
      <c r="F135" s="15" t="s">
        <v>82</v>
      </c>
      <c r="G135" s="15">
        <v>446</v>
      </c>
      <c r="H135" s="16">
        <v>4.54</v>
      </c>
      <c r="I135" s="43">
        <f t="shared" si="2"/>
        <v>2024.84</v>
      </c>
    </row>
    <row r="136" spans="1:9" ht="12.75" customHeight="1" x14ac:dyDescent="0.2">
      <c r="A136" s="589"/>
      <c r="B136" s="13"/>
      <c r="C136" s="13" t="s">
        <v>73</v>
      </c>
      <c r="D136" s="14"/>
      <c r="E136" s="15"/>
      <c r="F136" s="15" t="s">
        <v>82</v>
      </c>
      <c r="G136" s="15">
        <v>432</v>
      </c>
      <c r="H136" s="16">
        <v>4.54</v>
      </c>
      <c r="I136" s="43">
        <f t="shared" si="2"/>
        <v>1961.28</v>
      </c>
    </row>
    <row r="137" spans="1:9" ht="12.75" customHeight="1" x14ac:dyDescent="0.2">
      <c r="A137" s="589"/>
      <c r="B137" s="13"/>
      <c r="C137" s="13" t="s">
        <v>74</v>
      </c>
      <c r="D137" s="14"/>
      <c r="E137" s="15"/>
      <c r="F137" s="15" t="s">
        <v>82</v>
      </c>
      <c r="G137" s="15">
        <v>446</v>
      </c>
      <c r="H137" s="16">
        <v>4.8099999999999996</v>
      </c>
      <c r="I137" s="43">
        <f t="shared" si="2"/>
        <v>2145.2599999999998</v>
      </c>
    </row>
    <row r="138" spans="1:9" ht="12.75" customHeight="1" x14ac:dyDescent="0.2">
      <c r="A138" s="589"/>
      <c r="B138" s="13"/>
      <c r="C138" s="13" t="s">
        <v>75</v>
      </c>
      <c r="D138" s="14"/>
      <c r="E138" s="15"/>
      <c r="F138" s="15" t="s">
        <v>82</v>
      </c>
      <c r="G138" s="15">
        <v>446</v>
      </c>
      <c r="H138" s="16">
        <v>4.8099999999999996</v>
      </c>
      <c r="I138" s="43">
        <f t="shared" si="2"/>
        <v>2145.2599999999998</v>
      </c>
    </row>
    <row r="139" spans="1:9" ht="12.75" customHeight="1" x14ac:dyDescent="0.2">
      <c r="A139" s="589"/>
      <c r="B139" s="13"/>
      <c r="C139" s="13" t="s">
        <v>76</v>
      </c>
      <c r="D139" s="14"/>
      <c r="E139" s="15"/>
      <c r="F139" s="15" t="s">
        <v>82</v>
      </c>
      <c r="G139" s="15">
        <v>432</v>
      </c>
      <c r="H139" s="16">
        <v>4.8099999999999996</v>
      </c>
      <c r="I139" s="43">
        <f t="shared" si="2"/>
        <v>2077.9199999999996</v>
      </c>
    </row>
    <row r="140" spans="1:9" ht="12.75" customHeight="1" x14ac:dyDescent="0.2">
      <c r="A140" s="589"/>
      <c r="B140" s="13"/>
      <c r="C140" s="13" t="s">
        <v>77</v>
      </c>
      <c r="D140" s="14"/>
      <c r="E140" s="15"/>
      <c r="F140" s="15" t="s">
        <v>82</v>
      </c>
      <c r="G140" s="15">
        <v>446</v>
      </c>
      <c r="H140" s="16">
        <v>4.8099999999999996</v>
      </c>
      <c r="I140" s="43">
        <f t="shared" si="2"/>
        <v>2145.2599999999998</v>
      </c>
    </row>
    <row r="141" spans="1:9" ht="12.75" customHeight="1" x14ac:dyDescent="0.2">
      <c r="A141" s="589"/>
      <c r="B141" s="13"/>
      <c r="C141" s="13" t="s">
        <v>78</v>
      </c>
      <c r="D141" s="14"/>
      <c r="E141" s="15"/>
      <c r="F141" s="15" t="s">
        <v>82</v>
      </c>
      <c r="G141" s="15">
        <v>432</v>
      </c>
      <c r="H141" s="16">
        <v>4.8099999999999996</v>
      </c>
      <c r="I141" s="43">
        <f t="shared" si="2"/>
        <v>2077.9199999999996</v>
      </c>
    </row>
    <row r="142" spans="1:9" ht="12.75" customHeight="1" x14ac:dyDescent="0.2">
      <c r="A142" s="589"/>
      <c r="B142" s="13"/>
      <c r="C142" s="13" t="s">
        <v>79</v>
      </c>
      <c r="D142" s="14"/>
      <c r="E142" s="15"/>
      <c r="F142" s="15" t="s">
        <v>82</v>
      </c>
      <c r="G142" s="15">
        <v>446</v>
      </c>
      <c r="H142" s="16">
        <v>4.8099999999999996</v>
      </c>
      <c r="I142" s="43">
        <f t="shared" si="2"/>
        <v>2145.2599999999998</v>
      </c>
    </row>
    <row r="143" spans="1:9" ht="12.75" customHeight="1" x14ac:dyDescent="0.2">
      <c r="A143" s="589"/>
      <c r="B143" s="74"/>
      <c r="C143" s="74" t="s">
        <v>86</v>
      </c>
      <c r="D143" s="14"/>
      <c r="E143" s="15"/>
      <c r="F143" s="15" t="s">
        <v>82</v>
      </c>
      <c r="G143" s="15">
        <f>SUM(G131:G142)</f>
        <v>5268</v>
      </c>
      <c r="H143" s="16"/>
      <c r="I143" s="246">
        <f>SUM(I131:I142)</f>
        <v>24631.679999999993</v>
      </c>
    </row>
    <row r="144" spans="1:9" ht="25.5" x14ac:dyDescent="0.2">
      <c r="A144" s="11" t="s">
        <v>91</v>
      </c>
      <c r="B144" s="13"/>
      <c r="C144" s="13" t="s">
        <v>86</v>
      </c>
      <c r="D144" s="14"/>
      <c r="E144" s="15"/>
      <c r="F144" s="15"/>
      <c r="G144" s="15"/>
      <c r="H144" s="16"/>
      <c r="I144" s="246">
        <v>142189.14000000001</v>
      </c>
    </row>
    <row r="145" spans="1:255" ht="12.75" customHeight="1" x14ac:dyDescent="0.2">
      <c r="A145" s="224" t="s">
        <v>83</v>
      </c>
      <c r="B145" s="13"/>
      <c r="C145" s="13" t="s">
        <v>86</v>
      </c>
      <c r="D145" s="14"/>
      <c r="E145" s="15"/>
      <c r="F145" s="15"/>
      <c r="G145" s="15"/>
      <c r="H145" s="16"/>
      <c r="I145" s="246">
        <v>9580.35</v>
      </c>
    </row>
    <row r="146" spans="1:255" ht="12.75" customHeight="1" x14ac:dyDescent="0.2">
      <c r="A146" s="224" t="s">
        <v>85</v>
      </c>
      <c r="B146" s="13"/>
      <c r="C146" s="13" t="s">
        <v>86</v>
      </c>
      <c r="D146" s="14"/>
      <c r="E146" s="15"/>
      <c r="F146" s="15"/>
      <c r="G146" s="15"/>
      <c r="H146" s="16"/>
      <c r="I146" s="246">
        <v>10243.35</v>
      </c>
    </row>
    <row r="147" spans="1:255" ht="12.75" customHeight="1" x14ac:dyDescent="0.2">
      <c r="A147" s="222" t="s">
        <v>88</v>
      </c>
      <c r="B147" s="13"/>
      <c r="C147" s="13" t="s">
        <v>86</v>
      </c>
      <c r="D147" s="14"/>
      <c r="E147" s="15"/>
      <c r="F147" s="15"/>
      <c r="G147" s="15"/>
      <c r="H147" s="16"/>
      <c r="I147" s="246">
        <v>8073.84</v>
      </c>
    </row>
    <row r="148" spans="1:255" ht="12.75" customHeight="1" thickBot="1" x14ac:dyDescent="0.25">
      <c r="A148" s="222"/>
      <c r="B148" s="112"/>
      <c r="C148" s="112"/>
      <c r="D148" s="111"/>
      <c r="E148" s="113"/>
      <c r="F148" s="112"/>
      <c r="G148" s="112"/>
      <c r="H148" s="111" t="s">
        <v>16</v>
      </c>
      <c r="I148" s="235">
        <f>SUM(I143:I147)</f>
        <v>194718.36000000002</v>
      </c>
    </row>
    <row r="149" spans="1:255" s="45" customFormat="1" ht="83.25" customHeight="1" thickBot="1" x14ac:dyDescent="0.25">
      <c r="A149" s="120" t="s">
        <v>96</v>
      </c>
      <c r="B149" s="117" t="s">
        <v>15</v>
      </c>
      <c r="C149" s="117" t="s">
        <v>4</v>
      </c>
      <c r="D149" s="117" t="s">
        <v>22</v>
      </c>
      <c r="E149" s="121" t="s">
        <v>17</v>
      </c>
      <c r="F149" s="117" t="s">
        <v>18</v>
      </c>
      <c r="G149" s="117" t="s">
        <v>9</v>
      </c>
      <c r="H149" s="117" t="s">
        <v>12</v>
      </c>
      <c r="I149" s="118" t="s">
        <v>11</v>
      </c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30"/>
      <c r="B150" s="107">
        <v>3739.74</v>
      </c>
      <c r="C150" s="58" t="s">
        <v>65</v>
      </c>
      <c r="D150" s="67"/>
      <c r="E150" s="59"/>
      <c r="F150" s="59"/>
      <c r="G150" s="59"/>
      <c r="H150" s="60"/>
      <c r="I150" s="61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30"/>
      <c r="B151" s="108">
        <v>3275.87</v>
      </c>
      <c r="C151" s="95" t="s">
        <v>66</v>
      </c>
      <c r="D151" s="96"/>
      <c r="E151" s="97"/>
      <c r="F151" s="97"/>
      <c r="G151" s="97"/>
      <c r="H151" s="98"/>
      <c r="I151" s="9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30"/>
      <c r="B152" s="109">
        <v>3736.28</v>
      </c>
      <c r="C152" s="88" t="s">
        <v>69</v>
      </c>
      <c r="D152" s="89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30"/>
      <c r="B153" s="109">
        <v>3693.58</v>
      </c>
      <c r="C153" s="88" t="s">
        <v>71</v>
      </c>
      <c r="D153" s="89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30"/>
      <c r="B154" s="109">
        <v>3731.68</v>
      </c>
      <c r="C154" s="88" t="s">
        <v>72</v>
      </c>
      <c r="D154" s="89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30"/>
      <c r="B155" s="109">
        <v>3679.49</v>
      </c>
      <c r="C155" s="88" t="s">
        <v>73</v>
      </c>
      <c r="D155" s="89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30"/>
      <c r="B156" s="109">
        <v>3091.4380000000001</v>
      </c>
      <c r="C156" s="88" t="s">
        <v>74</v>
      </c>
      <c r="D156" s="89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4"/>
      <c r="B157" s="109">
        <v>3268.9380000000001</v>
      </c>
      <c r="C157" s="88" t="s">
        <v>75</v>
      </c>
      <c r="D157" s="89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4"/>
      <c r="B158" s="109">
        <v>3682.9609999999998</v>
      </c>
      <c r="C158" s="88" t="s">
        <v>76</v>
      </c>
      <c r="D158" s="89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4"/>
      <c r="B159" s="109">
        <v>2991.5349999999999</v>
      </c>
      <c r="C159" s="88" t="s">
        <v>77</v>
      </c>
      <c r="D159" s="89"/>
      <c r="E159" s="47"/>
      <c r="F159" s="47"/>
      <c r="G159" s="47"/>
      <c r="H159" s="48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4"/>
      <c r="B160" s="109">
        <v>3029.9079999999999</v>
      </c>
      <c r="C160" s="88" t="s">
        <v>78</v>
      </c>
      <c r="D160" s="89"/>
      <c r="E160" s="47"/>
      <c r="F160" s="47"/>
      <c r="G160" s="47"/>
      <c r="H160" s="48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4"/>
      <c r="B161" s="109">
        <v>3776.8249999999998</v>
      </c>
      <c r="C161" s="88" t="s">
        <v>79</v>
      </c>
      <c r="D161" s="89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x14ac:dyDescent="0.2">
      <c r="A162" s="224"/>
      <c r="B162" s="188"/>
      <c r="C162" s="73" t="s">
        <v>86</v>
      </c>
      <c r="D162" s="166"/>
      <c r="E162" s="53"/>
      <c r="F162" s="53"/>
      <c r="G162" s="53"/>
      <c r="H162" s="156"/>
      <c r="I162" s="168">
        <v>1410.06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4"/>
      <c r="B163" s="18">
        <f>SUM(B150:B161)</f>
        <v>41698.245000000003</v>
      </c>
      <c r="C163" s="17"/>
      <c r="D163" s="18"/>
      <c r="E163" s="19"/>
      <c r="F163" s="17"/>
      <c r="G163" s="17"/>
      <c r="H163" s="18" t="s">
        <v>16</v>
      </c>
      <c r="I163" s="236">
        <f>SUM(I150:I162)</f>
        <v>1410.06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77.25" thickBot="1" x14ac:dyDescent="0.25">
      <c r="A164" s="194" t="s">
        <v>98</v>
      </c>
      <c r="B164" s="90" t="s">
        <v>15</v>
      </c>
      <c r="C164" s="90" t="s">
        <v>4</v>
      </c>
      <c r="D164" s="90" t="s">
        <v>22</v>
      </c>
      <c r="E164" s="91" t="s">
        <v>17</v>
      </c>
      <c r="F164" s="90" t="s">
        <v>18</v>
      </c>
      <c r="G164" s="90" t="s">
        <v>9</v>
      </c>
      <c r="H164" s="90" t="s">
        <v>12</v>
      </c>
      <c r="I164" s="92" t="s">
        <v>11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26.25" thickBot="1" x14ac:dyDescent="0.25">
      <c r="A165" s="120" t="s">
        <v>87</v>
      </c>
      <c r="B165" s="167"/>
      <c r="C165" s="88" t="s">
        <v>86</v>
      </c>
      <c r="D165" s="257"/>
      <c r="E165" s="258"/>
      <c r="F165" s="257"/>
      <c r="G165" s="258"/>
      <c r="H165" s="258"/>
      <c r="I165" s="49">
        <v>56341.95</v>
      </c>
    </row>
    <row r="166" spans="1:255" ht="13.5" thickBot="1" x14ac:dyDescent="0.25">
      <c r="A166" s="46"/>
      <c r="B166" s="79">
        <f>SUM(B165:B165)</f>
        <v>0</v>
      </c>
      <c r="C166" s="78"/>
      <c r="D166" s="79"/>
      <c r="E166" s="80"/>
      <c r="F166" s="78"/>
      <c r="G166" s="78"/>
      <c r="H166" s="79" t="s">
        <v>16</v>
      </c>
      <c r="I166" s="81">
        <f>SUM(I165:I165)</f>
        <v>56341.95</v>
      </c>
    </row>
    <row r="167" spans="1:255" ht="51.75" thickBot="1" x14ac:dyDescent="0.25">
      <c r="A167" s="137" t="s">
        <v>97</v>
      </c>
      <c r="B167" s="117" t="s">
        <v>15</v>
      </c>
      <c r="C167" s="117" t="s">
        <v>4</v>
      </c>
      <c r="D167" s="117" t="s">
        <v>22</v>
      </c>
      <c r="E167" s="285" t="s">
        <v>17</v>
      </c>
      <c r="F167" s="117" t="s">
        <v>18</v>
      </c>
      <c r="G167" s="117" t="s">
        <v>9</v>
      </c>
      <c r="H167" s="117" t="s">
        <v>12</v>
      </c>
      <c r="I167" s="118" t="s">
        <v>11</v>
      </c>
    </row>
    <row r="168" spans="1:255" ht="13.5" thickBot="1" x14ac:dyDescent="0.25">
      <c r="A168" s="209"/>
      <c r="B168" s="188"/>
      <c r="C168" s="73" t="s">
        <v>86</v>
      </c>
      <c r="D168" s="166"/>
      <c r="E168" s="53"/>
      <c r="F168" s="53"/>
      <c r="G168" s="53"/>
      <c r="H168" s="156"/>
      <c r="I168" s="571">
        <v>89289.94</v>
      </c>
    </row>
    <row r="169" spans="1:255" ht="13.5" thickBot="1" x14ac:dyDescent="0.25">
      <c r="A169" s="137"/>
      <c r="B169" s="277"/>
      <c r="C169" s="78"/>
      <c r="D169" s="79"/>
      <c r="E169" s="80"/>
      <c r="F169" s="78"/>
      <c r="G169" s="78"/>
      <c r="H169" s="79"/>
      <c r="I169" s="81">
        <f>SUM(I168)</f>
        <v>89289.94</v>
      </c>
    </row>
    <row r="170" spans="1:255" x14ac:dyDescent="0.2">
      <c r="A170" s="9"/>
      <c r="B170" s="9"/>
      <c r="C170" s="9"/>
      <c r="D170" s="9"/>
      <c r="E170" s="9"/>
      <c r="F170" s="20"/>
      <c r="G170" s="20"/>
      <c r="H170" s="20"/>
      <c r="I170" s="20"/>
    </row>
    <row r="171" spans="1:255" ht="12.75" customHeight="1" x14ac:dyDescent="0.2">
      <c r="A171" s="21" t="s">
        <v>20</v>
      </c>
      <c r="B171" s="22"/>
      <c r="C171" s="23"/>
      <c r="D171" s="4" t="s">
        <v>8</v>
      </c>
      <c r="E171" s="4" t="s">
        <v>5</v>
      </c>
      <c r="F171" s="122" t="s">
        <v>6</v>
      </c>
      <c r="H171" s="446"/>
      <c r="I171" s="446"/>
    </row>
    <row r="172" spans="1:255" ht="12.75" customHeight="1" x14ac:dyDescent="0.2">
      <c r="A172" s="593" t="s">
        <v>14</v>
      </c>
      <c r="B172" s="594"/>
      <c r="C172" s="25"/>
      <c r="D172" s="26">
        <f>B25</f>
        <v>107683.39599999999</v>
      </c>
      <c r="E172" s="26">
        <f>I25</f>
        <v>1951.4</v>
      </c>
      <c r="F172" s="123">
        <f>D172+E172</f>
        <v>109634.79599999999</v>
      </c>
      <c r="H172" s="456"/>
      <c r="I172" s="456"/>
    </row>
    <row r="173" spans="1:255" ht="12.75" customHeight="1" x14ac:dyDescent="0.2">
      <c r="A173" s="593" t="s">
        <v>1603</v>
      </c>
      <c r="B173" s="594"/>
      <c r="C173" s="25"/>
      <c r="D173" s="26">
        <f>B94</f>
        <v>159521.09</v>
      </c>
      <c r="E173" s="26">
        <f>I94</f>
        <v>20339.62</v>
      </c>
      <c r="F173" s="123">
        <f>D173+E173</f>
        <v>179860.71</v>
      </c>
      <c r="H173" s="455"/>
      <c r="I173" s="455"/>
    </row>
    <row r="174" spans="1:255" ht="12.75" customHeight="1" x14ac:dyDescent="0.2">
      <c r="A174" s="593" t="s">
        <v>13</v>
      </c>
      <c r="B174" s="594"/>
      <c r="C174" s="25"/>
      <c r="D174" s="26">
        <f>B114</f>
        <v>81037.863900000011</v>
      </c>
      <c r="E174" s="26">
        <f>I114</f>
        <v>844</v>
      </c>
      <c r="F174" s="123">
        <f>D174+E174</f>
        <v>81881.863900000011</v>
      </c>
      <c r="H174" s="455"/>
      <c r="I174" s="455"/>
    </row>
    <row r="175" spans="1:255" ht="12.75" customHeight="1" x14ac:dyDescent="0.2">
      <c r="A175" s="593" t="s">
        <v>383</v>
      </c>
      <c r="B175" s="594"/>
      <c r="C175" s="25"/>
      <c r="D175" s="26">
        <f>B129</f>
        <v>114111.46299999999</v>
      </c>
      <c r="E175" s="26">
        <f>I129</f>
        <v>891.1</v>
      </c>
      <c r="F175" s="123">
        <f>D175+E175</f>
        <v>115002.56299999999</v>
      </c>
      <c r="G175" s="56"/>
      <c r="H175" s="446"/>
      <c r="I175" s="446"/>
    </row>
    <row r="176" spans="1:255" ht="12.75" customHeight="1" x14ac:dyDescent="0.2">
      <c r="A176" s="593" t="s">
        <v>25</v>
      </c>
      <c r="B176" s="594"/>
      <c r="C176" s="25"/>
      <c r="D176" s="26">
        <f>B163</f>
        <v>41698.245000000003</v>
      </c>
      <c r="E176" s="26">
        <f>I163</f>
        <v>1410.06</v>
      </c>
      <c r="F176" s="123">
        <f>D176+E176</f>
        <v>43108.305</v>
      </c>
      <c r="G176" s="56"/>
    </row>
    <row r="177" spans="1:7" ht="12.75" customHeight="1" x14ac:dyDescent="0.2">
      <c r="A177" s="607" t="s">
        <v>68</v>
      </c>
      <c r="B177" s="608"/>
      <c r="C177" s="248"/>
      <c r="D177" s="249"/>
      <c r="E177" s="249"/>
      <c r="F177" s="245">
        <f>F178+F179+F180+F181+F182</f>
        <v>194718.36000000002</v>
      </c>
      <c r="G177" s="56"/>
    </row>
    <row r="178" spans="1:7" ht="12.75" customHeight="1" x14ac:dyDescent="0.2">
      <c r="A178" s="605" t="s">
        <v>81</v>
      </c>
      <c r="B178" s="606"/>
      <c r="C178" s="25"/>
      <c r="D178" s="26"/>
      <c r="E178" s="26"/>
      <c r="F178" s="123">
        <f>I143</f>
        <v>24631.679999999993</v>
      </c>
      <c r="G178" s="56"/>
    </row>
    <row r="179" spans="1:7" ht="12.75" customHeight="1" x14ac:dyDescent="0.2">
      <c r="A179" s="605" t="s">
        <v>91</v>
      </c>
      <c r="B179" s="606"/>
      <c r="C179" s="25"/>
      <c r="D179" s="26"/>
      <c r="E179" s="26"/>
      <c r="F179" s="123">
        <f>I144</f>
        <v>142189.14000000001</v>
      </c>
      <c r="G179" s="56"/>
    </row>
    <row r="180" spans="1:7" ht="12.75" customHeight="1" x14ac:dyDescent="0.2">
      <c r="A180" s="605" t="s">
        <v>83</v>
      </c>
      <c r="B180" s="606"/>
      <c r="C180" s="25"/>
      <c r="D180" s="26"/>
      <c r="E180" s="26"/>
      <c r="F180" s="123">
        <f>I145</f>
        <v>9580.35</v>
      </c>
      <c r="G180" s="56"/>
    </row>
    <row r="181" spans="1:7" ht="12.75" customHeight="1" x14ac:dyDescent="0.2">
      <c r="A181" s="605" t="s">
        <v>85</v>
      </c>
      <c r="B181" s="606"/>
      <c r="C181" s="25"/>
      <c r="D181" s="26"/>
      <c r="E181" s="26"/>
      <c r="F181" s="123">
        <f>I146</f>
        <v>10243.35</v>
      </c>
      <c r="G181" s="56"/>
    </row>
    <row r="182" spans="1:7" ht="12.75" customHeight="1" x14ac:dyDescent="0.2">
      <c r="A182" s="605" t="s">
        <v>88</v>
      </c>
      <c r="B182" s="606"/>
      <c r="C182" s="25"/>
      <c r="D182" s="26"/>
      <c r="E182" s="26"/>
      <c r="F182" s="123">
        <f>I147</f>
        <v>8073.84</v>
      </c>
      <c r="G182" s="56"/>
    </row>
    <row r="183" spans="1:7" ht="12.75" customHeight="1" x14ac:dyDescent="0.2">
      <c r="A183" s="614" t="s">
        <v>2</v>
      </c>
      <c r="B183" s="615"/>
      <c r="C183" s="25"/>
      <c r="D183" s="26">
        <f>B166</f>
        <v>0</v>
      </c>
      <c r="E183" s="26"/>
      <c r="F183" s="123">
        <f>D183+E183+I166</f>
        <v>56341.95</v>
      </c>
      <c r="G183" s="56"/>
    </row>
    <row r="184" spans="1:7" ht="25.15" customHeight="1" x14ac:dyDescent="0.2">
      <c r="A184" s="614" t="s">
        <v>97</v>
      </c>
      <c r="B184" s="615"/>
      <c r="C184" s="25"/>
      <c r="D184" s="26"/>
      <c r="E184" s="26"/>
      <c r="F184" s="123">
        <f>I169</f>
        <v>89289.94</v>
      </c>
      <c r="G184" s="56"/>
    </row>
    <row r="185" spans="1:7" ht="12.75" customHeight="1" x14ac:dyDescent="0.2">
      <c r="A185" s="612" t="s">
        <v>21</v>
      </c>
      <c r="B185" s="613"/>
      <c r="C185" s="27"/>
      <c r="D185" s="28">
        <f>SUM(D172:D183)</f>
        <v>504052.05789999996</v>
      </c>
      <c r="E185" s="28">
        <f>SUM(E172:E176)</f>
        <v>25436.18</v>
      </c>
      <c r="F185" s="124">
        <f>F172+F173+F174+F175+F176+F177+F183+F184</f>
        <v>869838.48790000007</v>
      </c>
    </row>
  </sheetData>
  <autoFilter ref="A5:I163"/>
  <mergeCells count="58">
    <mergeCell ref="A83:A84"/>
    <mergeCell ref="D83:D84"/>
    <mergeCell ref="A85:A90"/>
    <mergeCell ref="D85:D90"/>
    <mergeCell ref="A91:A92"/>
    <mergeCell ref="D91:D92"/>
    <mergeCell ref="C81:C92"/>
    <mergeCell ref="B81:B92"/>
    <mergeCell ref="A81:A82"/>
    <mergeCell ref="D81:D82"/>
    <mergeCell ref="A109:A113"/>
    <mergeCell ref="A15:A16"/>
    <mergeCell ref="D63:D68"/>
    <mergeCell ref="B52:B80"/>
    <mergeCell ref="C52:C80"/>
    <mergeCell ref="D69:D80"/>
    <mergeCell ref="B11:B16"/>
    <mergeCell ref="C11:C16"/>
    <mergeCell ref="C31:C46"/>
    <mergeCell ref="B31:B46"/>
    <mergeCell ref="A175:B175"/>
    <mergeCell ref="A180:B180"/>
    <mergeCell ref="A31:A35"/>
    <mergeCell ref="B28:B29"/>
    <mergeCell ref="A28:A29"/>
    <mergeCell ref="A131:A143"/>
    <mergeCell ref="A174:B174"/>
    <mergeCell ref="A179:B179"/>
    <mergeCell ref="A173:B173"/>
    <mergeCell ref="A53:A80"/>
    <mergeCell ref="A184:B184"/>
    <mergeCell ref="A182:B182"/>
    <mergeCell ref="A178:B178"/>
    <mergeCell ref="A185:B185"/>
    <mergeCell ref="A176:B176"/>
    <mergeCell ref="A177:B177"/>
    <mergeCell ref="A183:B183"/>
    <mergeCell ref="A181:B181"/>
    <mergeCell ref="G1:H1"/>
    <mergeCell ref="A172:B172"/>
    <mergeCell ref="A1:B1"/>
    <mergeCell ref="G2:H2"/>
    <mergeCell ref="D15:D16"/>
    <mergeCell ref="A11:A14"/>
    <mergeCell ref="D11:D14"/>
    <mergeCell ref="C28:C29"/>
    <mergeCell ref="D28:D29"/>
    <mergeCell ref="D41:D46"/>
    <mergeCell ref="D57:D62"/>
    <mergeCell ref="D36:D40"/>
    <mergeCell ref="A41:A46"/>
    <mergeCell ref="D31:D35"/>
    <mergeCell ref="A36:A40"/>
    <mergeCell ref="A20:A22"/>
    <mergeCell ref="B20:B22"/>
    <mergeCell ref="C20:C22"/>
    <mergeCell ref="D20:D22"/>
    <mergeCell ref="D53:D5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/>
  <dimension ref="A1:IV188"/>
  <sheetViews>
    <sheetView topLeftCell="A171" zoomScaleNormal="100" workbookViewId="0">
      <selection activeCell="A176" sqref="A176:B176"/>
    </sheetView>
  </sheetViews>
  <sheetFormatPr defaultRowHeight="12.75" customHeight="1" x14ac:dyDescent="0.2"/>
  <cols>
    <col min="1" max="1" width="21.7109375" customWidth="1"/>
    <col min="2" max="2" width="12.7109375" customWidth="1"/>
    <col min="3" max="3" width="13.5703125" customWidth="1"/>
    <col min="4" max="4" width="17.5703125" customWidth="1"/>
    <col min="5" max="5" width="26.7109375" customWidth="1"/>
    <col min="6" max="6" width="11.5703125" customWidth="1"/>
    <col min="7" max="7" width="7.28515625" customWidth="1"/>
    <col min="8" max="8" width="12.28515625" customWidth="1"/>
    <col min="9" max="9" width="12.5703125" customWidth="1"/>
    <col min="10" max="10" width="13.42578125" hidden="1" customWidth="1"/>
  </cols>
  <sheetData>
    <row r="1" spans="1:10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10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3491.3</v>
      </c>
      <c r="E2" s="5">
        <v>959372.04</v>
      </c>
      <c r="F2" s="6">
        <v>953505.02</v>
      </c>
      <c r="G2" s="586">
        <f>E2-F2</f>
        <v>5867.0200000000186</v>
      </c>
      <c r="H2" s="587"/>
    </row>
    <row r="3" spans="1:10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39</v>
      </c>
      <c r="F3" s="1"/>
      <c r="G3" s="1"/>
      <c r="H3" s="1" t="s">
        <v>24</v>
      </c>
      <c r="I3" s="8">
        <f>F2-F188</f>
        <v>43216.138200000045</v>
      </c>
    </row>
    <row r="4" spans="1:10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10" ht="77.2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  <c r="J5" s="147" t="s">
        <v>70</v>
      </c>
    </row>
    <row r="6" spans="1:10" ht="12.75" customHeight="1" thickBot="1" x14ac:dyDescent="0.25">
      <c r="A6" s="588" t="s">
        <v>324</v>
      </c>
      <c r="B6" s="579">
        <v>10498.32</v>
      </c>
      <c r="C6" s="579" t="s">
        <v>65</v>
      </c>
      <c r="D6" s="591" t="s">
        <v>117</v>
      </c>
      <c r="E6" s="85" t="s">
        <v>220</v>
      </c>
      <c r="F6" s="85" t="s">
        <v>100</v>
      </c>
      <c r="G6" s="85">
        <v>0.5</v>
      </c>
      <c r="H6" s="348">
        <v>160</v>
      </c>
      <c r="I6" s="39">
        <f t="shared" ref="I6:I24" si="0">G6*H6</f>
        <v>80</v>
      </c>
      <c r="J6" s="303">
        <f>(B6+I6)*1.05</f>
        <v>11107.236000000001</v>
      </c>
    </row>
    <row r="7" spans="1:10" ht="12.75" customHeight="1" thickBot="1" x14ac:dyDescent="0.25">
      <c r="A7" s="589"/>
      <c r="B7" s="581"/>
      <c r="C7" s="581"/>
      <c r="D7" s="595"/>
      <c r="E7" s="15" t="s">
        <v>326</v>
      </c>
      <c r="F7" s="15" t="s">
        <v>102</v>
      </c>
      <c r="G7" s="15">
        <v>0.15</v>
      </c>
      <c r="H7" s="16">
        <v>170</v>
      </c>
      <c r="I7" s="43">
        <f t="shared" si="0"/>
        <v>25.5</v>
      </c>
      <c r="J7" s="140">
        <f>(B7+I7)*1.05</f>
        <v>26.775000000000002</v>
      </c>
    </row>
    <row r="8" spans="1:10" ht="12.75" customHeight="1" thickBot="1" x14ac:dyDescent="0.25">
      <c r="A8" s="590"/>
      <c r="B8" s="580"/>
      <c r="C8" s="580"/>
      <c r="D8" s="592"/>
      <c r="E8" s="40" t="s">
        <v>325</v>
      </c>
      <c r="F8" s="40" t="s">
        <v>107</v>
      </c>
      <c r="G8" s="40">
        <v>0.25</v>
      </c>
      <c r="H8" s="41">
        <v>320</v>
      </c>
      <c r="I8" s="42">
        <f t="shared" si="0"/>
        <v>80</v>
      </c>
      <c r="J8" s="325"/>
    </row>
    <row r="9" spans="1:10" ht="12.75" customHeight="1" thickBot="1" x14ac:dyDescent="0.25">
      <c r="A9" s="265"/>
      <c r="B9" s="33">
        <v>10480.99</v>
      </c>
      <c r="C9" s="33" t="s">
        <v>66</v>
      </c>
      <c r="D9" s="312"/>
      <c r="E9" s="35"/>
      <c r="F9" s="35"/>
      <c r="G9" s="35"/>
      <c r="H9" s="36"/>
      <c r="I9" s="160">
        <f t="shared" si="0"/>
        <v>0</v>
      </c>
      <c r="J9" s="325"/>
    </row>
    <row r="10" spans="1:10" ht="12.75" customHeight="1" thickBot="1" x14ac:dyDescent="0.25">
      <c r="A10" s="316"/>
      <c r="B10" s="74">
        <v>11204.01</v>
      </c>
      <c r="C10" s="74" t="s">
        <v>69</v>
      </c>
      <c r="D10" s="326"/>
      <c r="E10" s="76"/>
      <c r="F10" s="76"/>
      <c r="G10" s="76"/>
      <c r="H10" s="77"/>
      <c r="I10" s="204">
        <f t="shared" si="0"/>
        <v>0</v>
      </c>
      <c r="J10" s="639">
        <f>((SUM(I10:I24))+B10)*1.05</f>
        <v>12525.565500000001</v>
      </c>
    </row>
    <row r="11" spans="1:10" ht="12.75" customHeight="1" x14ac:dyDescent="0.2">
      <c r="A11" s="588" t="s">
        <v>743</v>
      </c>
      <c r="B11" s="579">
        <v>9902.93</v>
      </c>
      <c r="C11" s="579" t="s">
        <v>71</v>
      </c>
      <c r="D11" s="616" t="s">
        <v>139</v>
      </c>
      <c r="E11" s="37" t="s">
        <v>742</v>
      </c>
      <c r="F11" s="37" t="s">
        <v>104</v>
      </c>
      <c r="G11" s="37">
        <v>2</v>
      </c>
      <c r="H11" s="38">
        <v>28.1</v>
      </c>
      <c r="I11" s="39">
        <f t="shared" si="0"/>
        <v>56.2</v>
      </c>
      <c r="J11" s="640"/>
    </row>
    <row r="12" spans="1:10" ht="12.75" customHeight="1" x14ac:dyDescent="0.2">
      <c r="A12" s="589"/>
      <c r="B12" s="581"/>
      <c r="C12" s="581"/>
      <c r="D12" s="622"/>
      <c r="E12" s="15" t="s">
        <v>185</v>
      </c>
      <c r="F12" s="15" t="s">
        <v>100</v>
      </c>
      <c r="G12" s="15">
        <v>1</v>
      </c>
      <c r="H12" s="16">
        <v>42</v>
      </c>
      <c r="I12" s="43">
        <f t="shared" si="0"/>
        <v>42</v>
      </c>
      <c r="J12" s="640"/>
    </row>
    <row r="13" spans="1:10" ht="12.75" customHeight="1" thickBot="1" x14ac:dyDescent="0.25">
      <c r="A13" s="590"/>
      <c r="B13" s="580"/>
      <c r="C13" s="580"/>
      <c r="D13" s="617"/>
      <c r="E13" s="40" t="s">
        <v>535</v>
      </c>
      <c r="F13" s="40" t="s">
        <v>102</v>
      </c>
      <c r="G13" s="40">
        <v>0.5</v>
      </c>
      <c r="H13" s="41">
        <v>77.400000000000006</v>
      </c>
      <c r="I13" s="42">
        <f t="shared" si="0"/>
        <v>38.700000000000003</v>
      </c>
      <c r="J13" s="640"/>
    </row>
    <row r="14" spans="1:10" ht="12.75" customHeight="1" x14ac:dyDescent="0.2">
      <c r="A14" s="265"/>
      <c r="B14" s="33">
        <v>9186.02</v>
      </c>
      <c r="C14" s="33" t="s">
        <v>72</v>
      </c>
      <c r="D14" s="266"/>
      <c r="E14" s="35"/>
      <c r="F14" s="35"/>
      <c r="G14" s="35"/>
      <c r="H14" s="36"/>
      <c r="I14" s="160">
        <f t="shared" si="0"/>
        <v>0</v>
      </c>
      <c r="J14" s="640"/>
    </row>
    <row r="15" spans="1:10" ht="12.75" customHeight="1" x14ac:dyDescent="0.2">
      <c r="A15" s="268"/>
      <c r="B15" s="13">
        <v>8126.11</v>
      </c>
      <c r="C15" s="33" t="s">
        <v>73</v>
      </c>
      <c r="D15" s="269"/>
      <c r="E15" s="15"/>
      <c r="F15" s="15"/>
      <c r="G15" s="15"/>
      <c r="H15" s="16"/>
      <c r="I15" s="43">
        <f t="shared" si="0"/>
        <v>0</v>
      </c>
      <c r="J15" s="640"/>
    </row>
    <row r="16" spans="1:10" x14ac:dyDescent="0.2">
      <c r="A16" s="11"/>
      <c r="B16" s="13">
        <v>9413.9930000000004</v>
      </c>
      <c r="C16" s="33" t="s">
        <v>74</v>
      </c>
      <c r="D16" s="269"/>
      <c r="E16" s="15"/>
      <c r="F16" s="15"/>
      <c r="G16" s="15"/>
      <c r="H16" s="16"/>
      <c r="I16" s="43">
        <f t="shared" si="0"/>
        <v>0</v>
      </c>
      <c r="J16" s="640"/>
    </row>
    <row r="17" spans="1:10" ht="12.75" customHeight="1" thickBot="1" x14ac:dyDescent="0.25">
      <c r="A17" s="268"/>
      <c r="B17" s="13">
        <v>7716.4040000000005</v>
      </c>
      <c r="C17" s="33" t="s">
        <v>75</v>
      </c>
      <c r="D17" s="269"/>
      <c r="E17" s="15"/>
      <c r="F17" s="15"/>
      <c r="G17" s="15"/>
      <c r="H17" s="16"/>
      <c r="I17" s="43">
        <f t="shared" si="0"/>
        <v>0</v>
      </c>
      <c r="J17" s="640"/>
    </row>
    <row r="18" spans="1:10" ht="12.75" customHeight="1" x14ac:dyDescent="0.2">
      <c r="A18" s="588" t="s">
        <v>1201</v>
      </c>
      <c r="B18" s="579">
        <v>8383.9619999999995</v>
      </c>
      <c r="C18" s="579" t="s">
        <v>76</v>
      </c>
      <c r="D18" s="591" t="s">
        <v>139</v>
      </c>
      <c r="E18" s="85" t="s">
        <v>1200</v>
      </c>
      <c r="F18" s="85" t="s">
        <v>100</v>
      </c>
      <c r="G18" s="85">
        <v>10</v>
      </c>
      <c r="H18" s="158">
        <v>15</v>
      </c>
      <c r="I18" s="39">
        <f t="shared" si="0"/>
        <v>150</v>
      </c>
      <c r="J18" s="640"/>
    </row>
    <row r="19" spans="1:10" ht="12.75" customHeight="1" thickBot="1" x14ac:dyDescent="0.25">
      <c r="A19" s="590"/>
      <c r="B19" s="580"/>
      <c r="C19" s="580"/>
      <c r="D19" s="592"/>
      <c r="E19" s="40" t="s">
        <v>422</v>
      </c>
      <c r="F19" s="40" t="s">
        <v>285</v>
      </c>
      <c r="G19" s="40">
        <v>0.25</v>
      </c>
      <c r="H19" s="41">
        <v>350</v>
      </c>
      <c r="I19" s="42">
        <f t="shared" si="0"/>
        <v>87.5</v>
      </c>
      <c r="J19" s="640"/>
    </row>
    <row r="20" spans="1:10" ht="12.75" customHeight="1" x14ac:dyDescent="0.2">
      <c r="A20" s="588" t="s">
        <v>324</v>
      </c>
      <c r="B20" s="579">
        <v>8495.7579999999998</v>
      </c>
      <c r="C20" s="579" t="s">
        <v>77</v>
      </c>
      <c r="D20" s="579" t="s">
        <v>139</v>
      </c>
      <c r="E20" s="37" t="s">
        <v>477</v>
      </c>
      <c r="F20" s="37" t="s">
        <v>100</v>
      </c>
      <c r="G20" s="37">
        <v>5</v>
      </c>
      <c r="H20" s="38">
        <v>15</v>
      </c>
      <c r="I20" s="39">
        <f t="shared" si="0"/>
        <v>75</v>
      </c>
      <c r="J20" s="640"/>
    </row>
    <row r="21" spans="1:10" ht="12.75" customHeight="1" thickBot="1" x14ac:dyDescent="0.25">
      <c r="A21" s="590"/>
      <c r="B21" s="580"/>
      <c r="C21" s="580"/>
      <c r="D21" s="580"/>
      <c r="E21" s="40" t="s">
        <v>422</v>
      </c>
      <c r="F21" s="40" t="s">
        <v>285</v>
      </c>
      <c r="G21" s="40">
        <v>0.25</v>
      </c>
      <c r="H21" s="41">
        <v>350</v>
      </c>
      <c r="I21" s="42">
        <f t="shared" si="0"/>
        <v>87.5</v>
      </c>
      <c r="J21" s="640"/>
    </row>
    <row r="22" spans="1:10" ht="12.75" customHeight="1" thickBot="1" x14ac:dyDescent="0.25">
      <c r="A22" s="265"/>
      <c r="B22" s="33">
        <v>9188.1209999999992</v>
      </c>
      <c r="C22" s="33" t="s">
        <v>78</v>
      </c>
      <c r="D22" s="267"/>
      <c r="E22" s="35"/>
      <c r="F22" s="35"/>
      <c r="G22" s="35"/>
      <c r="H22" s="36"/>
      <c r="I22" s="160">
        <f t="shared" si="0"/>
        <v>0</v>
      </c>
      <c r="J22" s="640"/>
    </row>
    <row r="23" spans="1:10" ht="12.75" customHeight="1" x14ac:dyDescent="0.2">
      <c r="A23" s="588" t="s">
        <v>324</v>
      </c>
      <c r="B23" s="579">
        <v>9158.3060000000005</v>
      </c>
      <c r="C23" s="579" t="s">
        <v>79</v>
      </c>
      <c r="D23" s="591" t="s">
        <v>126</v>
      </c>
      <c r="E23" s="37" t="s">
        <v>325</v>
      </c>
      <c r="F23" s="37" t="s">
        <v>107</v>
      </c>
      <c r="G23" s="37">
        <v>1</v>
      </c>
      <c r="H23" s="38">
        <v>180</v>
      </c>
      <c r="I23" s="39">
        <f t="shared" si="0"/>
        <v>180</v>
      </c>
      <c r="J23" s="640"/>
    </row>
    <row r="24" spans="1:10" ht="12.75" customHeight="1" thickBot="1" x14ac:dyDescent="0.25">
      <c r="A24" s="590"/>
      <c r="B24" s="580"/>
      <c r="C24" s="580"/>
      <c r="D24" s="592"/>
      <c r="E24" s="40" t="s">
        <v>221</v>
      </c>
      <c r="F24" s="40" t="s">
        <v>102</v>
      </c>
      <c r="G24" s="40">
        <v>0.1</v>
      </c>
      <c r="H24" s="41">
        <v>82</v>
      </c>
      <c r="I24" s="42">
        <f t="shared" si="0"/>
        <v>8.2000000000000011</v>
      </c>
      <c r="J24" s="640"/>
    </row>
    <row r="25" spans="1:10" ht="13.5" thickBot="1" x14ac:dyDescent="0.25">
      <c r="A25" s="82"/>
      <c r="B25" s="200">
        <f>SUM(B6:B24)</f>
        <v>111754.924</v>
      </c>
      <c r="C25" s="201"/>
      <c r="D25" s="200"/>
      <c r="E25" s="202"/>
      <c r="F25" s="201"/>
      <c r="G25" s="201"/>
      <c r="H25" s="200" t="s">
        <v>16</v>
      </c>
      <c r="I25" s="200">
        <f>SUM(I6:I24)</f>
        <v>910.6</v>
      </c>
      <c r="J25" s="304"/>
    </row>
    <row r="26" spans="1:10" ht="77.25" thickBot="1" x14ac:dyDescent="0.25">
      <c r="A26" s="137" t="s">
        <v>1602</v>
      </c>
      <c r="B26" s="117" t="s">
        <v>15</v>
      </c>
      <c r="C26" s="117" t="s">
        <v>4</v>
      </c>
      <c r="D26" s="117" t="s">
        <v>22</v>
      </c>
      <c r="E26" s="121" t="s">
        <v>17</v>
      </c>
      <c r="F26" s="117" t="s">
        <v>18</v>
      </c>
      <c r="G26" s="117" t="s">
        <v>9</v>
      </c>
      <c r="H26" s="117" t="s">
        <v>12</v>
      </c>
      <c r="I26" s="118" t="s">
        <v>11</v>
      </c>
      <c r="J26" s="304"/>
    </row>
    <row r="27" spans="1:10" ht="12.75" customHeight="1" x14ac:dyDescent="0.2">
      <c r="A27" s="588" t="s">
        <v>118</v>
      </c>
      <c r="B27" s="579">
        <v>15163.2</v>
      </c>
      <c r="C27" s="579" t="s">
        <v>65</v>
      </c>
      <c r="D27" s="591" t="s">
        <v>139</v>
      </c>
      <c r="E27" s="37" t="s">
        <v>336</v>
      </c>
      <c r="F27" s="37" t="s">
        <v>104</v>
      </c>
      <c r="G27" s="37">
        <v>14.5</v>
      </c>
      <c r="H27" s="38">
        <v>52.03</v>
      </c>
      <c r="I27" s="39">
        <f t="shared" ref="I27:I95" si="1">G27*H27</f>
        <v>754.43500000000006</v>
      </c>
      <c r="J27" s="304"/>
    </row>
    <row r="28" spans="1:10" ht="12.75" customHeight="1" x14ac:dyDescent="0.2">
      <c r="A28" s="589"/>
      <c r="B28" s="581"/>
      <c r="C28" s="581"/>
      <c r="D28" s="595"/>
      <c r="E28" s="15" t="s">
        <v>337</v>
      </c>
      <c r="F28" s="15" t="s">
        <v>100</v>
      </c>
      <c r="G28" s="15">
        <v>4</v>
      </c>
      <c r="H28" s="16">
        <v>72.92</v>
      </c>
      <c r="I28" s="43">
        <f t="shared" si="1"/>
        <v>291.68</v>
      </c>
      <c r="J28" s="304"/>
    </row>
    <row r="29" spans="1:10" ht="12.75" customHeight="1" x14ac:dyDescent="0.2">
      <c r="A29" s="589"/>
      <c r="B29" s="581"/>
      <c r="C29" s="581"/>
      <c r="D29" s="595"/>
      <c r="E29" s="15" t="s">
        <v>338</v>
      </c>
      <c r="F29" s="15" t="s">
        <v>100</v>
      </c>
      <c r="G29" s="15">
        <v>4</v>
      </c>
      <c r="H29" s="16">
        <v>59.81</v>
      </c>
      <c r="I29" s="43">
        <f t="shared" si="1"/>
        <v>239.24</v>
      </c>
      <c r="J29" s="304"/>
    </row>
    <row r="30" spans="1:10" ht="12.75" customHeight="1" x14ac:dyDescent="0.2">
      <c r="A30" s="589"/>
      <c r="B30" s="581"/>
      <c r="C30" s="581"/>
      <c r="D30" s="595"/>
      <c r="E30" s="295" t="s">
        <v>339</v>
      </c>
      <c r="F30" s="295" t="s">
        <v>100</v>
      </c>
      <c r="G30" s="295">
        <v>4</v>
      </c>
      <c r="H30" s="296">
        <v>210</v>
      </c>
      <c r="I30" s="43">
        <f t="shared" si="1"/>
        <v>840</v>
      </c>
      <c r="J30" s="304"/>
    </row>
    <row r="31" spans="1:10" ht="12.75" customHeight="1" x14ac:dyDescent="0.2">
      <c r="A31" s="589"/>
      <c r="B31" s="581"/>
      <c r="C31" s="581"/>
      <c r="D31" s="595"/>
      <c r="E31" s="15" t="s">
        <v>193</v>
      </c>
      <c r="F31" s="15" t="s">
        <v>100</v>
      </c>
      <c r="G31" s="15">
        <v>4</v>
      </c>
      <c r="H31" s="16">
        <v>106.12</v>
      </c>
      <c r="I31" s="43">
        <f t="shared" si="1"/>
        <v>424.48</v>
      </c>
      <c r="J31" s="304"/>
    </row>
    <row r="32" spans="1:10" ht="12.75" customHeight="1" thickBot="1" x14ac:dyDescent="0.25">
      <c r="A32" s="590"/>
      <c r="B32" s="581"/>
      <c r="C32" s="581"/>
      <c r="D32" s="592"/>
      <c r="E32" s="40" t="s">
        <v>207</v>
      </c>
      <c r="F32" s="40" t="s">
        <v>100</v>
      </c>
      <c r="G32" s="40">
        <v>4</v>
      </c>
      <c r="H32" s="41">
        <v>5.85</v>
      </c>
      <c r="I32" s="42">
        <f t="shared" si="1"/>
        <v>23.4</v>
      </c>
      <c r="J32" s="304"/>
    </row>
    <row r="33" spans="1:10" ht="26.25" thickBot="1" x14ac:dyDescent="0.25">
      <c r="A33" s="46" t="s">
        <v>353</v>
      </c>
      <c r="B33" s="580"/>
      <c r="C33" s="580"/>
      <c r="D33" s="47" t="s">
        <v>362</v>
      </c>
      <c r="E33" s="47" t="s">
        <v>355</v>
      </c>
      <c r="F33" s="47" t="s">
        <v>100</v>
      </c>
      <c r="G33" s="47">
        <v>1</v>
      </c>
      <c r="H33" s="48">
        <v>17</v>
      </c>
      <c r="I33" s="49">
        <f t="shared" si="1"/>
        <v>17</v>
      </c>
      <c r="J33" s="304"/>
    </row>
    <row r="34" spans="1:10" ht="26.25" thickBot="1" x14ac:dyDescent="0.25">
      <c r="A34" s="46" t="s">
        <v>380</v>
      </c>
      <c r="B34" s="579">
        <v>12725.87</v>
      </c>
      <c r="C34" s="579" t="s">
        <v>66</v>
      </c>
      <c r="D34" s="467"/>
      <c r="E34" s="47" t="s">
        <v>261</v>
      </c>
      <c r="F34" s="47" t="s">
        <v>100</v>
      </c>
      <c r="G34" s="47">
        <v>2</v>
      </c>
      <c r="H34" s="48">
        <v>180</v>
      </c>
      <c r="I34" s="49">
        <f t="shared" si="1"/>
        <v>360</v>
      </c>
      <c r="J34" s="304"/>
    </row>
    <row r="35" spans="1:10" ht="26.25" thickBot="1" x14ac:dyDescent="0.25">
      <c r="A35" s="46" t="s">
        <v>353</v>
      </c>
      <c r="B35" s="581"/>
      <c r="C35" s="581"/>
      <c r="D35" s="47" t="s">
        <v>362</v>
      </c>
      <c r="E35" s="47" t="s">
        <v>355</v>
      </c>
      <c r="F35" s="47" t="s">
        <v>100</v>
      </c>
      <c r="G35" s="47">
        <v>4</v>
      </c>
      <c r="H35" s="48">
        <v>17</v>
      </c>
      <c r="I35" s="49">
        <f t="shared" si="1"/>
        <v>68</v>
      </c>
      <c r="J35" s="304"/>
    </row>
    <row r="36" spans="1:10" ht="12.75" customHeight="1" x14ac:dyDescent="0.2">
      <c r="A36" s="588" t="s">
        <v>513</v>
      </c>
      <c r="B36" s="581"/>
      <c r="C36" s="581"/>
      <c r="D36" s="591" t="s">
        <v>139</v>
      </c>
      <c r="E36" s="37" t="s">
        <v>514</v>
      </c>
      <c r="F36" s="37" t="s">
        <v>100</v>
      </c>
      <c r="G36" s="37">
        <v>1</v>
      </c>
      <c r="H36" s="38">
        <v>2438.6</v>
      </c>
      <c r="I36" s="39">
        <f t="shared" si="1"/>
        <v>2438.6</v>
      </c>
      <c r="J36" s="304"/>
    </row>
    <row r="37" spans="1:10" ht="12.75" customHeight="1" x14ac:dyDescent="0.2">
      <c r="A37" s="589"/>
      <c r="B37" s="581"/>
      <c r="C37" s="581"/>
      <c r="D37" s="595"/>
      <c r="E37" s="15" t="s">
        <v>515</v>
      </c>
      <c r="F37" s="15" t="s">
        <v>100</v>
      </c>
      <c r="G37" s="15">
        <v>2</v>
      </c>
      <c r="H37" s="16">
        <v>100</v>
      </c>
      <c r="I37" s="43">
        <f t="shared" si="1"/>
        <v>200</v>
      </c>
      <c r="J37" s="304"/>
    </row>
    <row r="38" spans="1:10" ht="12.75" customHeight="1" x14ac:dyDescent="0.2">
      <c r="A38" s="589"/>
      <c r="B38" s="581"/>
      <c r="C38" s="581"/>
      <c r="D38" s="595"/>
      <c r="E38" s="15" t="s">
        <v>336</v>
      </c>
      <c r="F38" s="15" t="s">
        <v>104</v>
      </c>
      <c r="G38" s="15">
        <v>2</v>
      </c>
      <c r="H38" s="16">
        <v>52.03</v>
      </c>
      <c r="I38" s="43">
        <f t="shared" si="1"/>
        <v>104.06</v>
      </c>
      <c r="J38" s="304"/>
    </row>
    <row r="39" spans="1:10" ht="12.75" customHeight="1" thickBot="1" x14ac:dyDescent="0.25">
      <c r="A39" s="590"/>
      <c r="B39" s="580"/>
      <c r="C39" s="580"/>
      <c r="D39" s="592"/>
      <c r="E39" s="40" t="s">
        <v>516</v>
      </c>
      <c r="F39" s="40" t="s">
        <v>104</v>
      </c>
      <c r="G39" s="40">
        <v>1</v>
      </c>
      <c r="H39" s="41">
        <v>24</v>
      </c>
      <c r="I39" s="42">
        <f t="shared" si="1"/>
        <v>24</v>
      </c>
      <c r="J39" s="304"/>
    </row>
    <row r="40" spans="1:10" ht="26.25" thickBot="1" x14ac:dyDescent="0.25">
      <c r="A40" s="46" t="s">
        <v>353</v>
      </c>
      <c r="B40" s="88">
        <v>12772</v>
      </c>
      <c r="C40" s="88" t="s">
        <v>69</v>
      </c>
      <c r="D40" s="47" t="s">
        <v>362</v>
      </c>
      <c r="E40" s="47" t="s">
        <v>355</v>
      </c>
      <c r="F40" s="47" t="s">
        <v>100</v>
      </c>
      <c r="G40" s="47">
        <v>4</v>
      </c>
      <c r="H40" s="48">
        <v>17</v>
      </c>
      <c r="I40" s="49">
        <f t="shared" si="1"/>
        <v>68</v>
      </c>
      <c r="J40" s="304"/>
    </row>
    <row r="41" spans="1:10" ht="26.25" thickBot="1" x14ac:dyDescent="0.25">
      <c r="A41" s="46" t="s">
        <v>353</v>
      </c>
      <c r="B41" s="88">
        <v>11810.28</v>
      </c>
      <c r="C41" s="493" t="s">
        <v>71</v>
      </c>
      <c r="D41" s="47" t="s">
        <v>362</v>
      </c>
      <c r="E41" s="493" t="s">
        <v>355</v>
      </c>
      <c r="F41" s="493" t="s">
        <v>100</v>
      </c>
      <c r="G41" s="493">
        <v>4</v>
      </c>
      <c r="H41" s="494">
        <v>17</v>
      </c>
      <c r="I41" s="49">
        <f t="shared" si="1"/>
        <v>68</v>
      </c>
      <c r="J41" s="304"/>
    </row>
    <row r="42" spans="1:10" ht="26.25" thickBot="1" x14ac:dyDescent="0.25">
      <c r="A42" s="46" t="s">
        <v>353</v>
      </c>
      <c r="B42" s="88">
        <v>11772.87</v>
      </c>
      <c r="C42" s="493" t="s">
        <v>72</v>
      </c>
      <c r="D42" s="47" t="s">
        <v>362</v>
      </c>
      <c r="E42" s="493" t="s">
        <v>355</v>
      </c>
      <c r="F42" s="493" t="s">
        <v>100</v>
      </c>
      <c r="G42" s="493">
        <v>2</v>
      </c>
      <c r="H42" s="494">
        <v>17</v>
      </c>
      <c r="I42" s="49">
        <f>G42*H42</f>
        <v>34</v>
      </c>
      <c r="J42" s="304"/>
    </row>
    <row r="43" spans="1:10" ht="26.25" thickBot="1" x14ac:dyDescent="0.25">
      <c r="A43" s="46" t="s">
        <v>353</v>
      </c>
      <c r="B43" s="88">
        <v>11600.22</v>
      </c>
      <c r="C43" s="88" t="s">
        <v>73</v>
      </c>
      <c r="D43" s="47" t="s">
        <v>362</v>
      </c>
      <c r="E43" s="47" t="s">
        <v>355</v>
      </c>
      <c r="F43" s="47" t="s">
        <v>100</v>
      </c>
      <c r="G43" s="47">
        <v>1</v>
      </c>
      <c r="H43" s="48">
        <v>17</v>
      </c>
      <c r="I43" s="49">
        <f>G43*H43</f>
        <v>17</v>
      </c>
      <c r="J43" s="304"/>
    </row>
    <row r="44" spans="1:10" ht="26.25" thickBot="1" x14ac:dyDescent="0.25">
      <c r="A44" s="46" t="s">
        <v>353</v>
      </c>
      <c r="B44" s="272">
        <v>13646.94</v>
      </c>
      <c r="C44" s="88" t="s">
        <v>74</v>
      </c>
      <c r="D44" s="467"/>
      <c r="E44" s="47" t="s">
        <v>355</v>
      </c>
      <c r="F44" s="47" t="s">
        <v>100</v>
      </c>
      <c r="G44" s="47">
        <v>8</v>
      </c>
      <c r="H44" s="48">
        <v>17</v>
      </c>
      <c r="I44" s="49">
        <f>G44*H44</f>
        <v>136</v>
      </c>
      <c r="J44" s="304"/>
    </row>
    <row r="45" spans="1:10" ht="26.25" thickBot="1" x14ac:dyDescent="0.25">
      <c r="A45" s="46" t="s">
        <v>353</v>
      </c>
      <c r="B45" s="579">
        <v>14096.94</v>
      </c>
      <c r="C45" s="579" t="s">
        <v>75</v>
      </c>
      <c r="D45" s="47"/>
      <c r="E45" s="47" t="s">
        <v>355</v>
      </c>
      <c r="F45" s="47" t="s">
        <v>100</v>
      </c>
      <c r="G45" s="47">
        <v>8</v>
      </c>
      <c r="H45" s="48">
        <v>17</v>
      </c>
      <c r="I45" s="49">
        <f>G45*H45</f>
        <v>136</v>
      </c>
      <c r="J45" s="304"/>
    </row>
    <row r="46" spans="1:10" ht="26.25" thickBot="1" x14ac:dyDescent="0.25">
      <c r="A46" s="46" t="s">
        <v>1146</v>
      </c>
      <c r="B46" s="581"/>
      <c r="C46" s="581"/>
      <c r="D46" s="47" t="s">
        <v>126</v>
      </c>
      <c r="E46" s="47" t="s">
        <v>1147</v>
      </c>
      <c r="F46" s="47" t="s">
        <v>100</v>
      </c>
      <c r="G46" s="47">
        <v>1</v>
      </c>
      <c r="H46" s="48">
        <v>4300</v>
      </c>
      <c r="I46" s="49">
        <f t="shared" si="1"/>
        <v>4300</v>
      </c>
      <c r="J46" s="304"/>
    </row>
    <row r="47" spans="1:10" ht="12.75" customHeight="1" x14ac:dyDescent="0.2">
      <c r="A47" s="588" t="s">
        <v>168</v>
      </c>
      <c r="B47" s="581"/>
      <c r="C47" s="581"/>
      <c r="D47" s="591" t="s">
        <v>793</v>
      </c>
      <c r="E47" s="37" t="s">
        <v>190</v>
      </c>
      <c r="F47" s="37" t="s">
        <v>100</v>
      </c>
      <c r="G47" s="37">
        <v>4</v>
      </c>
      <c r="H47" s="38">
        <v>2.33</v>
      </c>
      <c r="I47" s="39">
        <f t="shared" si="1"/>
        <v>9.32</v>
      </c>
      <c r="J47" s="304"/>
    </row>
    <row r="48" spans="1:10" ht="12.75" customHeight="1" x14ac:dyDescent="0.2">
      <c r="A48" s="589"/>
      <c r="B48" s="581"/>
      <c r="C48" s="581"/>
      <c r="D48" s="595"/>
      <c r="E48" s="15" t="s">
        <v>722</v>
      </c>
      <c r="F48" s="15" t="s">
        <v>100</v>
      </c>
      <c r="G48" s="15">
        <v>1</v>
      </c>
      <c r="H48" s="16">
        <v>125.8</v>
      </c>
      <c r="I48" s="43">
        <f t="shared" si="1"/>
        <v>125.8</v>
      </c>
      <c r="J48" s="304"/>
    </row>
    <row r="49" spans="1:10" ht="12.75" customHeight="1" x14ac:dyDescent="0.2">
      <c r="A49" s="589"/>
      <c r="B49" s="581"/>
      <c r="C49" s="581"/>
      <c r="D49" s="595"/>
      <c r="E49" s="15" t="s">
        <v>780</v>
      </c>
      <c r="F49" s="15" t="s">
        <v>100</v>
      </c>
      <c r="G49" s="15">
        <v>1</v>
      </c>
      <c r="H49" s="16">
        <v>235.8</v>
      </c>
      <c r="I49" s="43">
        <f t="shared" si="1"/>
        <v>235.8</v>
      </c>
      <c r="J49" s="304"/>
    </row>
    <row r="50" spans="1:10" ht="12.75" customHeight="1" x14ac:dyDescent="0.2">
      <c r="A50" s="589"/>
      <c r="B50" s="581"/>
      <c r="C50" s="581"/>
      <c r="D50" s="595"/>
      <c r="E50" s="15" t="s">
        <v>449</v>
      </c>
      <c r="F50" s="15" t="s">
        <v>100</v>
      </c>
      <c r="G50" s="15">
        <v>1</v>
      </c>
      <c r="H50" s="16">
        <v>32.4</v>
      </c>
      <c r="I50" s="43">
        <f t="shared" si="1"/>
        <v>32.4</v>
      </c>
      <c r="J50" s="304"/>
    </row>
    <row r="51" spans="1:10" ht="12.75" customHeight="1" x14ac:dyDescent="0.2">
      <c r="A51" s="589"/>
      <c r="B51" s="581"/>
      <c r="C51" s="581"/>
      <c r="D51" s="595"/>
      <c r="E51" s="15" t="s">
        <v>556</v>
      </c>
      <c r="F51" s="15" t="s">
        <v>100</v>
      </c>
      <c r="G51" s="15">
        <v>1</v>
      </c>
      <c r="H51" s="16">
        <v>137.69999999999999</v>
      </c>
      <c r="I51" s="43">
        <f t="shared" si="1"/>
        <v>137.69999999999999</v>
      </c>
      <c r="J51" s="304"/>
    </row>
    <row r="52" spans="1:10" ht="12.75" customHeight="1" x14ac:dyDescent="0.2">
      <c r="A52" s="589"/>
      <c r="B52" s="581"/>
      <c r="C52" s="581"/>
      <c r="D52" s="595"/>
      <c r="E52" s="15" t="s">
        <v>447</v>
      </c>
      <c r="F52" s="15" t="s">
        <v>100</v>
      </c>
      <c r="G52" s="15">
        <v>2</v>
      </c>
      <c r="H52" s="16">
        <v>32</v>
      </c>
      <c r="I52" s="43">
        <f t="shared" si="1"/>
        <v>64</v>
      </c>
      <c r="J52" s="304"/>
    </row>
    <row r="53" spans="1:10" x14ac:dyDescent="0.2">
      <c r="A53" s="589"/>
      <c r="B53" s="581"/>
      <c r="C53" s="581"/>
      <c r="D53" s="595"/>
      <c r="E53" s="15" t="s">
        <v>345</v>
      </c>
      <c r="F53" s="15" t="s">
        <v>100</v>
      </c>
      <c r="G53" s="15">
        <v>2</v>
      </c>
      <c r="H53" s="16">
        <v>60.6</v>
      </c>
      <c r="I53" s="43">
        <f t="shared" si="1"/>
        <v>121.2</v>
      </c>
      <c r="J53" s="304"/>
    </row>
    <row r="54" spans="1:10" x14ac:dyDescent="0.2">
      <c r="A54" s="589"/>
      <c r="B54" s="581"/>
      <c r="C54" s="581"/>
      <c r="D54" s="595"/>
      <c r="E54" s="15" t="s">
        <v>342</v>
      </c>
      <c r="F54" s="15" t="s">
        <v>100</v>
      </c>
      <c r="G54" s="15">
        <v>3</v>
      </c>
      <c r="H54" s="16">
        <v>88.1</v>
      </c>
      <c r="I54" s="43">
        <f t="shared" si="1"/>
        <v>264.29999999999995</v>
      </c>
      <c r="J54" s="304"/>
    </row>
    <row r="55" spans="1:10" x14ac:dyDescent="0.2">
      <c r="A55" s="589"/>
      <c r="B55" s="581"/>
      <c r="C55" s="581"/>
      <c r="D55" s="595"/>
      <c r="E55" s="15" t="s">
        <v>253</v>
      </c>
      <c r="F55" s="15" t="s">
        <v>100</v>
      </c>
      <c r="G55" s="15">
        <v>2</v>
      </c>
      <c r="H55" s="16">
        <v>12</v>
      </c>
      <c r="I55" s="43">
        <f t="shared" si="1"/>
        <v>24</v>
      </c>
      <c r="J55" s="304"/>
    </row>
    <row r="56" spans="1:10" x14ac:dyDescent="0.2">
      <c r="A56" s="589"/>
      <c r="B56" s="581"/>
      <c r="C56" s="581"/>
      <c r="D56" s="595"/>
      <c r="E56" s="15" t="s">
        <v>343</v>
      </c>
      <c r="F56" s="15" t="s">
        <v>100</v>
      </c>
      <c r="G56" s="15">
        <v>1</v>
      </c>
      <c r="H56" s="16">
        <v>57.25</v>
      </c>
      <c r="I56" s="43">
        <f t="shared" si="1"/>
        <v>57.25</v>
      </c>
      <c r="J56" s="304"/>
    </row>
    <row r="57" spans="1:10" ht="12.75" customHeight="1" thickBot="1" x14ac:dyDescent="0.25">
      <c r="A57" s="589"/>
      <c r="B57" s="581"/>
      <c r="C57" s="581"/>
      <c r="D57" s="592"/>
      <c r="E57" s="40" t="s">
        <v>571</v>
      </c>
      <c r="F57" s="40" t="s">
        <v>100</v>
      </c>
      <c r="G57" s="40">
        <v>3</v>
      </c>
      <c r="H57" s="41">
        <v>25</v>
      </c>
      <c r="I57" s="42">
        <f t="shared" si="1"/>
        <v>75</v>
      </c>
      <c r="J57" s="304"/>
    </row>
    <row r="58" spans="1:10" ht="12.75" customHeight="1" x14ac:dyDescent="0.2">
      <c r="A58" s="589"/>
      <c r="B58" s="581"/>
      <c r="C58" s="581"/>
      <c r="D58" s="579" t="s">
        <v>335</v>
      </c>
      <c r="E58" s="37" t="s">
        <v>571</v>
      </c>
      <c r="F58" s="37" t="s">
        <v>100</v>
      </c>
      <c r="G58" s="37">
        <v>4</v>
      </c>
      <c r="H58" s="38">
        <v>25</v>
      </c>
      <c r="I58" s="39">
        <f t="shared" si="1"/>
        <v>100</v>
      </c>
      <c r="J58" s="304"/>
    </row>
    <row r="59" spans="1:10" ht="12.75" customHeight="1" x14ac:dyDescent="0.2">
      <c r="A59" s="589"/>
      <c r="B59" s="581"/>
      <c r="C59" s="581"/>
      <c r="D59" s="581"/>
      <c r="E59" s="15" t="s">
        <v>955</v>
      </c>
      <c r="F59" s="15" t="s">
        <v>100</v>
      </c>
      <c r="G59" s="15">
        <v>1</v>
      </c>
      <c r="H59" s="16">
        <v>66.55</v>
      </c>
      <c r="I59" s="43">
        <f t="shared" si="1"/>
        <v>66.55</v>
      </c>
      <c r="J59" s="304"/>
    </row>
    <row r="60" spans="1:10" ht="12.75" customHeight="1" x14ac:dyDescent="0.2">
      <c r="A60" s="589"/>
      <c r="B60" s="581"/>
      <c r="C60" s="581"/>
      <c r="D60" s="581"/>
      <c r="E60" s="15" t="s">
        <v>722</v>
      </c>
      <c r="F60" s="15" t="s">
        <v>100</v>
      </c>
      <c r="G60" s="15">
        <v>1</v>
      </c>
      <c r="H60" s="16">
        <v>125.8</v>
      </c>
      <c r="I60" s="43">
        <f t="shared" si="1"/>
        <v>125.8</v>
      </c>
      <c r="J60" s="304"/>
    </row>
    <row r="61" spans="1:10" ht="12.75" customHeight="1" x14ac:dyDescent="0.2">
      <c r="A61" s="589"/>
      <c r="B61" s="581"/>
      <c r="C61" s="581"/>
      <c r="D61" s="581"/>
      <c r="E61" s="15" t="s">
        <v>342</v>
      </c>
      <c r="F61" s="15" t="s">
        <v>100</v>
      </c>
      <c r="G61" s="15">
        <v>1</v>
      </c>
      <c r="H61" s="16">
        <v>88.1</v>
      </c>
      <c r="I61" s="43">
        <f t="shared" si="1"/>
        <v>88.1</v>
      </c>
      <c r="J61" s="304"/>
    </row>
    <row r="62" spans="1:10" ht="12.75" customHeight="1" x14ac:dyDescent="0.2">
      <c r="A62" s="589"/>
      <c r="B62" s="581"/>
      <c r="C62" s="581"/>
      <c r="D62" s="581"/>
      <c r="E62" s="15" t="s">
        <v>648</v>
      </c>
      <c r="F62" s="15" t="s">
        <v>100</v>
      </c>
      <c r="G62" s="15">
        <v>1</v>
      </c>
      <c r="H62" s="16">
        <v>58</v>
      </c>
      <c r="I62" s="43">
        <f t="shared" si="1"/>
        <v>58</v>
      </c>
      <c r="J62" s="304"/>
    </row>
    <row r="63" spans="1:10" ht="12.75" customHeight="1" x14ac:dyDescent="0.2">
      <c r="A63" s="589"/>
      <c r="B63" s="581"/>
      <c r="C63" s="581"/>
      <c r="D63" s="581"/>
      <c r="E63" s="15" t="s">
        <v>556</v>
      </c>
      <c r="F63" s="15" t="s">
        <v>100</v>
      </c>
      <c r="G63" s="15">
        <v>2</v>
      </c>
      <c r="H63" s="16">
        <v>137.69999999999999</v>
      </c>
      <c r="I63" s="43">
        <f t="shared" si="1"/>
        <v>275.39999999999998</v>
      </c>
      <c r="J63" s="304"/>
    </row>
    <row r="64" spans="1:10" ht="12.75" customHeight="1" x14ac:dyDescent="0.2">
      <c r="A64" s="589"/>
      <c r="B64" s="581"/>
      <c r="C64" s="581"/>
      <c r="D64" s="581"/>
      <c r="E64" s="15" t="s">
        <v>343</v>
      </c>
      <c r="F64" s="15" t="s">
        <v>100</v>
      </c>
      <c r="G64" s="15">
        <v>1</v>
      </c>
      <c r="H64" s="16">
        <v>57.25</v>
      </c>
      <c r="I64" s="43">
        <f t="shared" si="1"/>
        <v>57.25</v>
      </c>
      <c r="J64" s="304"/>
    </row>
    <row r="65" spans="1:10" x14ac:dyDescent="0.2">
      <c r="A65" s="589"/>
      <c r="B65" s="581"/>
      <c r="C65" s="581"/>
      <c r="D65" s="581"/>
      <c r="E65" s="15" t="s">
        <v>447</v>
      </c>
      <c r="F65" s="15" t="s">
        <v>100</v>
      </c>
      <c r="G65" s="15">
        <v>2</v>
      </c>
      <c r="H65" s="16">
        <v>32</v>
      </c>
      <c r="I65" s="43">
        <f t="shared" si="1"/>
        <v>64</v>
      </c>
      <c r="J65" s="304"/>
    </row>
    <row r="66" spans="1:10" ht="12.75" customHeight="1" x14ac:dyDescent="0.2">
      <c r="A66" s="589"/>
      <c r="B66" s="581"/>
      <c r="C66" s="581"/>
      <c r="D66" s="581"/>
      <c r="E66" s="15" t="s">
        <v>345</v>
      </c>
      <c r="F66" s="15" t="s">
        <v>100</v>
      </c>
      <c r="G66" s="15">
        <v>2</v>
      </c>
      <c r="H66" s="16">
        <v>60.6</v>
      </c>
      <c r="I66" s="43">
        <f t="shared" si="1"/>
        <v>121.2</v>
      </c>
      <c r="J66" s="304"/>
    </row>
    <row r="67" spans="1:10" ht="12.75" customHeight="1" x14ac:dyDescent="0.2">
      <c r="A67" s="589"/>
      <c r="B67" s="581"/>
      <c r="C67" s="581"/>
      <c r="D67" s="581"/>
      <c r="E67" s="15" t="s">
        <v>449</v>
      </c>
      <c r="F67" s="15" t="s">
        <v>100</v>
      </c>
      <c r="G67" s="15">
        <v>2</v>
      </c>
      <c r="H67" s="16">
        <v>32.4</v>
      </c>
      <c r="I67" s="43">
        <f t="shared" si="1"/>
        <v>64.8</v>
      </c>
      <c r="J67" s="304"/>
    </row>
    <row r="68" spans="1:10" ht="12.75" customHeight="1" x14ac:dyDescent="0.2">
      <c r="A68" s="589"/>
      <c r="B68" s="581"/>
      <c r="C68" s="581"/>
      <c r="D68" s="581"/>
      <c r="E68" s="15" t="s">
        <v>557</v>
      </c>
      <c r="F68" s="15" t="s">
        <v>100</v>
      </c>
      <c r="G68" s="15">
        <v>2</v>
      </c>
      <c r="H68" s="16">
        <v>33.659999999999997</v>
      </c>
      <c r="I68" s="43">
        <f t="shared" si="1"/>
        <v>67.319999999999993</v>
      </c>
      <c r="J68" s="304"/>
    </row>
    <row r="69" spans="1:10" ht="12.75" customHeight="1" x14ac:dyDescent="0.2">
      <c r="A69" s="589"/>
      <c r="B69" s="581"/>
      <c r="C69" s="581"/>
      <c r="D69" s="581"/>
      <c r="E69" s="15" t="s">
        <v>750</v>
      </c>
      <c r="F69" s="15" t="s">
        <v>100</v>
      </c>
      <c r="G69" s="15">
        <v>1</v>
      </c>
      <c r="H69" s="16">
        <v>25.8</v>
      </c>
      <c r="I69" s="43">
        <f t="shared" si="1"/>
        <v>25.8</v>
      </c>
      <c r="J69" s="304"/>
    </row>
    <row r="70" spans="1:10" x14ac:dyDescent="0.2">
      <c r="A70" s="589"/>
      <c r="B70" s="581"/>
      <c r="C70" s="581"/>
      <c r="D70" s="581"/>
      <c r="E70" s="15" t="s">
        <v>197</v>
      </c>
      <c r="F70" s="15" t="s">
        <v>100</v>
      </c>
      <c r="G70" s="15">
        <v>2</v>
      </c>
      <c r="H70" s="16">
        <v>48</v>
      </c>
      <c r="I70" s="43">
        <f t="shared" si="1"/>
        <v>96</v>
      </c>
      <c r="J70" s="304"/>
    </row>
    <row r="71" spans="1:10" ht="12.75" customHeight="1" thickBot="1" x14ac:dyDescent="0.25">
      <c r="A71" s="590"/>
      <c r="B71" s="581"/>
      <c r="C71" s="581"/>
      <c r="D71" s="580"/>
      <c r="E71" s="40" t="s">
        <v>1148</v>
      </c>
      <c r="F71" s="40" t="s">
        <v>104</v>
      </c>
      <c r="G71" s="40">
        <v>10</v>
      </c>
      <c r="H71" s="41">
        <v>38.9</v>
      </c>
      <c r="I71" s="42">
        <f t="shared" si="1"/>
        <v>389</v>
      </c>
      <c r="J71" s="304"/>
    </row>
    <row r="72" spans="1:10" ht="12.75" customHeight="1" x14ac:dyDescent="0.2">
      <c r="A72" s="588" t="s">
        <v>187</v>
      </c>
      <c r="B72" s="581"/>
      <c r="C72" s="581"/>
      <c r="D72" s="609" t="s">
        <v>1149</v>
      </c>
      <c r="E72" s="37" t="s">
        <v>189</v>
      </c>
      <c r="F72" s="37" t="s">
        <v>104</v>
      </c>
      <c r="G72" s="37">
        <v>8</v>
      </c>
      <c r="H72" s="38">
        <v>36.659999999999997</v>
      </c>
      <c r="I72" s="39">
        <f t="shared" si="1"/>
        <v>293.27999999999997</v>
      </c>
      <c r="J72" s="304"/>
    </row>
    <row r="73" spans="1:10" ht="12.75" customHeight="1" x14ac:dyDescent="0.2">
      <c r="A73" s="589"/>
      <c r="B73" s="581"/>
      <c r="C73" s="581"/>
      <c r="D73" s="610"/>
      <c r="E73" s="15" t="s">
        <v>229</v>
      </c>
      <c r="F73" s="15" t="s">
        <v>100</v>
      </c>
      <c r="G73" s="15">
        <v>2</v>
      </c>
      <c r="H73" s="16">
        <v>47.38</v>
      </c>
      <c r="I73" s="43">
        <f t="shared" si="1"/>
        <v>94.76</v>
      </c>
      <c r="J73" s="304"/>
    </row>
    <row r="74" spans="1:10" ht="12.75" customHeight="1" x14ac:dyDescent="0.2">
      <c r="A74" s="589"/>
      <c r="B74" s="581"/>
      <c r="C74" s="581"/>
      <c r="D74" s="610"/>
      <c r="E74" s="15" t="s">
        <v>427</v>
      </c>
      <c r="F74" s="15" t="s">
        <v>100</v>
      </c>
      <c r="G74" s="15">
        <v>2</v>
      </c>
      <c r="H74" s="16">
        <v>35.42</v>
      </c>
      <c r="I74" s="43">
        <f t="shared" si="1"/>
        <v>70.84</v>
      </c>
      <c r="J74" s="304"/>
    </row>
    <row r="75" spans="1:10" ht="12.75" customHeight="1" x14ac:dyDescent="0.2">
      <c r="A75" s="589"/>
      <c r="B75" s="581"/>
      <c r="C75" s="581"/>
      <c r="D75" s="610"/>
      <c r="E75" s="15" t="s">
        <v>193</v>
      </c>
      <c r="F75" s="15" t="s">
        <v>100</v>
      </c>
      <c r="G75" s="15">
        <v>1</v>
      </c>
      <c r="H75" s="16">
        <v>110.19</v>
      </c>
      <c r="I75" s="43">
        <f t="shared" si="1"/>
        <v>110.19</v>
      </c>
      <c r="J75" s="304"/>
    </row>
    <row r="76" spans="1:10" ht="12.75" customHeight="1" x14ac:dyDescent="0.2">
      <c r="A76" s="589"/>
      <c r="B76" s="581"/>
      <c r="C76" s="581"/>
      <c r="D76" s="610"/>
      <c r="E76" s="15" t="s">
        <v>429</v>
      </c>
      <c r="F76" s="15" t="s">
        <v>100</v>
      </c>
      <c r="G76" s="15">
        <v>2</v>
      </c>
      <c r="H76" s="16">
        <v>4.22</v>
      </c>
      <c r="I76" s="43">
        <f t="shared" si="1"/>
        <v>8.44</v>
      </c>
      <c r="J76" s="304"/>
    </row>
    <row r="77" spans="1:10" ht="12.75" customHeight="1" x14ac:dyDescent="0.2">
      <c r="A77" s="589"/>
      <c r="B77" s="581"/>
      <c r="C77" s="581"/>
      <c r="D77" s="610"/>
      <c r="E77" s="15" t="s">
        <v>191</v>
      </c>
      <c r="F77" s="15" t="s">
        <v>100</v>
      </c>
      <c r="G77" s="15">
        <v>4</v>
      </c>
      <c r="H77" s="16">
        <v>3</v>
      </c>
      <c r="I77" s="43">
        <f t="shared" si="1"/>
        <v>12</v>
      </c>
      <c r="J77" s="304"/>
    </row>
    <row r="78" spans="1:10" ht="12.75" customHeight="1" thickBot="1" x14ac:dyDescent="0.25">
      <c r="A78" s="590"/>
      <c r="B78" s="581"/>
      <c r="C78" s="581"/>
      <c r="D78" s="611"/>
      <c r="E78" s="40" t="s">
        <v>648</v>
      </c>
      <c r="F78" s="40" t="s">
        <v>100</v>
      </c>
      <c r="G78" s="40">
        <v>2</v>
      </c>
      <c r="H78" s="41">
        <v>58</v>
      </c>
      <c r="I78" s="42">
        <f t="shared" si="1"/>
        <v>116</v>
      </c>
      <c r="J78" s="304"/>
    </row>
    <row r="79" spans="1:10" ht="12.75" customHeight="1" x14ac:dyDescent="0.2">
      <c r="A79" s="588" t="s">
        <v>456</v>
      </c>
      <c r="B79" s="581"/>
      <c r="C79" s="581"/>
      <c r="D79" s="591" t="s">
        <v>117</v>
      </c>
      <c r="E79" s="37" t="s">
        <v>336</v>
      </c>
      <c r="F79" s="37" t="s">
        <v>104</v>
      </c>
      <c r="G79" s="37">
        <v>3</v>
      </c>
      <c r="H79" s="38">
        <v>52.03</v>
      </c>
      <c r="I79" s="39">
        <f t="shared" si="1"/>
        <v>156.09</v>
      </c>
      <c r="J79" s="304"/>
    </row>
    <row r="80" spans="1:10" ht="12.75" customHeight="1" x14ac:dyDescent="0.2">
      <c r="A80" s="589"/>
      <c r="B80" s="581"/>
      <c r="C80" s="581"/>
      <c r="D80" s="595"/>
      <c r="E80" s="15" t="s">
        <v>293</v>
      </c>
      <c r="F80" s="15" t="s">
        <v>100</v>
      </c>
      <c r="G80" s="15">
        <v>1</v>
      </c>
      <c r="H80" s="16">
        <v>125</v>
      </c>
      <c r="I80" s="43">
        <f t="shared" si="1"/>
        <v>125</v>
      </c>
      <c r="J80" s="304"/>
    </row>
    <row r="81" spans="1:10" ht="12.75" customHeight="1" x14ac:dyDescent="0.2">
      <c r="A81" s="589"/>
      <c r="B81" s="581"/>
      <c r="C81" s="581"/>
      <c r="D81" s="595"/>
      <c r="E81" s="15" t="s">
        <v>330</v>
      </c>
      <c r="F81" s="15" t="s">
        <v>100</v>
      </c>
      <c r="G81" s="15">
        <v>1</v>
      </c>
      <c r="H81" s="16">
        <v>61.59</v>
      </c>
      <c r="I81" s="43">
        <f t="shared" si="1"/>
        <v>61.59</v>
      </c>
      <c r="J81" s="304"/>
    </row>
    <row r="82" spans="1:10" ht="12.75" customHeight="1" x14ac:dyDescent="0.2">
      <c r="A82" s="589"/>
      <c r="B82" s="581"/>
      <c r="C82" s="581"/>
      <c r="D82" s="595"/>
      <c r="E82" s="15" t="s">
        <v>1150</v>
      </c>
      <c r="F82" s="15" t="s">
        <v>100</v>
      </c>
      <c r="G82" s="15">
        <v>2</v>
      </c>
      <c r="H82" s="16">
        <v>6</v>
      </c>
      <c r="I82" s="43">
        <f t="shared" si="1"/>
        <v>12</v>
      </c>
      <c r="J82" s="304"/>
    </row>
    <row r="83" spans="1:10" ht="12.75" customHeight="1" thickBot="1" x14ac:dyDescent="0.25">
      <c r="A83" s="590"/>
      <c r="B83" s="580"/>
      <c r="C83" s="580"/>
      <c r="D83" s="592"/>
      <c r="E83" s="40" t="s">
        <v>329</v>
      </c>
      <c r="F83" s="40" t="s">
        <v>100</v>
      </c>
      <c r="G83" s="40">
        <v>1</v>
      </c>
      <c r="H83" s="41">
        <v>45</v>
      </c>
      <c r="I83" s="42">
        <f t="shared" si="1"/>
        <v>45</v>
      </c>
      <c r="J83" s="304"/>
    </row>
    <row r="84" spans="1:10" ht="26.25" thickBot="1" x14ac:dyDescent="0.25">
      <c r="A84" s="46" t="s">
        <v>353</v>
      </c>
      <c r="B84" s="88">
        <v>16588.52</v>
      </c>
      <c r="C84" s="88" t="s">
        <v>76</v>
      </c>
      <c r="D84" s="47" t="s">
        <v>362</v>
      </c>
      <c r="E84" s="47" t="s">
        <v>355</v>
      </c>
      <c r="F84" s="47" t="s">
        <v>100</v>
      </c>
      <c r="G84" s="47">
        <v>1</v>
      </c>
      <c r="H84" s="48">
        <v>9.42</v>
      </c>
      <c r="I84" s="49">
        <f t="shared" si="1"/>
        <v>9.42</v>
      </c>
      <c r="J84" s="304"/>
    </row>
    <row r="85" spans="1:10" ht="26.25" thickBot="1" x14ac:dyDescent="0.25">
      <c r="A85" s="46" t="s">
        <v>353</v>
      </c>
      <c r="B85" s="579">
        <v>13318.93</v>
      </c>
      <c r="C85" s="579" t="s">
        <v>77</v>
      </c>
      <c r="D85" s="47" t="s">
        <v>362</v>
      </c>
      <c r="E85" s="47" t="s">
        <v>355</v>
      </c>
      <c r="F85" s="47" t="s">
        <v>100</v>
      </c>
      <c r="G85" s="47">
        <v>8</v>
      </c>
      <c r="H85" s="48">
        <v>9.42</v>
      </c>
      <c r="I85" s="49">
        <f t="shared" si="1"/>
        <v>75.36</v>
      </c>
      <c r="J85" s="304"/>
    </row>
    <row r="86" spans="1:10" ht="12.75" customHeight="1" x14ac:dyDescent="0.2">
      <c r="A86" s="588" t="s">
        <v>168</v>
      </c>
      <c r="B86" s="581"/>
      <c r="C86" s="581"/>
      <c r="D86" s="591" t="s">
        <v>366</v>
      </c>
      <c r="E86" s="37" t="s">
        <v>345</v>
      </c>
      <c r="F86" s="37" t="s">
        <v>100</v>
      </c>
      <c r="G86" s="37">
        <v>1</v>
      </c>
      <c r="H86" s="38">
        <v>70</v>
      </c>
      <c r="I86" s="39">
        <f t="shared" si="1"/>
        <v>70</v>
      </c>
      <c r="J86" s="304"/>
    </row>
    <row r="87" spans="1:10" ht="12.75" customHeight="1" x14ac:dyDescent="0.2">
      <c r="A87" s="589"/>
      <c r="B87" s="581"/>
      <c r="C87" s="581"/>
      <c r="D87" s="595"/>
      <c r="E87" s="15" t="s">
        <v>253</v>
      </c>
      <c r="F87" s="15" t="s">
        <v>100</v>
      </c>
      <c r="G87" s="15">
        <v>1</v>
      </c>
      <c r="H87" s="16">
        <v>12</v>
      </c>
      <c r="I87" s="43">
        <f t="shared" si="1"/>
        <v>12</v>
      </c>
      <c r="J87" s="304"/>
    </row>
    <row r="88" spans="1:10" ht="12.75" customHeight="1" thickBot="1" x14ac:dyDescent="0.25">
      <c r="A88" s="590"/>
      <c r="B88" s="580"/>
      <c r="C88" s="580"/>
      <c r="D88" s="592"/>
      <c r="E88" s="40" t="s">
        <v>1148</v>
      </c>
      <c r="F88" s="40" t="s">
        <v>104</v>
      </c>
      <c r="G88" s="40">
        <v>11</v>
      </c>
      <c r="H88" s="41">
        <v>38.9</v>
      </c>
      <c r="I88" s="42">
        <f t="shared" si="1"/>
        <v>427.9</v>
      </c>
      <c r="J88" s="304"/>
    </row>
    <row r="89" spans="1:10" ht="26.25" thickBot="1" x14ac:dyDescent="0.25">
      <c r="A89" s="46" t="s">
        <v>353</v>
      </c>
      <c r="B89" s="579">
        <v>17249.78</v>
      </c>
      <c r="C89" s="579" t="s">
        <v>78</v>
      </c>
      <c r="D89" s="47" t="s">
        <v>362</v>
      </c>
      <c r="E89" s="47" t="s">
        <v>355</v>
      </c>
      <c r="F89" s="47" t="s">
        <v>100</v>
      </c>
      <c r="G89" s="47">
        <v>5</v>
      </c>
      <c r="H89" s="48">
        <v>17</v>
      </c>
      <c r="I89" s="318">
        <f t="shared" si="1"/>
        <v>85</v>
      </c>
      <c r="J89" s="304"/>
    </row>
    <row r="90" spans="1:10" ht="12.75" customHeight="1" x14ac:dyDescent="0.2">
      <c r="A90" s="588" t="s">
        <v>1453</v>
      </c>
      <c r="B90" s="581"/>
      <c r="C90" s="581"/>
      <c r="D90" s="591" t="s">
        <v>1083</v>
      </c>
      <c r="E90" s="37" t="s">
        <v>316</v>
      </c>
      <c r="F90" s="37" t="s">
        <v>104</v>
      </c>
      <c r="G90" s="37">
        <v>2</v>
      </c>
      <c r="H90" s="38">
        <v>109.78</v>
      </c>
      <c r="I90" s="39">
        <f t="shared" si="1"/>
        <v>219.56</v>
      </c>
      <c r="J90" s="304"/>
    </row>
    <row r="91" spans="1:10" ht="12.75" customHeight="1" x14ac:dyDescent="0.2">
      <c r="A91" s="589"/>
      <c r="B91" s="581"/>
      <c r="C91" s="581"/>
      <c r="D91" s="595"/>
      <c r="E91" s="15" t="s">
        <v>892</v>
      </c>
      <c r="F91" s="15" t="s">
        <v>100</v>
      </c>
      <c r="G91" s="15">
        <v>1</v>
      </c>
      <c r="H91" s="16">
        <v>287.55</v>
      </c>
      <c r="I91" s="43">
        <f t="shared" si="1"/>
        <v>287.55</v>
      </c>
      <c r="J91" s="304"/>
    </row>
    <row r="92" spans="1:10" ht="12.75" customHeight="1" x14ac:dyDescent="0.2">
      <c r="A92" s="589"/>
      <c r="B92" s="581"/>
      <c r="C92" s="581"/>
      <c r="D92" s="595"/>
      <c r="E92" s="15" t="s">
        <v>579</v>
      </c>
      <c r="F92" s="15" t="s">
        <v>100</v>
      </c>
      <c r="G92" s="15">
        <v>1</v>
      </c>
      <c r="H92" s="16">
        <v>80</v>
      </c>
      <c r="I92" s="43">
        <f t="shared" si="1"/>
        <v>80</v>
      </c>
      <c r="J92" s="304"/>
    </row>
    <row r="93" spans="1:10" ht="12.75" customHeight="1" x14ac:dyDescent="0.2">
      <c r="A93" s="589"/>
      <c r="B93" s="581"/>
      <c r="C93" s="581"/>
      <c r="D93" s="595"/>
      <c r="E93" s="15" t="s">
        <v>193</v>
      </c>
      <c r="F93" s="15" t="s">
        <v>100</v>
      </c>
      <c r="G93" s="15">
        <v>1</v>
      </c>
      <c r="H93" s="16">
        <v>110.19</v>
      </c>
      <c r="I93" s="43">
        <f t="shared" si="1"/>
        <v>110.19</v>
      </c>
      <c r="J93" s="304"/>
    </row>
    <row r="94" spans="1:10" ht="12.75" customHeight="1" thickBot="1" x14ac:dyDescent="0.25">
      <c r="A94" s="590"/>
      <c r="B94" s="580"/>
      <c r="C94" s="580"/>
      <c r="D94" s="592"/>
      <c r="E94" s="40" t="s">
        <v>1221</v>
      </c>
      <c r="F94" s="40" t="s">
        <v>100</v>
      </c>
      <c r="G94" s="40">
        <v>1</v>
      </c>
      <c r="H94" s="41">
        <v>219.39</v>
      </c>
      <c r="I94" s="42">
        <f t="shared" si="1"/>
        <v>219.39</v>
      </c>
      <c r="J94" s="304"/>
    </row>
    <row r="95" spans="1:10" ht="26.25" thickBot="1" x14ac:dyDescent="0.25">
      <c r="A95" s="46" t="s">
        <v>353</v>
      </c>
      <c r="B95" s="272">
        <v>14807.17</v>
      </c>
      <c r="C95" s="88" t="s">
        <v>79</v>
      </c>
      <c r="D95" s="47" t="s">
        <v>362</v>
      </c>
      <c r="E95" s="47" t="s">
        <v>355</v>
      </c>
      <c r="F95" s="47" t="s">
        <v>100</v>
      </c>
      <c r="G95" s="47">
        <v>4</v>
      </c>
      <c r="H95" s="48">
        <v>17</v>
      </c>
      <c r="I95" s="49">
        <f t="shared" si="1"/>
        <v>68</v>
      </c>
      <c r="J95" s="304"/>
    </row>
    <row r="96" spans="1:10" ht="12.75" customHeight="1" thickBot="1" x14ac:dyDescent="0.25">
      <c r="A96" s="82"/>
      <c r="B96" s="200">
        <f>SUM(B27:B95)</f>
        <v>165552.72000000003</v>
      </c>
      <c r="C96" s="201"/>
      <c r="D96" s="200"/>
      <c r="E96" s="202"/>
      <c r="F96" s="201"/>
      <c r="G96" s="201"/>
      <c r="H96" s="200" t="s">
        <v>16</v>
      </c>
      <c r="I96" s="200">
        <f>SUM(I27:I95)</f>
        <v>16059.444999999998</v>
      </c>
      <c r="J96" s="18">
        <f>SUM(J25:J95)</f>
        <v>0</v>
      </c>
    </row>
    <row r="97" spans="1:10" ht="77.25" thickBot="1" x14ac:dyDescent="0.25">
      <c r="A97" s="137" t="s">
        <v>381</v>
      </c>
      <c r="B97" s="117" t="s">
        <v>15</v>
      </c>
      <c r="C97" s="117" t="s">
        <v>4</v>
      </c>
      <c r="D97" s="117" t="s">
        <v>22</v>
      </c>
      <c r="E97" s="121" t="s">
        <v>17</v>
      </c>
      <c r="F97" s="117" t="s">
        <v>18</v>
      </c>
      <c r="G97" s="117" t="s">
        <v>9</v>
      </c>
      <c r="H97" s="117" t="s">
        <v>12</v>
      </c>
      <c r="I97" s="118" t="s">
        <v>11</v>
      </c>
      <c r="J97" s="131" t="s">
        <v>70</v>
      </c>
    </row>
    <row r="98" spans="1:10" ht="12.75" customHeight="1" thickBot="1" x14ac:dyDescent="0.25">
      <c r="A98" s="46"/>
      <c r="B98" s="58">
        <v>6635.95</v>
      </c>
      <c r="C98" s="58" t="s">
        <v>65</v>
      </c>
      <c r="D98" s="67"/>
      <c r="E98" s="59"/>
      <c r="F98" s="59"/>
      <c r="G98" s="59"/>
      <c r="H98" s="60"/>
      <c r="I98" s="61"/>
      <c r="J98" s="139">
        <f>(B98+I98)*1.05</f>
        <v>6967.7475000000004</v>
      </c>
    </row>
    <row r="99" spans="1:10" ht="12.75" customHeight="1" thickBot="1" x14ac:dyDescent="0.25">
      <c r="A99" s="46"/>
      <c r="B99" s="95">
        <v>6763.81</v>
      </c>
      <c r="C99" s="95" t="s">
        <v>66</v>
      </c>
      <c r="D99" s="96"/>
      <c r="E99" s="97"/>
      <c r="F99" s="97"/>
      <c r="G99" s="97"/>
      <c r="H99" s="98"/>
      <c r="I99" s="99"/>
      <c r="J99" s="141">
        <f>(B99+I99)*1.05</f>
        <v>7102.000500000001</v>
      </c>
    </row>
    <row r="100" spans="1:10" ht="12.75" customHeight="1" thickBot="1" x14ac:dyDescent="0.25">
      <c r="A100" s="46"/>
      <c r="B100" s="88">
        <v>6385.77</v>
      </c>
      <c r="C100" s="88" t="s">
        <v>69</v>
      </c>
      <c r="D100" s="55"/>
      <c r="E100" s="47"/>
      <c r="F100" s="47"/>
      <c r="G100" s="47"/>
      <c r="H100" s="48"/>
      <c r="I100" s="49"/>
      <c r="J100" s="140">
        <f>(B100+I100)*1.05</f>
        <v>6705.058500000001</v>
      </c>
    </row>
    <row r="101" spans="1:10" ht="12.75" customHeight="1" thickBot="1" x14ac:dyDescent="0.25">
      <c r="A101" s="110"/>
      <c r="B101" s="109">
        <v>6354.75</v>
      </c>
      <c r="C101" s="88" t="s">
        <v>71</v>
      </c>
      <c r="D101" s="89"/>
      <c r="E101" s="47"/>
      <c r="F101" s="47"/>
      <c r="G101" s="47"/>
      <c r="H101" s="48"/>
      <c r="I101" s="49"/>
      <c r="J101" s="140">
        <f t="shared" ref="J101:J109" si="2">(B101+I101)*1.05</f>
        <v>6672.4875000000002</v>
      </c>
    </row>
    <row r="102" spans="1:10" ht="12.75" customHeight="1" thickBot="1" x14ac:dyDescent="0.25">
      <c r="A102" s="207"/>
      <c r="B102" s="164">
        <v>6509.26</v>
      </c>
      <c r="C102" s="88" t="s">
        <v>72</v>
      </c>
      <c r="D102" s="331"/>
      <c r="E102" s="37"/>
      <c r="F102" s="37"/>
      <c r="G102" s="37"/>
      <c r="H102" s="342"/>
      <c r="I102" s="39"/>
      <c r="J102" s="140">
        <f t="shared" si="2"/>
        <v>6834.7230000000009</v>
      </c>
    </row>
    <row r="103" spans="1:10" ht="12.75" customHeight="1" thickBot="1" x14ac:dyDescent="0.25">
      <c r="A103" s="106"/>
      <c r="B103" s="109">
        <v>7039.3</v>
      </c>
      <c r="C103" s="88" t="s">
        <v>73</v>
      </c>
      <c r="D103" s="89"/>
      <c r="E103" s="47"/>
      <c r="F103" s="47"/>
      <c r="G103" s="47"/>
      <c r="H103" s="48"/>
      <c r="I103" s="49"/>
      <c r="J103" s="140">
        <f t="shared" si="2"/>
        <v>7391.2650000000003</v>
      </c>
    </row>
    <row r="104" spans="1:10" ht="12.75" customHeight="1" thickBot="1" x14ac:dyDescent="0.25">
      <c r="A104" s="106"/>
      <c r="B104" s="109">
        <v>6381.9184999999998</v>
      </c>
      <c r="C104" s="88" t="s">
        <v>74</v>
      </c>
      <c r="D104" s="89"/>
      <c r="E104" s="47"/>
      <c r="F104" s="47"/>
      <c r="G104" s="47"/>
      <c r="H104" s="48"/>
      <c r="I104" s="49"/>
      <c r="J104" s="140">
        <f t="shared" si="2"/>
        <v>6701.0144250000003</v>
      </c>
    </row>
    <row r="105" spans="1:10" ht="12.75" customHeight="1" thickBot="1" x14ac:dyDescent="0.25">
      <c r="A105" s="207"/>
      <c r="B105" s="164">
        <v>8194.1921000000002</v>
      </c>
      <c r="C105" s="88" t="s">
        <v>75</v>
      </c>
      <c r="D105" s="331"/>
      <c r="E105" s="37"/>
      <c r="F105" s="37"/>
      <c r="G105" s="37"/>
      <c r="H105" s="38"/>
      <c r="I105" s="39"/>
      <c r="J105" s="140">
        <f t="shared" si="2"/>
        <v>8603.9017050000002</v>
      </c>
    </row>
    <row r="106" spans="1:10" ht="12.75" customHeight="1" thickBot="1" x14ac:dyDescent="0.25">
      <c r="A106" s="137"/>
      <c r="B106" s="109">
        <v>6693.6148999999996</v>
      </c>
      <c r="C106" s="88" t="s">
        <v>76</v>
      </c>
      <c r="D106" s="55"/>
      <c r="E106" s="47"/>
      <c r="F106" s="47"/>
      <c r="G106" s="47"/>
      <c r="H106" s="341"/>
      <c r="I106" s="49"/>
      <c r="J106" s="140">
        <f t="shared" si="2"/>
        <v>7028.2956450000001</v>
      </c>
    </row>
    <row r="107" spans="1:10" ht="12.75" customHeight="1" thickBot="1" x14ac:dyDescent="0.25">
      <c r="A107" s="46"/>
      <c r="B107" s="109">
        <v>6338.4593999999997</v>
      </c>
      <c r="C107" s="88" t="s">
        <v>77</v>
      </c>
      <c r="D107" s="89"/>
      <c r="E107" s="47"/>
      <c r="F107" s="47"/>
      <c r="G107" s="47"/>
      <c r="H107" s="48"/>
      <c r="I107" s="49"/>
      <c r="J107" s="140">
        <f t="shared" si="2"/>
        <v>6655.3823700000003</v>
      </c>
    </row>
    <row r="108" spans="1:10" ht="12.75" customHeight="1" thickBot="1" x14ac:dyDescent="0.25">
      <c r="A108" s="32"/>
      <c r="B108" s="172">
        <v>7092.2784000000001</v>
      </c>
      <c r="C108" s="170" t="s">
        <v>78</v>
      </c>
      <c r="D108" s="182"/>
      <c r="E108" s="86"/>
      <c r="F108" s="86"/>
      <c r="G108" s="86"/>
      <c r="H108" s="87"/>
      <c r="I108" s="49"/>
      <c r="J108" s="140">
        <f t="shared" si="2"/>
        <v>7446.8923200000008</v>
      </c>
    </row>
    <row r="109" spans="1:10" ht="12.75" customHeight="1" thickBot="1" x14ac:dyDescent="0.25">
      <c r="A109" s="11"/>
      <c r="B109" s="109">
        <v>7195.8464999999997</v>
      </c>
      <c r="C109" s="170" t="s">
        <v>79</v>
      </c>
      <c r="D109" s="89"/>
      <c r="E109" s="47"/>
      <c r="F109" s="47"/>
      <c r="G109" s="47"/>
      <c r="H109" s="48"/>
      <c r="I109" s="49"/>
      <c r="J109" s="140">
        <f t="shared" si="2"/>
        <v>7555.638825</v>
      </c>
    </row>
    <row r="110" spans="1:10" ht="12.75" customHeight="1" thickBot="1" x14ac:dyDescent="0.25">
      <c r="A110" s="434"/>
      <c r="B110" s="512">
        <f>SUM(B98:B109)</f>
        <v>81585.149799999999</v>
      </c>
      <c r="C110" s="518" t="s">
        <v>86</v>
      </c>
      <c r="D110" s="89"/>
      <c r="E110" s="47"/>
      <c r="F110" s="47"/>
      <c r="G110" s="47"/>
      <c r="H110" s="48"/>
      <c r="I110" s="49"/>
      <c r="J110" s="140"/>
    </row>
    <row r="111" spans="1:10" ht="12.75" customHeight="1" thickBot="1" x14ac:dyDescent="0.25">
      <c r="A111" s="596" t="s">
        <v>114</v>
      </c>
      <c r="B111" s="109">
        <v>714.61</v>
      </c>
      <c r="C111" s="88" t="s">
        <v>72</v>
      </c>
      <c r="D111" s="89"/>
      <c r="E111" s="47"/>
      <c r="F111" s="47"/>
      <c r="G111" s="47"/>
      <c r="H111" s="48"/>
      <c r="I111" s="49"/>
      <c r="J111" s="140"/>
    </row>
    <row r="112" spans="1:10" ht="12.75" customHeight="1" thickBot="1" x14ac:dyDescent="0.25">
      <c r="A112" s="597"/>
      <c r="B112" s="109">
        <v>1066.42</v>
      </c>
      <c r="C112" s="88" t="s">
        <v>73</v>
      </c>
      <c r="D112" s="89"/>
      <c r="E112" s="47"/>
      <c r="F112" s="47"/>
      <c r="G112" s="47"/>
      <c r="H112" s="48"/>
      <c r="I112" s="49"/>
      <c r="J112" s="140"/>
    </row>
    <row r="113" spans="1:10" ht="12.75" customHeight="1" thickBot="1" x14ac:dyDescent="0.25">
      <c r="A113" s="597"/>
      <c r="B113" s="109">
        <v>523.83000000000004</v>
      </c>
      <c r="C113" s="88" t="s">
        <v>74</v>
      </c>
      <c r="D113" s="89"/>
      <c r="E113" s="47"/>
      <c r="F113" s="47"/>
      <c r="G113" s="47"/>
      <c r="H113" s="48"/>
      <c r="I113" s="49"/>
      <c r="J113" s="140"/>
    </row>
    <row r="114" spans="1:10" ht="12.75" customHeight="1" thickBot="1" x14ac:dyDescent="0.25">
      <c r="A114" s="597"/>
      <c r="B114" s="109">
        <v>211.97</v>
      </c>
      <c r="C114" s="88" t="s">
        <v>75</v>
      </c>
      <c r="D114" s="89"/>
      <c r="E114" s="47"/>
      <c r="F114" s="47"/>
      <c r="G114" s="47"/>
      <c r="H114" s="48"/>
      <c r="I114" s="49"/>
      <c r="J114" s="140"/>
    </row>
    <row r="115" spans="1:10" ht="12.75" customHeight="1" thickBot="1" x14ac:dyDescent="0.25">
      <c r="A115" s="598"/>
      <c r="B115" s="512">
        <f>SUM(B111:B114)</f>
        <v>2516.83</v>
      </c>
      <c r="C115" s="518" t="s">
        <v>86</v>
      </c>
      <c r="D115" s="89"/>
      <c r="E115" s="47"/>
      <c r="F115" s="47"/>
      <c r="G115" s="47"/>
      <c r="H115" s="48"/>
      <c r="I115" s="49">
        <v>875.9</v>
      </c>
      <c r="J115" s="140"/>
    </row>
    <row r="116" spans="1:10" ht="12.75" customHeight="1" thickBot="1" x14ac:dyDescent="0.25">
      <c r="A116" s="82"/>
      <c r="B116" s="200">
        <f>B110+B115</f>
        <v>84101.979800000001</v>
      </c>
      <c r="C116" s="201"/>
      <c r="D116" s="200"/>
      <c r="E116" s="202"/>
      <c r="F116" s="201"/>
      <c r="G116" s="201"/>
      <c r="H116" s="200" t="s">
        <v>16</v>
      </c>
      <c r="I116" s="200">
        <f>SUM(I98:I115)</f>
        <v>875.9</v>
      </c>
      <c r="J116" s="132">
        <f>SUM(J98:J109)</f>
        <v>85664.407290000003</v>
      </c>
    </row>
    <row r="117" spans="1:10" ht="77.25" thickBot="1" x14ac:dyDescent="0.25">
      <c r="A117" s="137" t="s">
        <v>382</v>
      </c>
      <c r="B117" s="117" t="s">
        <v>15</v>
      </c>
      <c r="C117" s="117" t="s">
        <v>4</v>
      </c>
      <c r="D117" s="117" t="s">
        <v>22</v>
      </c>
      <c r="E117" s="121" t="s">
        <v>17</v>
      </c>
      <c r="F117" s="117" t="s">
        <v>18</v>
      </c>
      <c r="G117" s="117" t="s">
        <v>9</v>
      </c>
      <c r="H117" s="117" t="s">
        <v>12</v>
      </c>
      <c r="I117" s="118" t="s">
        <v>11</v>
      </c>
      <c r="J117" s="147" t="s">
        <v>70</v>
      </c>
    </row>
    <row r="118" spans="1:10" ht="12.75" customHeight="1" thickBot="1" x14ac:dyDescent="0.25">
      <c r="A118" s="230"/>
      <c r="B118" s="109">
        <v>9390.77</v>
      </c>
      <c r="C118" s="33" t="s">
        <v>65</v>
      </c>
      <c r="D118" s="89"/>
      <c r="E118" s="47"/>
      <c r="F118" s="47"/>
      <c r="G118" s="47"/>
      <c r="H118" s="48"/>
      <c r="I118" s="49"/>
      <c r="J118" s="44"/>
    </row>
    <row r="119" spans="1:10" ht="12.75" customHeight="1" thickBot="1" x14ac:dyDescent="0.25">
      <c r="A119" s="230"/>
      <c r="B119" s="109">
        <v>10009.66</v>
      </c>
      <c r="C119" s="13" t="s">
        <v>66</v>
      </c>
      <c r="D119" s="89"/>
      <c r="E119" s="47"/>
      <c r="F119" s="47"/>
      <c r="G119" s="47"/>
      <c r="H119" s="48"/>
      <c r="I119" s="49"/>
      <c r="J119" s="44"/>
    </row>
    <row r="120" spans="1:10" ht="12.75" customHeight="1" thickBot="1" x14ac:dyDescent="0.25">
      <c r="A120" s="230"/>
      <c r="B120" s="109">
        <v>9016.8700000000008</v>
      </c>
      <c r="C120" s="33" t="s">
        <v>69</v>
      </c>
      <c r="D120" s="89"/>
      <c r="E120" s="47"/>
      <c r="F120" s="47"/>
      <c r="G120" s="47"/>
      <c r="H120" s="48"/>
      <c r="I120" s="49"/>
      <c r="J120" s="44"/>
    </row>
    <row r="121" spans="1:10" ht="12.75" customHeight="1" thickBot="1" x14ac:dyDescent="0.25">
      <c r="A121" s="230"/>
      <c r="B121" s="109">
        <v>9478.82</v>
      </c>
      <c r="C121" s="13" t="s">
        <v>71</v>
      </c>
      <c r="D121" s="89"/>
      <c r="E121" s="47"/>
      <c r="F121" s="47"/>
      <c r="G121" s="47"/>
      <c r="H121" s="48"/>
      <c r="I121" s="49"/>
      <c r="J121" s="44"/>
    </row>
    <row r="122" spans="1:10" ht="12.75" customHeight="1" thickBot="1" x14ac:dyDescent="0.25">
      <c r="A122" s="596" t="s">
        <v>110</v>
      </c>
      <c r="B122" s="629">
        <v>10325.84</v>
      </c>
      <c r="C122" s="579" t="s">
        <v>72</v>
      </c>
      <c r="D122" s="591" t="s">
        <v>126</v>
      </c>
      <c r="E122" s="47" t="s">
        <v>407</v>
      </c>
      <c r="F122" s="47" t="s">
        <v>406</v>
      </c>
      <c r="G122" s="47">
        <v>6</v>
      </c>
      <c r="H122" s="48">
        <v>118</v>
      </c>
      <c r="I122" s="49">
        <f>G122*H122</f>
        <v>708</v>
      </c>
      <c r="J122" s="44"/>
    </row>
    <row r="123" spans="1:10" ht="12.75" customHeight="1" thickBot="1" x14ac:dyDescent="0.25">
      <c r="A123" s="598"/>
      <c r="B123" s="630"/>
      <c r="C123" s="580"/>
      <c r="D123" s="592"/>
      <c r="E123" s="47" t="s">
        <v>911</v>
      </c>
      <c r="F123" s="47" t="s">
        <v>406</v>
      </c>
      <c r="G123" s="47">
        <v>0.25</v>
      </c>
      <c r="H123" s="48">
        <v>625</v>
      </c>
      <c r="I123" s="49">
        <f>G123*H123</f>
        <v>156.25</v>
      </c>
      <c r="J123" s="44"/>
    </row>
    <row r="124" spans="1:10" ht="12.75" customHeight="1" thickBot="1" x14ac:dyDescent="0.25">
      <c r="A124" s="230"/>
      <c r="B124" s="109">
        <v>10105.370000000001</v>
      </c>
      <c r="C124" s="13" t="s">
        <v>73</v>
      </c>
      <c r="D124" s="89"/>
      <c r="E124" s="47"/>
      <c r="F124" s="47"/>
      <c r="G124" s="47"/>
      <c r="H124" s="48"/>
      <c r="I124" s="49"/>
      <c r="J124" s="44"/>
    </row>
    <row r="125" spans="1:10" ht="12.75" customHeight="1" thickBot="1" x14ac:dyDescent="0.25">
      <c r="A125" s="230"/>
      <c r="B125" s="109">
        <v>9063.6769999999997</v>
      </c>
      <c r="C125" s="33" t="s">
        <v>74</v>
      </c>
      <c r="D125" s="89"/>
      <c r="E125" s="47"/>
      <c r="F125" s="47"/>
      <c r="G125" s="47"/>
      <c r="H125" s="48"/>
      <c r="I125" s="49"/>
      <c r="J125" s="44"/>
    </row>
    <row r="126" spans="1:10" ht="12.75" customHeight="1" thickBot="1" x14ac:dyDescent="0.25">
      <c r="A126" s="230"/>
      <c r="B126" s="109">
        <v>10501.64</v>
      </c>
      <c r="C126" s="13" t="s">
        <v>75</v>
      </c>
      <c r="D126" s="89"/>
      <c r="E126" s="47"/>
      <c r="F126" s="47"/>
      <c r="G126" s="47"/>
      <c r="H126" s="48"/>
      <c r="I126" s="49"/>
      <c r="J126" s="44"/>
    </row>
    <row r="127" spans="1:10" ht="12.75" customHeight="1" thickBot="1" x14ac:dyDescent="0.25">
      <c r="A127" s="230"/>
      <c r="B127" s="109">
        <v>10588.09</v>
      </c>
      <c r="C127" s="33" t="s">
        <v>76</v>
      </c>
      <c r="D127" s="89"/>
      <c r="E127" s="47"/>
      <c r="F127" s="47"/>
      <c r="G127" s="47"/>
      <c r="H127" s="48"/>
      <c r="I127" s="49"/>
      <c r="J127" s="44"/>
    </row>
    <row r="128" spans="1:10" ht="12.75" customHeight="1" thickBot="1" x14ac:dyDescent="0.25">
      <c r="A128" s="230"/>
      <c r="B128" s="109">
        <v>9878.0820000000003</v>
      </c>
      <c r="C128" s="13" t="s">
        <v>77</v>
      </c>
      <c r="D128" s="89"/>
      <c r="E128" s="47"/>
      <c r="F128" s="47"/>
      <c r="G128" s="47"/>
      <c r="H128" s="48"/>
      <c r="I128" s="49"/>
      <c r="J128" s="44"/>
    </row>
    <row r="129" spans="1:10" ht="12.75" customHeight="1" thickBot="1" x14ac:dyDescent="0.25">
      <c r="A129" s="230"/>
      <c r="B129" s="109">
        <v>9865.5079999999998</v>
      </c>
      <c r="C129" s="13" t="s">
        <v>78</v>
      </c>
      <c r="D129" s="89"/>
      <c r="E129" s="47"/>
      <c r="F129" s="47"/>
      <c r="G129" s="47"/>
      <c r="H129" s="48"/>
      <c r="I129" s="49"/>
      <c r="J129" s="44"/>
    </row>
    <row r="130" spans="1:10" ht="12.75" customHeight="1" thickBot="1" x14ac:dyDescent="0.25">
      <c r="A130" s="230"/>
      <c r="B130" s="109">
        <v>10201.81</v>
      </c>
      <c r="C130" s="13" t="s">
        <v>79</v>
      </c>
      <c r="D130" s="89"/>
      <c r="E130" s="47"/>
      <c r="F130" s="47"/>
      <c r="G130" s="47"/>
      <c r="H130" s="48"/>
      <c r="I130" s="49"/>
      <c r="J130" s="44"/>
    </row>
    <row r="131" spans="1:10" ht="12.75" customHeight="1" thickBot="1" x14ac:dyDescent="0.25">
      <c r="A131" s="230"/>
      <c r="B131" s="109"/>
      <c r="C131" s="88" t="s">
        <v>86</v>
      </c>
      <c r="D131" s="89"/>
      <c r="E131" s="47"/>
      <c r="F131" s="47"/>
      <c r="G131" s="47"/>
      <c r="H131" s="48"/>
      <c r="I131" s="49">
        <v>924.8</v>
      </c>
      <c r="J131" s="44"/>
    </row>
    <row r="132" spans="1:10" ht="13.5" thickBot="1" x14ac:dyDescent="0.25">
      <c r="A132" s="183"/>
      <c r="B132" s="200">
        <f>SUM(B118:B131)</f>
        <v>118426.137</v>
      </c>
      <c r="C132" s="201"/>
      <c r="D132" s="200"/>
      <c r="E132" s="202"/>
      <c r="F132" s="201"/>
      <c r="G132" s="201"/>
      <c r="H132" s="200" t="s">
        <v>16</v>
      </c>
      <c r="I132" s="233">
        <f>SUM(I118:I131)</f>
        <v>1789.05</v>
      </c>
      <c r="J132" s="44"/>
    </row>
    <row r="133" spans="1:10" ht="26.25" thickBot="1" x14ac:dyDescent="0.25">
      <c r="A133" s="46" t="s">
        <v>7</v>
      </c>
      <c r="B133" s="117" t="s">
        <v>15</v>
      </c>
      <c r="C133" s="117" t="s">
        <v>4</v>
      </c>
      <c r="D133" s="117" t="s">
        <v>22</v>
      </c>
      <c r="E133" s="121" t="s">
        <v>17</v>
      </c>
      <c r="F133" s="117" t="s">
        <v>18</v>
      </c>
      <c r="G133" s="117" t="s">
        <v>9</v>
      </c>
      <c r="H133" s="117" t="s">
        <v>12</v>
      </c>
      <c r="I133" s="118" t="s">
        <v>11</v>
      </c>
      <c r="J133" s="44"/>
    </row>
    <row r="134" spans="1:10" ht="12.75" customHeight="1" x14ac:dyDescent="0.2">
      <c r="A134" s="641" t="s">
        <v>81</v>
      </c>
      <c r="B134" s="33"/>
      <c r="C134" s="33" t="s">
        <v>65</v>
      </c>
      <c r="D134" s="34"/>
      <c r="E134" s="35"/>
      <c r="F134" s="35" t="s">
        <v>82</v>
      </c>
      <c r="G134" s="35">
        <v>1275</v>
      </c>
      <c r="H134" s="16">
        <v>4.54</v>
      </c>
      <c r="I134" s="33">
        <f>G134*H134</f>
        <v>5788.5</v>
      </c>
      <c r="J134" s="44"/>
    </row>
    <row r="135" spans="1:10" x14ac:dyDescent="0.2">
      <c r="A135" s="641"/>
      <c r="B135" s="13"/>
      <c r="C135" s="13" t="s">
        <v>66</v>
      </c>
      <c r="D135" s="14"/>
      <c r="E135" s="15"/>
      <c r="F135" s="15" t="s">
        <v>82</v>
      </c>
      <c r="G135" s="15">
        <v>1026</v>
      </c>
      <c r="H135" s="16">
        <v>4.54</v>
      </c>
      <c r="I135" s="13">
        <f>G135*H135</f>
        <v>4658.04</v>
      </c>
      <c r="J135" s="44"/>
    </row>
    <row r="136" spans="1:10" x14ac:dyDescent="0.2">
      <c r="A136" s="641"/>
      <c r="B136" s="13"/>
      <c r="C136" s="13" t="s">
        <v>69</v>
      </c>
      <c r="D136" s="14"/>
      <c r="E136" s="15"/>
      <c r="F136" s="15" t="s">
        <v>82</v>
      </c>
      <c r="G136" s="15">
        <v>549</v>
      </c>
      <c r="H136" s="16">
        <v>4.54</v>
      </c>
      <c r="I136" s="13">
        <f>G136*H136</f>
        <v>2492.46</v>
      </c>
      <c r="J136" s="44"/>
    </row>
    <row r="137" spans="1:10" ht="12.75" customHeight="1" thickBot="1" x14ac:dyDescent="0.25">
      <c r="A137" s="641"/>
      <c r="B137" s="13"/>
      <c r="C137" s="13" t="s">
        <v>71</v>
      </c>
      <c r="D137" s="14"/>
      <c r="E137" s="15"/>
      <c r="F137" s="15" t="s">
        <v>82</v>
      </c>
      <c r="G137" s="15">
        <v>374</v>
      </c>
      <c r="H137" s="16">
        <v>4.54</v>
      </c>
      <c r="I137" s="13">
        <f t="shared" ref="I137:I143" si="3">G137*H137</f>
        <v>1697.96</v>
      </c>
      <c r="J137" s="18">
        <f>SUM(J118:J130)</f>
        <v>0</v>
      </c>
    </row>
    <row r="138" spans="1:10" ht="12.6" customHeight="1" thickBot="1" x14ac:dyDescent="0.25">
      <c r="A138" s="641"/>
      <c r="B138" s="13"/>
      <c r="C138" s="13" t="s">
        <v>72</v>
      </c>
      <c r="D138" s="14"/>
      <c r="E138" s="15"/>
      <c r="F138" s="15" t="s">
        <v>82</v>
      </c>
      <c r="G138" s="15">
        <v>768</v>
      </c>
      <c r="H138" s="16">
        <v>4.54</v>
      </c>
      <c r="I138" s="13">
        <f t="shared" si="3"/>
        <v>3486.7200000000003</v>
      </c>
      <c r="J138" s="138" t="s">
        <v>70</v>
      </c>
    </row>
    <row r="139" spans="1:10" ht="12.75" customHeight="1" thickBot="1" x14ac:dyDescent="0.25">
      <c r="A139" s="641"/>
      <c r="B139" s="13"/>
      <c r="C139" s="13" t="s">
        <v>73</v>
      </c>
      <c r="D139" s="14"/>
      <c r="E139" s="15"/>
      <c r="F139" s="15" t="s">
        <v>82</v>
      </c>
      <c r="G139" s="15">
        <v>725</v>
      </c>
      <c r="H139" s="16">
        <v>4.54</v>
      </c>
      <c r="I139" s="13">
        <f t="shared" si="3"/>
        <v>3291.5</v>
      </c>
      <c r="J139" s="139">
        <f>(B153+I153)*1.05</f>
        <v>4075.1970000000001</v>
      </c>
    </row>
    <row r="140" spans="1:10" ht="12.75" customHeight="1" thickBot="1" x14ac:dyDescent="0.25">
      <c r="A140" s="641"/>
      <c r="B140" s="13"/>
      <c r="C140" s="13" t="s">
        <v>74</v>
      </c>
      <c r="D140" s="14"/>
      <c r="E140" s="15"/>
      <c r="F140" s="15" t="s">
        <v>82</v>
      </c>
      <c r="G140" s="15">
        <v>231</v>
      </c>
      <c r="H140" s="16">
        <v>4.8099999999999996</v>
      </c>
      <c r="I140" s="13">
        <f t="shared" si="3"/>
        <v>1111.1099999999999</v>
      </c>
      <c r="J140" s="141">
        <f>(B154+I154)*1.05</f>
        <v>3569.7269999999999</v>
      </c>
    </row>
    <row r="141" spans="1:10" ht="12.75" customHeight="1" thickBot="1" x14ac:dyDescent="0.25">
      <c r="A141" s="641"/>
      <c r="B141" s="13"/>
      <c r="C141" s="13" t="s">
        <v>75</v>
      </c>
      <c r="D141" s="14"/>
      <c r="E141" s="15"/>
      <c r="F141" s="15" t="s">
        <v>82</v>
      </c>
      <c r="G141" s="15">
        <v>419</v>
      </c>
      <c r="H141" s="16">
        <v>4.8099999999999996</v>
      </c>
      <c r="I141" s="13">
        <f t="shared" si="3"/>
        <v>2015.3899999999999</v>
      </c>
      <c r="J141" s="140">
        <f>(B155+I155)*1.05</f>
        <v>4071.4380000000001</v>
      </c>
    </row>
    <row r="142" spans="1:10" ht="12.75" customHeight="1" thickBot="1" x14ac:dyDescent="0.25">
      <c r="A142" s="641"/>
      <c r="B142" s="13"/>
      <c r="C142" s="13" t="s">
        <v>76</v>
      </c>
      <c r="D142" s="14"/>
      <c r="E142" s="15"/>
      <c r="F142" s="15" t="s">
        <v>82</v>
      </c>
      <c r="G142" s="15">
        <v>978</v>
      </c>
      <c r="H142" s="16">
        <v>4.8099999999999996</v>
      </c>
      <c r="I142" s="13">
        <f t="shared" si="3"/>
        <v>4704.1799999999994</v>
      </c>
      <c r="J142" s="140">
        <f t="shared" ref="J142:J150" si="4">(B156+I156)*1.05</f>
        <v>4024.902</v>
      </c>
    </row>
    <row r="143" spans="1:10" ht="12.75" customHeight="1" thickBot="1" x14ac:dyDescent="0.25">
      <c r="A143" s="641"/>
      <c r="B143" s="13"/>
      <c r="C143" s="13" t="s">
        <v>77</v>
      </c>
      <c r="D143" s="14"/>
      <c r="E143" s="15"/>
      <c r="F143" s="15" t="s">
        <v>82</v>
      </c>
      <c r="G143" s="15">
        <v>518</v>
      </c>
      <c r="H143" s="16">
        <v>4.8099999999999996</v>
      </c>
      <c r="I143" s="13">
        <f t="shared" si="3"/>
        <v>2491.58</v>
      </c>
      <c r="J143" s="140">
        <f t="shared" si="4"/>
        <v>4066.4190000000003</v>
      </c>
    </row>
    <row r="144" spans="1:10" ht="12.75" customHeight="1" thickBot="1" x14ac:dyDescent="0.25">
      <c r="A144" s="641"/>
      <c r="B144" s="13"/>
      <c r="C144" s="13" t="s">
        <v>78</v>
      </c>
      <c r="D144" s="14"/>
      <c r="E144" s="15"/>
      <c r="F144" s="15" t="s">
        <v>82</v>
      </c>
      <c r="G144" s="15">
        <v>742</v>
      </c>
      <c r="H144" s="16">
        <v>4.8099999999999996</v>
      </c>
      <c r="I144" s="13">
        <f>G144*H144</f>
        <v>3569.0199999999995</v>
      </c>
      <c r="J144" s="140">
        <f t="shared" si="4"/>
        <v>4009.5509999999999</v>
      </c>
    </row>
    <row r="145" spans="1:256" ht="12.75" customHeight="1" thickBot="1" x14ac:dyDescent="0.25">
      <c r="A145" s="641"/>
      <c r="B145" s="13"/>
      <c r="C145" s="13" t="s">
        <v>79</v>
      </c>
      <c r="D145" s="14"/>
      <c r="E145" s="15"/>
      <c r="F145" s="15" t="s">
        <v>82</v>
      </c>
      <c r="G145" s="15">
        <v>739</v>
      </c>
      <c r="H145" s="16">
        <v>4.8099999999999996</v>
      </c>
      <c r="I145" s="13">
        <f>G145*H145</f>
        <v>3554.5899999999997</v>
      </c>
      <c r="J145" s="140">
        <f t="shared" si="4"/>
        <v>3368.7454500000003</v>
      </c>
    </row>
    <row r="146" spans="1:256" ht="12.75" customHeight="1" thickBot="1" x14ac:dyDescent="0.25">
      <c r="A146" s="641"/>
      <c r="B146" s="74"/>
      <c r="C146" s="74" t="s">
        <v>86</v>
      </c>
      <c r="D146" s="14"/>
      <c r="E146" s="15"/>
      <c r="F146" s="15" t="s">
        <v>82</v>
      </c>
      <c r="G146" s="15">
        <f>SUM(G134:G145)</f>
        <v>8344</v>
      </c>
      <c r="H146" s="16"/>
      <c r="I146" s="247">
        <f>SUM(I134:I145)</f>
        <v>38861.049999999996</v>
      </c>
      <c r="J146" s="140">
        <f t="shared" si="4"/>
        <v>3562.1669999999999</v>
      </c>
    </row>
    <row r="147" spans="1:256" ht="26.25" thickBot="1" x14ac:dyDescent="0.25">
      <c r="A147" s="11" t="s">
        <v>91</v>
      </c>
      <c r="B147" s="13"/>
      <c r="C147" s="13" t="s">
        <v>86</v>
      </c>
      <c r="D147" s="14"/>
      <c r="E147" s="15"/>
      <c r="F147" s="15"/>
      <c r="G147" s="15"/>
      <c r="H147" s="16"/>
      <c r="I147" s="247">
        <v>147128.04</v>
      </c>
      <c r="J147" s="140">
        <f t="shared" si="4"/>
        <v>4013.3289</v>
      </c>
    </row>
    <row r="148" spans="1:256" ht="12.75" customHeight="1" thickBot="1" x14ac:dyDescent="0.25">
      <c r="A148" s="11" t="s">
        <v>83</v>
      </c>
      <c r="B148" s="13"/>
      <c r="C148" s="13" t="s">
        <v>86</v>
      </c>
      <c r="D148" s="14"/>
      <c r="E148" s="15"/>
      <c r="F148" s="15"/>
      <c r="G148" s="15"/>
      <c r="H148" s="16"/>
      <c r="I148" s="247">
        <v>9942.59</v>
      </c>
      <c r="J148" s="140">
        <f t="shared" si="4"/>
        <v>3259.8804000000005</v>
      </c>
    </row>
    <row r="149" spans="1:256" ht="12.75" customHeight="1" thickBot="1" x14ac:dyDescent="0.25">
      <c r="A149" s="11" t="s">
        <v>85</v>
      </c>
      <c r="B149" s="13"/>
      <c r="C149" s="13" t="s">
        <v>86</v>
      </c>
      <c r="D149" s="14"/>
      <c r="E149" s="15"/>
      <c r="F149" s="15"/>
      <c r="G149" s="15"/>
      <c r="H149" s="16"/>
      <c r="I149" s="247">
        <v>10630.66</v>
      </c>
      <c r="J149" s="140">
        <f t="shared" si="4"/>
        <v>3301.6945500000002</v>
      </c>
    </row>
    <row r="150" spans="1:256" ht="12.75" customHeight="1" thickBot="1" x14ac:dyDescent="0.25">
      <c r="A150" s="243" t="s">
        <v>88</v>
      </c>
      <c r="B150" s="13"/>
      <c r="C150" s="13" t="s">
        <v>86</v>
      </c>
      <c r="D150" s="14"/>
      <c r="E150" s="15"/>
      <c r="F150" s="15"/>
      <c r="G150" s="15"/>
      <c r="H150" s="16"/>
      <c r="I150" s="247">
        <v>8379.1200000000008</v>
      </c>
      <c r="J150" s="140">
        <f t="shared" si="4"/>
        <v>4115.6115</v>
      </c>
    </row>
    <row r="151" spans="1:256" ht="12.75" customHeight="1" thickBot="1" x14ac:dyDescent="0.25">
      <c r="A151" s="30"/>
      <c r="B151" s="112"/>
      <c r="C151" s="112"/>
      <c r="D151" s="111"/>
      <c r="E151" s="113"/>
      <c r="F151" s="112"/>
      <c r="G151" s="112"/>
      <c r="H151" s="111" t="s">
        <v>16</v>
      </c>
      <c r="I151" s="111">
        <f>SUM(I146:I150)</f>
        <v>214941.46</v>
      </c>
      <c r="J151" s="18">
        <f>SUM(J139:J150)</f>
        <v>45438.661800000002</v>
      </c>
    </row>
    <row r="152" spans="1:256" s="45" customFormat="1" ht="83.25" customHeight="1" thickBot="1" x14ac:dyDescent="0.25">
      <c r="A152" s="120" t="s">
        <v>96</v>
      </c>
      <c r="B152" s="117" t="s">
        <v>15</v>
      </c>
      <c r="C152" s="117" t="s">
        <v>4</v>
      </c>
      <c r="D152" s="117" t="s">
        <v>22</v>
      </c>
      <c r="E152" s="121" t="s">
        <v>17</v>
      </c>
      <c r="F152" s="117" t="s">
        <v>18</v>
      </c>
      <c r="G152" s="117" t="s">
        <v>9</v>
      </c>
      <c r="H152" s="117" t="s">
        <v>12</v>
      </c>
      <c r="I152" s="118" t="s">
        <v>11</v>
      </c>
      <c r="J152" s="173" t="s">
        <v>0</v>
      </c>
      <c r="K152" s="56"/>
      <c r="L152" s="56"/>
      <c r="M152" s="56"/>
      <c r="N152" s="56"/>
      <c r="O152" s="56"/>
      <c r="P152" s="56"/>
      <c r="Q152" s="56"/>
      <c r="R152"/>
      <c r="S152" s="56"/>
      <c r="U152" s="56"/>
      <c r="V152" s="56"/>
      <c r="W152" s="56"/>
      <c r="X152" s="56"/>
      <c r="Y152" s="56"/>
      <c r="Z152" s="56"/>
      <c r="AA152" s="56"/>
      <c r="AB152" s="56"/>
      <c r="AC152" s="56"/>
      <c r="AE152" s="56"/>
      <c r="AF152" s="56"/>
      <c r="AG152" s="56"/>
      <c r="AH152" s="56"/>
      <c r="AI152" s="56"/>
      <c r="AJ152" s="56"/>
      <c r="AK152" s="56"/>
      <c r="AL152" s="56"/>
      <c r="AM152" s="56"/>
      <c r="AO152" s="56"/>
      <c r="AP152" s="56"/>
      <c r="AQ152" s="56"/>
      <c r="AR152" s="56"/>
      <c r="AS152" s="56"/>
      <c r="AT152" s="56"/>
      <c r="AU152" s="56"/>
      <c r="AV152" s="56"/>
      <c r="AW152" s="56"/>
      <c r="AY152" s="56"/>
      <c r="AZ152" s="56"/>
      <c r="BA152" s="56"/>
      <c r="BB152" s="56"/>
      <c r="BC152" s="56"/>
      <c r="BD152" s="56"/>
      <c r="BE152" s="56"/>
      <c r="BF152" s="56"/>
      <c r="BG152" s="56"/>
      <c r="BI152" s="56"/>
      <c r="BJ152" s="56"/>
      <c r="BK152" s="56"/>
      <c r="BL152" s="56"/>
      <c r="BM152" s="56"/>
      <c r="BN152" s="56"/>
      <c r="BO152" s="56"/>
      <c r="BP152" s="56"/>
      <c r="BQ152" s="56"/>
      <c r="BS152" s="56"/>
      <c r="BT152" s="56"/>
      <c r="BU152" s="56"/>
      <c r="BV152" s="56"/>
      <c r="BW152" s="56"/>
      <c r="BX152" s="56"/>
      <c r="BY152" s="56"/>
      <c r="BZ152" s="56"/>
      <c r="CA152" s="56"/>
      <c r="CC152" s="56"/>
      <c r="CD152" s="56"/>
      <c r="CE152" s="56"/>
      <c r="CF152" s="56"/>
      <c r="CG152" s="56"/>
      <c r="CH152" s="56"/>
      <c r="CI152" s="56"/>
      <c r="CJ152" s="56"/>
      <c r="CK152" s="56"/>
      <c r="CM152" s="56"/>
      <c r="CN152" s="56"/>
      <c r="CO152" s="56"/>
      <c r="CP152" s="56"/>
      <c r="CQ152" s="56"/>
      <c r="CR152" s="56"/>
      <c r="CS152" s="56"/>
      <c r="CT152" s="56"/>
      <c r="CU152" s="56"/>
      <c r="CW152" s="56"/>
      <c r="CX152" s="56"/>
      <c r="CY152" s="56"/>
      <c r="CZ152" s="56"/>
      <c r="DA152" s="56"/>
      <c r="DB152" s="56"/>
      <c r="DC152" s="56"/>
      <c r="DD152" s="56"/>
      <c r="DE152" s="56"/>
      <c r="DG152" s="56"/>
      <c r="DH152" s="56"/>
      <c r="DI152" s="56"/>
      <c r="DJ152" s="56"/>
      <c r="DK152" s="56"/>
      <c r="DL152" s="56"/>
      <c r="DM152" s="56"/>
      <c r="DN152" s="56"/>
      <c r="DO152" s="56"/>
      <c r="DQ152" s="56"/>
      <c r="DR152" s="56"/>
      <c r="DS152" s="56"/>
      <c r="DT152" s="56"/>
      <c r="DU152" s="56"/>
      <c r="DV152" s="56"/>
      <c r="DW152" s="56"/>
      <c r="DX152" s="56"/>
      <c r="DY152" s="56"/>
      <c r="EA152" s="56"/>
      <c r="EB152" s="56"/>
      <c r="EC152" s="56"/>
      <c r="ED152" s="56"/>
      <c r="EE152" s="56"/>
      <c r="EF152" s="56"/>
      <c r="EG152" s="56"/>
      <c r="EH152" s="56"/>
      <c r="EI152" s="56"/>
      <c r="EK152" s="56"/>
      <c r="EL152" s="56"/>
      <c r="EM152" s="56"/>
      <c r="EN152" s="56"/>
      <c r="EO152" s="56"/>
      <c r="EP152" s="56"/>
      <c r="EQ152" s="56"/>
      <c r="ER152" s="56"/>
      <c r="ES152" s="56"/>
      <c r="EU152" s="56"/>
      <c r="EV152" s="56"/>
      <c r="EW152" s="56"/>
      <c r="EX152" s="56"/>
      <c r="EY152" s="56"/>
      <c r="EZ152" s="56"/>
      <c r="FA152" s="56"/>
      <c r="FB152" s="56"/>
      <c r="FC152" s="56"/>
      <c r="FE152" s="56"/>
      <c r="FF152" s="56"/>
      <c r="FG152" s="56"/>
      <c r="FH152" s="56"/>
      <c r="FI152" s="56"/>
      <c r="FJ152" s="56"/>
      <c r="FK152" s="56"/>
      <c r="FL152" s="56"/>
      <c r="FM152" s="56"/>
      <c r="FO152" s="56"/>
      <c r="FP152" s="56"/>
      <c r="FQ152" s="56"/>
      <c r="FR152" s="56"/>
      <c r="FS152" s="56"/>
      <c r="FT152" s="56"/>
      <c r="FU152" s="56"/>
      <c r="FV152" s="56"/>
      <c r="FW152" s="56"/>
      <c r="FY152" s="56"/>
      <c r="FZ152" s="56"/>
      <c r="GA152" s="56"/>
      <c r="GB152" s="56"/>
      <c r="GC152" s="56"/>
      <c r="GD152" s="56"/>
      <c r="GE152" s="56"/>
      <c r="GF152" s="56"/>
      <c r="GG152" s="56"/>
      <c r="GI152" s="56"/>
      <c r="GJ152" s="56"/>
      <c r="GK152" s="56"/>
      <c r="GL152" s="56"/>
      <c r="GM152" s="56"/>
      <c r="GN152" s="56"/>
      <c r="GO152" s="56"/>
      <c r="GP152" s="56"/>
      <c r="GQ152" s="56"/>
      <c r="GS152" s="56"/>
      <c r="GT152" s="56"/>
      <c r="GU152" s="56"/>
      <c r="GV152" s="56"/>
      <c r="GW152" s="56"/>
      <c r="GX152" s="56"/>
      <c r="GY152" s="56"/>
      <c r="GZ152" s="56"/>
      <c r="HA152" s="56"/>
      <c r="HC152" s="56"/>
      <c r="HD152" s="56"/>
      <c r="HE152" s="56"/>
      <c r="HF152" s="56"/>
      <c r="HG152" s="56"/>
      <c r="HH152" s="56"/>
      <c r="HI152" s="56"/>
      <c r="HJ152" s="56"/>
      <c r="HK152" s="56"/>
      <c r="HM152" s="56"/>
      <c r="HN152" s="56"/>
      <c r="HO152" s="56"/>
      <c r="HP152" s="56"/>
      <c r="HQ152" s="56"/>
      <c r="HR152" s="56"/>
      <c r="HS152" s="56"/>
      <c r="HT152" s="56"/>
      <c r="HU152" s="56"/>
      <c r="HW152" s="56"/>
      <c r="HX152" s="56"/>
      <c r="HY152" s="56"/>
      <c r="HZ152" s="56"/>
      <c r="IA152" s="56"/>
      <c r="IB152" s="56"/>
      <c r="IC152" s="56"/>
      <c r="ID152" s="56"/>
      <c r="IE152" s="56"/>
      <c r="IG152" s="56"/>
      <c r="IH152" s="56"/>
      <c r="II152" s="56"/>
      <c r="IJ152" s="56"/>
      <c r="IK152" s="56"/>
      <c r="IL152" s="56"/>
      <c r="IM152" s="56"/>
      <c r="IN152" s="56"/>
      <c r="IO152" s="56"/>
      <c r="IQ152" s="56"/>
      <c r="IR152" s="56"/>
      <c r="IS152" s="56"/>
      <c r="IT152" s="56"/>
      <c r="IU152" s="56"/>
      <c r="IV152" s="56"/>
    </row>
    <row r="153" spans="1:256" ht="12.75" customHeight="1" thickBot="1" x14ac:dyDescent="0.25">
      <c r="A153" s="46"/>
      <c r="B153" s="58">
        <v>3881.14</v>
      </c>
      <c r="C153" s="58" t="s">
        <v>65</v>
      </c>
      <c r="D153" s="67"/>
      <c r="E153" s="59"/>
      <c r="F153" s="59"/>
      <c r="G153" s="59"/>
      <c r="H153" s="60"/>
      <c r="I153" s="61"/>
      <c r="J153" s="144" t="e">
        <f>SUM(#REF!)</f>
        <v>#REF!</v>
      </c>
      <c r="K153" s="56"/>
      <c r="L153" s="56"/>
      <c r="M153" s="56"/>
      <c r="N153" s="56"/>
      <c r="O153" s="56"/>
      <c r="P153" s="56"/>
      <c r="Q153" s="56"/>
      <c r="R153" s="56"/>
      <c r="S153" s="56"/>
      <c r="U153" s="56"/>
      <c r="V153" s="56"/>
      <c r="W153" s="56"/>
      <c r="X153" s="56"/>
      <c r="Y153" s="56"/>
      <c r="Z153" s="56"/>
      <c r="AA153" s="56"/>
      <c r="AB153" s="56"/>
      <c r="AC153" s="56"/>
      <c r="AE153" s="56"/>
      <c r="AF153" s="56"/>
      <c r="AG153" s="56"/>
      <c r="AH153" s="56"/>
      <c r="AI153" s="56"/>
      <c r="AJ153" s="56"/>
      <c r="AK153" s="56"/>
      <c r="AL153" s="56"/>
      <c r="AM153" s="56"/>
      <c r="AO153" s="56"/>
      <c r="AP153" s="56"/>
      <c r="AQ153" s="56"/>
      <c r="AR153" s="56"/>
      <c r="AS153" s="56"/>
      <c r="AT153" s="56"/>
      <c r="AU153" s="56"/>
      <c r="AV153" s="56"/>
      <c r="AW153" s="56"/>
      <c r="AY153" s="56"/>
      <c r="AZ153" s="56"/>
      <c r="BA153" s="56"/>
      <c r="BB153" s="56"/>
      <c r="BC153" s="56"/>
      <c r="BD153" s="56"/>
      <c r="BE153" s="56"/>
      <c r="BF153" s="56"/>
      <c r="BG153" s="56"/>
      <c r="BI153" s="56"/>
      <c r="BJ153" s="56"/>
      <c r="BK153" s="56"/>
      <c r="BL153" s="56"/>
      <c r="BM153" s="56"/>
      <c r="BN153" s="56"/>
      <c r="BO153" s="56"/>
      <c r="BP153" s="56"/>
      <c r="BQ153" s="56"/>
      <c r="BS153" s="56"/>
      <c r="BT153" s="56"/>
      <c r="BU153" s="56"/>
      <c r="BV153" s="56"/>
      <c r="BW153" s="56"/>
      <c r="BX153" s="56"/>
      <c r="BY153" s="56"/>
      <c r="BZ153" s="56"/>
      <c r="CA153" s="56"/>
      <c r="CC153" s="56"/>
      <c r="CD153" s="56"/>
      <c r="CE153" s="56"/>
      <c r="CF153" s="56"/>
      <c r="CG153" s="56"/>
      <c r="CH153" s="56"/>
      <c r="CI153" s="56"/>
      <c r="CJ153" s="56"/>
      <c r="CK153" s="56"/>
      <c r="CM153" s="56"/>
      <c r="CN153" s="56"/>
      <c r="CO153" s="56"/>
      <c r="CP153" s="56"/>
      <c r="CQ153" s="56"/>
      <c r="CR153" s="56"/>
      <c r="CS153" s="56"/>
      <c r="CT153" s="56"/>
      <c r="CU153" s="56"/>
      <c r="CW153" s="56"/>
      <c r="CX153" s="56"/>
      <c r="CY153" s="56"/>
      <c r="CZ153" s="56"/>
      <c r="DA153" s="56"/>
      <c r="DB153" s="56"/>
      <c r="DC153" s="56"/>
      <c r="DD153" s="56"/>
      <c r="DE153" s="56"/>
      <c r="DG153" s="56"/>
      <c r="DH153" s="56"/>
      <c r="DI153" s="56"/>
      <c r="DJ153" s="56"/>
      <c r="DK153" s="56"/>
      <c r="DL153" s="56"/>
      <c r="DM153" s="56"/>
      <c r="DN153" s="56"/>
      <c r="DO153" s="56"/>
      <c r="DQ153" s="56"/>
      <c r="DR153" s="56"/>
      <c r="DS153" s="56"/>
      <c r="DT153" s="56"/>
      <c r="DU153" s="56"/>
      <c r="DV153" s="56"/>
      <c r="DW153" s="56"/>
      <c r="DX153" s="56"/>
      <c r="DY153" s="56"/>
      <c r="EA153" s="56"/>
      <c r="EB153" s="56"/>
      <c r="EC153" s="56"/>
      <c r="ED153" s="56"/>
      <c r="EE153" s="56"/>
      <c r="EF153" s="56"/>
      <c r="EG153" s="56"/>
      <c r="EH153" s="56"/>
      <c r="EI153" s="56"/>
      <c r="EK153" s="56"/>
      <c r="EL153" s="56"/>
      <c r="EM153" s="56"/>
      <c r="EN153" s="56"/>
      <c r="EO153" s="56"/>
      <c r="EP153" s="56"/>
      <c r="EQ153" s="56"/>
      <c r="ER153" s="56"/>
      <c r="ES153" s="56"/>
      <c r="EU153" s="56"/>
      <c r="EV153" s="56"/>
      <c r="EW153" s="56"/>
      <c r="EX153" s="56"/>
      <c r="EY153" s="56"/>
      <c r="EZ153" s="56"/>
      <c r="FA153" s="56"/>
      <c r="FB153" s="56"/>
      <c r="FC153" s="56"/>
      <c r="FE153" s="56"/>
      <c r="FF153" s="56"/>
      <c r="FG153" s="56"/>
      <c r="FH153" s="56"/>
      <c r="FI153" s="56"/>
      <c r="FJ153" s="56"/>
      <c r="FK153" s="56"/>
      <c r="FL153" s="56"/>
      <c r="FM153" s="56"/>
      <c r="FO153" s="56"/>
      <c r="FP153" s="56"/>
      <c r="FQ153" s="56"/>
      <c r="FR153" s="56"/>
      <c r="FS153" s="56"/>
      <c r="FT153" s="56"/>
      <c r="FU153" s="56"/>
      <c r="FV153" s="56"/>
      <c r="FW153" s="56"/>
      <c r="FY153" s="56"/>
      <c r="FZ153" s="56"/>
      <c r="GA153" s="56"/>
      <c r="GB153" s="56"/>
      <c r="GC153" s="56"/>
      <c r="GD153" s="56"/>
      <c r="GE153" s="56"/>
      <c r="GF153" s="56"/>
      <c r="GG153" s="56"/>
      <c r="GI153" s="56"/>
      <c r="GJ153" s="56"/>
      <c r="GK153" s="56"/>
      <c r="GL153" s="56"/>
      <c r="GM153" s="56"/>
      <c r="GN153" s="56"/>
      <c r="GO153" s="56"/>
      <c r="GP153" s="56"/>
      <c r="GQ153" s="56"/>
      <c r="GS153" s="56"/>
      <c r="GT153" s="56"/>
      <c r="GU153" s="56"/>
      <c r="GV153" s="56"/>
      <c r="GW153" s="56"/>
      <c r="GX153" s="56"/>
      <c r="GY153" s="56"/>
      <c r="GZ153" s="56"/>
      <c r="HA153" s="56"/>
      <c r="HC153" s="56"/>
      <c r="HD153" s="56"/>
      <c r="HE153" s="56"/>
      <c r="HF153" s="56"/>
      <c r="HG153" s="56"/>
      <c r="HH153" s="56"/>
      <c r="HI153" s="56"/>
      <c r="HJ153" s="56"/>
      <c r="HK153" s="56"/>
      <c r="HM153" s="56"/>
      <c r="HN153" s="56"/>
      <c r="HO153" s="56"/>
      <c r="HP153" s="56"/>
      <c r="HQ153" s="56"/>
      <c r="HR153" s="56"/>
      <c r="HS153" s="56"/>
      <c r="HT153" s="56"/>
      <c r="HU153" s="56"/>
      <c r="HW153" s="56"/>
      <c r="HX153" s="56"/>
      <c r="HY153" s="56"/>
      <c r="HZ153" s="56"/>
      <c r="IA153" s="56"/>
      <c r="IB153" s="56"/>
      <c r="IC153" s="56"/>
      <c r="ID153" s="56"/>
      <c r="IE153" s="56"/>
      <c r="IG153" s="56"/>
      <c r="IH153" s="56"/>
      <c r="II153" s="56"/>
      <c r="IJ153" s="56"/>
      <c r="IK153" s="56"/>
      <c r="IL153" s="56"/>
      <c r="IM153" s="56"/>
      <c r="IN153" s="56"/>
      <c r="IO153" s="56"/>
      <c r="IQ153" s="56"/>
      <c r="IR153" s="56"/>
      <c r="IS153" s="56"/>
      <c r="IT153" s="56"/>
      <c r="IU153" s="56"/>
      <c r="IV153" s="56"/>
    </row>
    <row r="154" spans="1:256" ht="12.75" customHeight="1" thickBot="1" x14ac:dyDescent="0.25">
      <c r="A154" s="46"/>
      <c r="B154" s="95">
        <v>3399.74</v>
      </c>
      <c r="C154" s="95" t="s">
        <v>66</v>
      </c>
      <c r="D154" s="96"/>
      <c r="E154" s="97"/>
      <c r="F154" s="97"/>
      <c r="G154" s="97"/>
      <c r="H154" s="98"/>
      <c r="I154" s="99"/>
      <c r="J154" s="144" t="e">
        <f>SUM(#REF!)</f>
        <v>#REF!</v>
      </c>
      <c r="K154" s="56"/>
      <c r="L154" s="56"/>
      <c r="M154" s="56"/>
      <c r="N154" s="56"/>
      <c r="O154" s="56"/>
      <c r="P154" s="56"/>
      <c r="Q154" s="56"/>
      <c r="R154" s="56"/>
      <c r="S154" s="56"/>
      <c r="U154" s="56"/>
      <c r="V154" s="56"/>
      <c r="W154" s="56"/>
      <c r="X154" s="56"/>
      <c r="Y154" s="56"/>
      <c r="Z154" s="56"/>
      <c r="AA154" s="56"/>
      <c r="AB154" s="56"/>
      <c r="AC154" s="56"/>
      <c r="AE154" s="56"/>
      <c r="AF154" s="56"/>
      <c r="AG154" s="56"/>
      <c r="AH154" s="56"/>
      <c r="AI154" s="56"/>
      <c r="AJ154" s="56"/>
      <c r="AK154" s="56"/>
      <c r="AL154" s="56"/>
      <c r="AM154" s="56"/>
      <c r="AO154" s="56"/>
      <c r="AP154" s="56"/>
      <c r="AQ154" s="56"/>
      <c r="AR154" s="56"/>
      <c r="AS154" s="56"/>
      <c r="AT154" s="56"/>
      <c r="AU154" s="56"/>
      <c r="AV154" s="56"/>
      <c r="AW154" s="56"/>
      <c r="AY154" s="56"/>
      <c r="AZ154" s="56"/>
      <c r="BA154" s="56"/>
      <c r="BB154" s="56"/>
      <c r="BC154" s="56"/>
      <c r="BD154" s="56"/>
      <c r="BE154" s="56"/>
      <c r="BF154" s="56"/>
      <c r="BG154" s="56"/>
      <c r="BI154" s="56"/>
      <c r="BJ154" s="56"/>
      <c r="BK154" s="56"/>
      <c r="BL154" s="56"/>
      <c r="BM154" s="56"/>
      <c r="BN154" s="56"/>
      <c r="BO154" s="56"/>
      <c r="BP154" s="56"/>
      <c r="BQ154" s="56"/>
      <c r="BS154" s="56"/>
      <c r="BT154" s="56"/>
      <c r="BU154" s="56"/>
      <c r="BV154" s="56"/>
      <c r="BW154" s="56"/>
      <c r="BX154" s="56"/>
      <c r="BY154" s="56"/>
      <c r="BZ154" s="56"/>
      <c r="CA154" s="56"/>
      <c r="CC154" s="56"/>
      <c r="CD154" s="56"/>
      <c r="CE154" s="56"/>
      <c r="CF154" s="56"/>
      <c r="CG154" s="56"/>
      <c r="CH154" s="56"/>
      <c r="CI154" s="56"/>
      <c r="CJ154" s="56"/>
      <c r="CK154" s="56"/>
      <c r="CM154" s="56"/>
      <c r="CN154" s="56"/>
      <c r="CO154" s="56"/>
      <c r="CP154" s="56"/>
      <c r="CQ154" s="56"/>
      <c r="CR154" s="56"/>
      <c r="CS154" s="56"/>
      <c r="CT154" s="56"/>
      <c r="CU154" s="56"/>
      <c r="CW154" s="56"/>
      <c r="CX154" s="56"/>
      <c r="CY154" s="56"/>
      <c r="CZ154" s="56"/>
      <c r="DA154" s="56"/>
      <c r="DB154" s="56"/>
      <c r="DC154" s="56"/>
      <c r="DD154" s="56"/>
      <c r="DE154" s="56"/>
      <c r="DG154" s="56"/>
      <c r="DH154" s="56"/>
      <c r="DI154" s="56"/>
      <c r="DJ154" s="56"/>
      <c r="DK154" s="56"/>
      <c r="DL154" s="56"/>
      <c r="DM154" s="56"/>
      <c r="DN154" s="56"/>
      <c r="DO154" s="56"/>
      <c r="DQ154" s="56"/>
      <c r="DR154" s="56"/>
      <c r="DS154" s="56"/>
      <c r="DT154" s="56"/>
      <c r="DU154" s="56"/>
      <c r="DV154" s="56"/>
      <c r="DW154" s="56"/>
      <c r="DX154" s="56"/>
      <c r="DY154" s="56"/>
      <c r="EA154" s="56"/>
      <c r="EB154" s="56"/>
      <c r="EC154" s="56"/>
      <c r="ED154" s="56"/>
      <c r="EE154" s="56"/>
      <c r="EF154" s="56"/>
      <c r="EG154" s="56"/>
      <c r="EH154" s="56"/>
      <c r="EI154" s="56"/>
      <c r="EK154" s="56"/>
      <c r="EL154" s="56"/>
      <c r="EM154" s="56"/>
      <c r="EN154" s="56"/>
      <c r="EO154" s="56"/>
      <c r="EP154" s="56"/>
      <c r="EQ154" s="56"/>
      <c r="ER154" s="56"/>
      <c r="ES154" s="56"/>
      <c r="EU154" s="56"/>
      <c r="EV154" s="56"/>
      <c r="EW154" s="56"/>
      <c r="EX154" s="56"/>
      <c r="EY154" s="56"/>
      <c r="EZ154" s="56"/>
      <c r="FA154" s="56"/>
      <c r="FB154" s="56"/>
      <c r="FC154" s="56"/>
      <c r="FE154" s="56"/>
      <c r="FF154" s="56"/>
      <c r="FG154" s="56"/>
      <c r="FH154" s="56"/>
      <c r="FI154" s="56"/>
      <c r="FJ154" s="56"/>
      <c r="FK154" s="56"/>
      <c r="FL154" s="56"/>
      <c r="FM154" s="56"/>
      <c r="FO154" s="56"/>
      <c r="FP154" s="56"/>
      <c r="FQ154" s="56"/>
      <c r="FR154" s="56"/>
      <c r="FS154" s="56"/>
      <c r="FT154" s="56"/>
      <c r="FU154" s="56"/>
      <c r="FV154" s="56"/>
      <c r="FW154" s="56"/>
      <c r="FY154" s="56"/>
      <c r="FZ154" s="56"/>
      <c r="GA154" s="56"/>
      <c r="GB154" s="56"/>
      <c r="GC154" s="56"/>
      <c r="GD154" s="56"/>
      <c r="GE154" s="56"/>
      <c r="GF154" s="56"/>
      <c r="GG154" s="56"/>
      <c r="GI154" s="56"/>
      <c r="GJ154" s="56"/>
      <c r="GK154" s="56"/>
      <c r="GL154" s="56"/>
      <c r="GM154" s="56"/>
      <c r="GN154" s="56"/>
      <c r="GO154" s="56"/>
      <c r="GP154" s="56"/>
      <c r="GQ154" s="56"/>
      <c r="GS154" s="56"/>
      <c r="GT154" s="56"/>
      <c r="GU154" s="56"/>
      <c r="GV154" s="56"/>
      <c r="GW154" s="56"/>
      <c r="GX154" s="56"/>
      <c r="GY154" s="56"/>
      <c r="GZ154" s="56"/>
      <c r="HA154" s="56"/>
      <c r="HC154" s="56"/>
      <c r="HD154" s="56"/>
      <c r="HE154" s="56"/>
      <c r="HF154" s="56"/>
      <c r="HG154" s="56"/>
      <c r="HH154" s="56"/>
      <c r="HI154" s="56"/>
      <c r="HJ154" s="56"/>
      <c r="HK154" s="56"/>
      <c r="HM154" s="56"/>
      <c r="HN154" s="56"/>
      <c r="HO154" s="56"/>
      <c r="HP154" s="56"/>
      <c r="HQ154" s="56"/>
      <c r="HR154" s="56"/>
      <c r="HS154" s="56"/>
      <c r="HT154" s="56"/>
      <c r="HU154" s="56"/>
      <c r="HW154" s="56"/>
      <c r="HX154" s="56"/>
      <c r="HY154" s="56"/>
      <c r="HZ154" s="56"/>
      <c r="IA154" s="56"/>
      <c r="IB154" s="56"/>
      <c r="IC154" s="56"/>
      <c r="ID154" s="56"/>
      <c r="IE154" s="56"/>
      <c r="IG154" s="56"/>
      <c r="IH154" s="56"/>
      <c r="II154" s="56"/>
      <c r="IJ154" s="56"/>
      <c r="IK154" s="56"/>
      <c r="IL154" s="56"/>
      <c r="IM154" s="56"/>
      <c r="IN154" s="56"/>
      <c r="IO154" s="56"/>
      <c r="IQ154" s="56"/>
      <c r="IR154" s="56"/>
      <c r="IS154" s="56"/>
      <c r="IT154" s="56"/>
      <c r="IU154" s="56"/>
      <c r="IV154" s="56"/>
    </row>
    <row r="155" spans="1:256" ht="12.75" customHeight="1" thickBot="1" x14ac:dyDescent="0.25">
      <c r="A155" s="46"/>
      <c r="B155" s="88">
        <v>3877.56</v>
      </c>
      <c r="C155" s="88" t="s">
        <v>69</v>
      </c>
      <c r="D155" s="89"/>
      <c r="E155" s="47"/>
      <c r="F155" s="47"/>
      <c r="G155" s="47"/>
      <c r="H155" s="48"/>
      <c r="I155" s="49"/>
      <c r="J155" s="144" t="e">
        <f>SUM(#REF!)</f>
        <v>#REF!</v>
      </c>
      <c r="K155" s="56"/>
      <c r="L155" s="56"/>
      <c r="M155" s="56"/>
      <c r="N155" s="56"/>
      <c r="O155" s="56"/>
      <c r="P155" s="56"/>
      <c r="Q155" s="56"/>
      <c r="R155" s="56"/>
      <c r="S155" s="56"/>
      <c r="U155" s="56"/>
      <c r="V155" s="56"/>
      <c r="W155" s="56"/>
      <c r="X155" s="56"/>
      <c r="Y155" s="56"/>
      <c r="Z155" s="56"/>
      <c r="AA155" s="56"/>
      <c r="AB155" s="56"/>
      <c r="AC155" s="56"/>
      <c r="AE155" s="56"/>
      <c r="AF155" s="56"/>
      <c r="AG155" s="56"/>
      <c r="AH155" s="56"/>
      <c r="AI155" s="56"/>
      <c r="AJ155" s="56"/>
      <c r="AK155" s="56"/>
      <c r="AL155" s="56"/>
      <c r="AM155" s="56"/>
      <c r="AO155" s="56"/>
      <c r="AP155" s="56"/>
      <c r="AQ155" s="56"/>
      <c r="AR155" s="56"/>
      <c r="AS155" s="56"/>
      <c r="AT155" s="56"/>
      <c r="AU155" s="56"/>
      <c r="AV155" s="56"/>
      <c r="AW155" s="56"/>
      <c r="AY155" s="56"/>
      <c r="AZ155" s="56"/>
      <c r="BA155" s="56"/>
      <c r="BB155" s="56"/>
      <c r="BC155" s="56"/>
      <c r="BD155" s="56"/>
      <c r="BE155" s="56"/>
      <c r="BF155" s="56"/>
      <c r="BG155" s="56"/>
      <c r="BI155" s="56"/>
      <c r="BJ155" s="56"/>
      <c r="BK155" s="56"/>
      <c r="BL155" s="56"/>
      <c r="BM155" s="56"/>
      <c r="BN155" s="56"/>
      <c r="BO155" s="56"/>
      <c r="BP155" s="56"/>
      <c r="BQ155" s="56"/>
      <c r="BS155" s="56"/>
      <c r="BT155" s="56"/>
      <c r="BU155" s="56"/>
      <c r="BV155" s="56"/>
      <c r="BW155" s="56"/>
      <c r="BX155" s="56"/>
      <c r="BY155" s="56"/>
      <c r="BZ155" s="56"/>
      <c r="CA155" s="56"/>
      <c r="CC155" s="56"/>
      <c r="CD155" s="56"/>
      <c r="CE155" s="56"/>
      <c r="CF155" s="56"/>
      <c r="CG155" s="56"/>
      <c r="CH155" s="56"/>
      <c r="CI155" s="56"/>
      <c r="CJ155" s="56"/>
      <c r="CK155" s="56"/>
      <c r="CM155" s="56"/>
      <c r="CN155" s="56"/>
      <c r="CO155" s="56"/>
      <c r="CP155" s="56"/>
      <c r="CQ155" s="56"/>
      <c r="CR155" s="56"/>
      <c r="CS155" s="56"/>
      <c r="CT155" s="56"/>
      <c r="CU155" s="56"/>
      <c r="CW155" s="56"/>
      <c r="CX155" s="56"/>
      <c r="CY155" s="56"/>
      <c r="CZ155" s="56"/>
      <c r="DA155" s="56"/>
      <c r="DB155" s="56"/>
      <c r="DC155" s="56"/>
      <c r="DD155" s="56"/>
      <c r="DE155" s="56"/>
      <c r="DG155" s="56"/>
      <c r="DH155" s="56"/>
      <c r="DI155" s="56"/>
      <c r="DJ155" s="56"/>
      <c r="DK155" s="56"/>
      <c r="DL155" s="56"/>
      <c r="DM155" s="56"/>
      <c r="DN155" s="56"/>
      <c r="DO155" s="56"/>
      <c r="DQ155" s="56"/>
      <c r="DR155" s="56"/>
      <c r="DS155" s="56"/>
      <c r="DT155" s="56"/>
      <c r="DU155" s="56"/>
      <c r="DV155" s="56"/>
      <c r="DW155" s="56"/>
      <c r="DX155" s="56"/>
      <c r="DY155" s="56"/>
      <c r="EA155" s="56"/>
      <c r="EB155" s="56"/>
      <c r="EC155" s="56"/>
      <c r="ED155" s="56"/>
      <c r="EE155" s="56"/>
      <c r="EF155" s="56"/>
      <c r="EG155" s="56"/>
      <c r="EH155" s="56"/>
      <c r="EI155" s="56"/>
      <c r="EK155" s="56"/>
      <c r="EL155" s="56"/>
      <c r="EM155" s="56"/>
      <c r="EN155" s="56"/>
      <c r="EO155" s="56"/>
      <c r="EP155" s="56"/>
      <c r="EQ155" s="56"/>
      <c r="ER155" s="56"/>
      <c r="ES155" s="56"/>
      <c r="EU155" s="56"/>
      <c r="EV155" s="56"/>
      <c r="EW155" s="56"/>
      <c r="EX155" s="56"/>
      <c r="EY155" s="56"/>
      <c r="EZ155" s="56"/>
      <c r="FA155" s="56"/>
      <c r="FB155" s="56"/>
      <c r="FC155" s="56"/>
      <c r="FE155" s="56"/>
      <c r="FF155" s="56"/>
      <c r="FG155" s="56"/>
      <c r="FH155" s="56"/>
      <c r="FI155" s="56"/>
      <c r="FJ155" s="56"/>
      <c r="FK155" s="56"/>
      <c r="FL155" s="56"/>
      <c r="FM155" s="56"/>
      <c r="FO155" s="56"/>
      <c r="FP155" s="56"/>
      <c r="FQ155" s="56"/>
      <c r="FR155" s="56"/>
      <c r="FS155" s="56"/>
      <c r="FT155" s="56"/>
      <c r="FU155" s="56"/>
      <c r="FV155" s="56"/>
      <c r="FW155" s="56"/>
      <c r="FY155" s="56"/>
      <c r="FZ155" s="56"/>
      <c r="GA155" s="56"/>
      <c r="GB155" s="56"/>
      <c r="GC155" s="56"/>
      <c r="GD155" s="56"/>
      <c r="GE155" s="56"/>
      <c r="GF155" s="56"/>
      <c r="GG155" s="56"/>
      <c r="GI155" s="56"/>
      <c r="GJ155" s="56"/>
      <c r="GK155" s="56"/>
      <c r="GL155" s="56"/>
      <c r="GM155" s="56"/>
      <c r="GN155" s="56"/>
      <c r="GO155" s="56"/>
      <c r="GP155" s="56"/>
      <c r="GQ155" s="56"/>
      <c r="GS155" s="56"/>
      <c r="GT155" s="56"/>
      <c r="GU155" s="56"/>
      <c r="GV155" s="56"/>
      <c r="GW155" s="56"/>
      <c r="GX155" s="56"/>
      <c r="GY155" s="56"/>
      <c r="GZ155" s="56"/>
      <c r="HA155" s="56"/>
      <c r="HC155" s="56"/>
      <c r="HD155" s="56"/>
      <c r="HE155" s="56"/>
      <c r="HF155" s="56"/>
      <c r="HG155" s="56"/>
      <c r="HH155" s="56"/>
      <c r="HI155" s="56"/>
      <c r="HJ155" s="56"/>
      <c r="HK155" s="56"/>
      <c r="HM155" s="56"/>
      <c r="HN155" s="56"/>
      <c r="HO155" s="56"/>
      <c r="HP155" s="56"/>
      <c r="HQ155" s="56"/>
      <c r="HR155" s="56"/>
      <c r="HS155" s="56"/>
      <c r="HT155" s="56"/>
      <c r="HU155" s="56"/>
      <c r="HW155" s="56"/>
      <c r="HX155" s="56"/>
      <c r="HY155" s="56"/>
      <c r="HZ155" s="56"/>
      <c r="IA155" s="56"/>
      <c r="IB155" s="56"/>
      <c r="IC155" s="56"/>
      <c r="ID155" s="56"/>
      <c r="IE155" s="56"/>
      <c r="IG155" s="56"/>
      <c r="IH155" s="56"/>
      <c r="II155" s="56"/>
      <c r="IJ155" s="56"/>
      <c r="IK155" s="56"/>
      <c r="IL155" s="56"/>
      <c r="IM155" s="56"/>
      <c r="IN155" s="56"/>
      <c r="IO155" s="56"/>
      <c r="IQ155" s="56"/>
      <c r="IR155" s="56"/>
      <c r="IS155" s="56"/>
      <c r="IT155" s="56"/>
      <c r="IU155" s="56"/>
      <c r="IV155" s="56"/>
    </row>
    <row r="156" spans="1:256" ht="12.75" customHeight="1" thickBot="1" x14ac:dyDescent="0.25">
      <c r="A156" s="110"/>
      <c r="B156" s="109">
        <v>3833.24</v>
      </c>
      <c r="C156" s="88" t="s">
        <v>71</v>
      </c>
      <c r="D156" s="89"/>
      <c r="E156" s="47"/>
      <c r="F156" s="47"/>
      <c r="G156" s="47"/>
      <c r="H156" s="48"/>
      <c r="I156" s="49"/>
      <c r="J156" s="144" t="e">
        <f>SUM(#REF!)</f>
        <v>#REF!</v>
      </c>
      <c r="K156" s="56"/>
      <c r="L156" s="56"/>
      <c r="M156" s="56"/>
      <c r="N156" s="56"/>
      <c r="O156" s="56"/>
      <c r="P156" s="56"/>
      <c r="Q156" s="56"/>
      <c r="R156" s="56"/>
      <c r="S156" s="56"/>
      <c r="U156" s="56"/>
      <c r="V156" s="56"/>
      <c r="W156" s="56"/>
      <c r="X156" s="56"/>
      <c r="Y156" s="56"/>
      <c r="Z156" s="56"/>
      <c r="AA156" s="56"/>
      <c r="AB156" s="56"/>
      <c r="AC156" s="56"/>
      <c r="AE156" s="56"/>
      <c r="AF156" s="56"/>
      <c r="AG156" s="56"/>
      <c r="AH156" s="56"/>
      <c r="AI156" s="56"/>
      <c r="AJ156" s="56"/>
      <c r="AK156" s="56"/>
      <c r="AL156" s="56"/>
      <c r="AM156" s="56"/>
      <c r="AO156" s="56"/>
      <c r="AP156" s="56"/>
      <c r="AQ156" s="56"/>
      <c r="AR156" s="56"/>
      <c r="AS156" s="56"/>
      <c r="AT156" s="56"/>
      <c r="AU156" s="56"/>
      <c r="AV156" s="56"/>
      <c r="AW156" s="56"/>
      <c r="AY156" s="56"/>
      <c r="AZ156" s="56"/>
      <c r="BA156" s="56"/>
      <c r="BB156" s="56"/>
      <c r="BC156" s="56"/>
      <c r="BD156" s="56"/>
      <c r="BE156" s="56"/>
      <c r="BF156" s="56"/>
      <c r="BG156" s="56"/>
      <c r="BI156" s="56"/>
      <c r="BJ156" s="56"/>
      <c r="BK156" s="56"/>
      <c r="BL156" s="56"/>
      <c r="BM156" s="56"/>
      <c r="BN156" s="56"/>
      <c r="BO156" s="56"/>
      <c r="BP156" s="56"/>
      <c r="BQ156" s="56"/>
      <c r="BS156" s="56"/>
      <c r="BT156" s="56"/>
      <c r="BU156" s="56"/>
      <c r="BV156" s="56"/>
      <c r="BW156" s="56"/>
      <c r="BX156" s="56"/>
      <c r="BY156" s="56"/>
      <c r="BZ156" s="56"/>
      <c r="CA156" s="56"/>
      <c r="CC156" s="56"/>
      <c r="CD156" s="56"/>
      <c r="CE156" s="56"/>
      <c r="CF156" s="56"/>
      <c r="CG156" s="56"/>
      <c r="CH156" s="56"/>
      <c r="CI156" s="56"/>
      <c r="CJ156" s="56"/>
      <c r="CK156" s="56"/>
      <c r="CM156" s="56"/>
      <c r="CN156" s="56"/>
      <c r="CO156" s="56"/>
      <c r="CP156" s="56"/>
      <c r="CQ156" s="56"/>
      <c r="CR156" s="56"/>
      <c r="CS156" s="56"/>
      <c r="CT156" s="56"/>
      <c r="CU156" s="56"/>
      <c r="CW156" s="56"/>
      <c r="CX156" s="56"/>
      <c r="CY156" s="56"/>
      <c r="CZ156" s="56"/>
      <c r="DA156" s="56"/>
      <c r="DB156" s="56"/>
      <c r="DC156" s="56"/>
      <c r="DD156" s="56"/>
      <c r="DE156" s="56"/>
      <c r="DG156" s="56"/>
      <c r="DH156" s="56"/>
      <c r="DI156" s="56"/>
      <c r="DJ156" s="56"/>
      <c r="DK156" s="56"/>
      <c r="DL156" s="56"/>
      <c r="DM156" s="56"/>
      <c r="DN156" s="56"/>
      <c r="DO156" s="56"/>
      <c r="DQ156" s="56"/>
      <c r="DR156" s="56"/>
      <c r="DS156" s="56"/>
      <c r="DT156" s="56"/>
      <c r="DU156" s="56"/>
      <c r="DV156" s="56"/>
      <c r="DW156" s="56"/>
      <c r="DX156" s="56"/>
      <c r="DY156" s="56"/>
      <c r="EA156" s="56"/>
      <c r="EB156" s="56"/>
      <c r="EC156" s="56"/>
      <c r="ED156" s="56"/>
      <c r="EE156" s="56"/>
      <c r="EF156" s="56"/>
      <c r="EG156" s="56"/>
      <c r="EH156" s="56"/>
      <c r="EI156" s="56"/>
      <c r="EK156" s="56"/>
      <c r="EL156" s="56"/>
      <c r="EM156" s="56"/>
      <c r="EN156" s="56"/>
      <c r="EO156" s="56"/>
      <c r="EP156" s="56"/>
      <c r="EQ156" s="56"/>
      <c r="ER156" s="56"/>
      <c r="ES156" s="56"/>
      <c r="EU156" s="56"/>
      <c r="EV156" s="56"/>
      <c r="EW156" s="56"/>
      <c r="EX156" s="56"/>
      <c r="EY156" s="56"/>
      <c r="EZ156" s="56"/>
      <c r="FA156" s="56"/>
      <c r="FB156" s="56"/>
      <c r="FC156" s="56"/>
      <c r="FE156" s="56"/>
      <c r="FF156" s="56"/>
      <c r="FG156" s="56"/>
      <c r="FH156" s="56"/>
      <c r="FI156" s="56"/>
      <c r="FJ156" s="56"/>
      <c r="FK156" s="56"/>
      <c r="FL156" s="56"/>
      <c r="FM156" s="56"/>
      <c r="FO156" s="56"/>
      <c r="FP156" s="56"/>
      <c r="FQ156" s="56"/>
      <c r="FR156" s="56"/>
      <c r="FS156" s="56"/>
      <c r="FT156" s="56"/>
      <c r="FU156" s="56"/>
      <c r="FV156" s="56"/>
      <c r="FW156" s="56"/>
      <c r="FY156" s="56"/>
      <c r="FZ156" s="56"/>
      <c r="GA156" s="56"/>
      <c r="GB156" s="56"/>
      <c r="GC156" s="56"/>
      <c r="GD156" s="56"/>
      <c r="GE156" s="56"/>
      <c r="GF156" s="56"/>
      <c r="GG156" s="56"/>
      <c r="GI156" s="56"/>
      <c r="GJ156" s="56"/>
      <c r="GK156" s="56"/>
      <c r="GL156" s="56"/>
      <c r="GM156" s="56"/>
      <c r="GN156" s="56"/>
      <c r="GO156" s="56"/>
      <c r="GP156" s="56"/>
      <c r="GQ156" s="56"/>
      <c r="GS156" s="56"/>
      <c r="GT156" s="56"/>
      <c r="GU156" s="56"/>
      <c r="GV156" s="56"/>
      <c r="GW156" s="56"/>
      <c r="GX156" s="56"/>
      <c r="GY156" s="56"/>
      <c r="GZ156" s="56"/>
      <c r="HA156" s="56"/>
      <c r="HC156" s="56"/>
      <c r="HD156" s="56"/>
      <c r="HE156" s="56"/>
      <c r="HF156" s="56"/>
      <c r="HG156" s="56"/>
      <c r="HH156" s="56"/>
      <c r="HI156" s="56"/>
      <c r="HJ156" s="56"/>
      <c r="HK156" s="56"/>
      <c r="HM156" s="56"/>
      <c r="HN156" s="56"/>
      <c r="HO156" s="56"/>
      <c r="HP156" s="56"/>
      <c r="HQ156" s="56"/>
      <c r="HR156" s="56"/>
      <c r="HS156" s="56"/>
      <c r="HT156" s="56"/>
      <c r="HU156" s="56"/>
      <c r="HW156" s="56"/>
      <c r="HX156" s="56"/>
      <c r="HY156" s="56"/>
      <c r="HZ156" s="56"/>
      <c r="IA156" s="56"/>
      <c r="IB156" s="56"/>
      <c r="IC156" s="56"/>
      <c r="ID156" s="56"/>
      <c r="IE156" s="56"/>
      <c r="IG156" s="56"/>
      <c r="IH156" s="56"/>
      <c r="II156" s="56"/>
      <c r="IJ156" s="56"/>
      <c r="IK156" s="56"/>
      <c r="IL156" s="56"/>
      <c r="IM156" s="56"/>
      <c r="IN156" s="56"/>
      <c r="IO156" s="56"/>
      <c r="IQ156" s="56"/>
      <c r="IR156" s="56"/>
      <c r="IS156" s="56"/>
      <c r="IT156" s="56"/>
      <c r="IU156" s="56"/>
      <c r="IV156" s="56"/>
    </row>
    <row r="157" spans="1:256" ht="12.75" customHeight="1" thickBot="1" x14ac:dyDescent="0.25">
      <c r="A157" s="106"/>
      <c r="B157" s="109">
        <v>3872.78</v>
      </c>
      <c r="C157" s="88" t="s">
        <v>72</v>
      </c>
      <c r="D157" s="89"/>
      <c r="E157" s="47"/>
      <c r="F157" s="47"/>
      <c r="G157" s="47"/>
      <c r="H157" s="48"/>
      <c r="I157" s="49"/>
      <c r="J157" s="144" t="e">
        <f>SUM(#REF!)</f>
        <v>#REF!</v>
      </c>
      <c r="K157" s="56"/>
      <c r="L157" s="56"/>
      <c r="M157" s="56"/>
      <c r="N157" s="56"/>
      <c r="O157" s="56"/>
      <c r="P157" s="56"/>
      <c r="Q157" s="56"/>
      <c r="R157" s="56"/>
      <c r="S157" s="56"/>
      <c r="U157" s="56"/>
      <c r="V157" s="56"/>
      <c r="W157" s="56"/>
      <c r="X157" s="56"/>
      <c r="Y157" s="56"/>
      <c r="Z157" s="56"/>
      <c r="AA157" s="56"/>
      <c r="AB157" s="56"/>
      <c r="AC157" s="56"/>
      <c r="AE157" s="56"/>
      <c r="AF157" s="56"/>
      <c r="AG157" s="56"/>
      <c r="AH157" s="56"/>
      <c r="AI157" s="56"/>
      <c r="AJ157" s="56"/>
      <c r="AK157" s="56"/>
      <c r="AL157" s="56"/>
      <c r="AM157" s="56"/>
      <c r="AO157" s="56"/>
      <c r="AP157" s="56"/>
      <c r="AQ157" s="56"/>
      <c r="AR157" s="56"/>
      <c r="AS157" s="56"/>
      <c r="AT157" s="56"/>
      <c r="AU157" s="56"/>
      <c r="AV157" s="56"/>
      <c r="AW157" s="56"/>
      <c r="AY157" s="56"/>
      <c r="AZ157" s="56"/>
      <c r="BA157" s="56"/>
      <c r="BB157" s="56"/>
      <c r="BC157" s="56"/>
      <c r="BD157" s="56"/>
      <c r="BE157" s="56"/>
      <c r="BF157" s="56"/>
      <c r="BG157" s="56"/>
      <c r="BI157" s="56"/>
      <c r="BJ157" s="56"/>
      <c r="BK157" s="56"/>
      <c r="BL157" s="56"/>
      <c r="BM157" s="56"/>
      <c r="BN157" s="56"/>
      <c r="BO157" s="56"/>
      <c r="BP157" s="56"/>
      <c r="BQ157" s="56"/>
      <c r="BS157" s="56"/>
      <c r="BT157" s="56"/>
      <c r="BU157" s="56"/>
      <c r="BV157" s="56"/>
      <c r="BW157" s="56"/>
      <c r="BX157" s="56"/>
      <c r="BY157" s="56"/>
      <c r="BZ157" s="56"/>
      <c r="CA157" s="56"/>
      <c r="CC157" s="56"/>
      <c r="CD157" s="56"/>
      <c r="CE157" s="56"/>
      <c r="CF157" s="56"/>
      <c r="CG157" s="56"/>
      <c r="CH157" s="56"/>
      <c r="CI157" s="56"/>
      <c r="CJ157" s="56"/>
      <c r="CK157" s="56"/>
      <c r="CM157" s="56"/>
      <c r="CN157" s="56"/>
      <c r="CO157" s="56"/>
      <c r="CP157" s="56"/>
      <c r="CQ157" s="56"/>
      <c r="CR157" s="56"/>
      <c r="CS157" s="56"/>
      <c r="CT157" s="56"/>
      <c r="CU157" s="56"/>
      <c r="CW157" s="56"/>
      <c r="CX157" s="56"/>
      <c r="CY157" s="56"/>
      <c r="CZ157" s="56"/>
      <c r="DA157" s="56"/>
      <c r="DB157" s="56"/>
      <c r="DC157" s="56"/>
      <c r="DD157" s="56"/>
      <c r="DE157" s="56"/>
      <c r="DG157" s="56"/>
      <c r="DH157" s="56"/>
      <c r="DI157" s="56"/>
      <c r="DJ157" s="56"/>
      <c r="DK157" s="56"/>
      <c r="DL157" s="56"/>
      <c r="DM157" s="56"/>
      <c r="DN157" s="56"/>
      <c r="DO157" s="56"/>
      <c r="DQ157" s="56"/>
      <c r="DR157" s="56"/>
      <c r="DS157" s="56"/>
      <c r="DT157" s="56"/>
      <c r="DU157" s="56"/>
      <c r="DV157" s="56"/>
      <c r="DW157" s="56"/>
      <c r="DX157" s="56"/>
      <c r="DY157" s="56"/>
      <c r="EA157" s="56"/>
      <c r="EB157" s="56"/>
      <c r="EC157" s="56"/>
      <c r="ED157" s="56"/>
      <c r="EE157" s="56"/>
      <c r="EF157" s="56"/>
      <c r="EG157" s="56"/>
      <c r="EH157" s="56"/>
      <c r="EI157" s="56"/>
      <c r="EK157" s="56"/>
      <c r="EL157" s="56"/>
      <c r="EM157" s="56"/>
      <c r="EN157" s="56"/>
      <c r="EO157" s="56"/>
      <c r="EP157" s="56"/>
      <c r="EQ157" s="56"/>
      <c r="ER157" s="56"/>
      <c r="ES157" s="56"/>
      <c r="EU157" s="56"/>
      <c r="EV157" s="56"/>
      <c r="EW157" s="56"/>
      <c r="EX157" s="56"/>
      <c r="EY157" s="56"/>
      <c r="EZ157" s="56"/>
      <c r="FA157" s="56"/>
      <c r="FB157" s="56"/>
      <c r="FC157" s="56"/>
      <c r="FE157" s="56"/>
      <c r="FF157" s="56"/>
      <c r="FG157" s="56"/>
      <c r="FH157" s="56"/>
      <c r="FI157" s="56"/>
      <c r="FJ157" s="56"/>
      <c r="FK157" s="56"/>
      <c r="FL157" s="56"/>
      <c r="FM157" s="56"/>
      <c r="FO157" s="56"/>
      <c r="FP157" s="56"/>
      <c r="FQ157" s="56"/>
      <c r="FR157" s="56"/>
      <c r="FS157" s="56"/>
      <c r="FT157" s="56"/>
      <c r="FU157" s="56"/>
      <c r="FV157" s="56"/>
      <c r="FW157" s="56"/>
      <c r="FY157" s="56"/>
      <c r="FZ157" s="56"/>
      <c r="GA157" s="56"/>
      <c r="GB157" s="56"/>
      <c r="GC157" s="56"/>
      <c r="GD157" s="56"/>
      <c r="GE157" s="56"/>
      <c r="GF157" s="56"/>
      <c r="GG157" s="56"/>
      <c r="GI157" s="56"/>
      <c r="GJ157" s="56"/>
      <c r="GK157" s="56"/>
      <c r="GL157" s="56"/>
      <c r="GM157" s="56"/>
      <c r="GN157" s="56"/>
      <c r="GO157" s="56"/>
      <c r="GP157" s="56"/>
      <c r="GQ157" s="56"/>
      <c r="GS157" s="56"/>
      <c r="GT157" s="56"/>
      <c r="GU157" s="56"/>
      <c r="GV157" s="56"/>
      <c r="GW157" s="56"/>
      <c r="GX157" s="56"/>
      <c r="GY157" s="56"/>
      <c r="GZ157" s="56"/>
      <c r="HA157" s="56"/>
      <c r="HC157" s="56"/>
      <c r="HD157" s="56"/>
      <c r="HE157" s="56"/>
      <c r="HF157" s="56"/>
      <c r="HG157" s="56"/>
      <c r="HH157" s="56"/>
      <c r="HI157" s="56"/>
      <c r="HJ157" s="56"/>
      <c r="HK157" s="56"/>
      <c r="HM157" s="56"/>
      <c r="HN157" s="56"/>
      <c r="HO157" s="56"/>
      <c r="HP157" s="56"/>
      <c r="HQ157" s="56"/>
      <c r="HR157" s="56"/>
      <c r="HS157" s="56"/>
      <c r="HT157" s="56"/>
      <c r="HU157" s="56"/>
      <c r="HW157" s="56"/>
      <c r="HX157" s="56"/>
      <c r="HY157" s="56"/>
      <c r="HZ157" s="56"/>
      <c r="IA157" s="56"/>
      <c r="IB157" s="56"/>
      <c r="IC157" s="56"/>
      <c r="ID157" s="56"/>
      <c r="IE157" s="56"/>
      <c r="IG157" s="56"/>
      <c r="IH157" s="56"/>
      <c r="II157" s="56"/>
      <c r="IJ157" s="56"/>
      <c r="IK157" s="56"/>
      <c r="IL157" s="56"/>
      <c r="IM157" s="56"/>
      <c r="IN157" s="56"/>
      <c r="IO157" s="56"/>
      <c r="IQ157" s="56"/>
      <c r="IR157" s="56"/>
      <c r="IS157" s="56"/>
      <c r="IT157" s="56"/>
      <c r="IU157" s="56"/>
      <c r="IV157" s="56"/>
    </row>
    <row r="158" spans="1:256" ht="12.75" customHeight="1" thickBot="1" x14ac:dyDescent="0.25">
      <c r="A158" s="106"/>
      <c r="B158" s="109">
        <v>3818.62</v>
      </c>
      <c r="C158" s="88" t="s">
        <v>73</v>
      </c>
      <c r="D158" s="89"/>
      <c r="E158" s="47"/>
      <c r="F158" s="47"/>
      <c r="G158" s="47"/>
      <c r="H158" s="48"/>
      <c r="I158" s="49"/>
      <c r="J158" s="144" t="e">
        <f>SUM(#REF!)</f>
        <v>#REF!</v>
      </c>
      <c r="K158" s="56"/>
      <c r="L158" s="56"/>
      <c r="M158" s="56"/>
      <c r="N158" s="56"/>
      <c r="O158" s="56"/>
      <c r="P158" s="56"/>
      <c r="Q158" s="56"/>
      <c r="R158" s="56"/>
      <c r="S158" s="56"/>
      <c r="U158" s="56"/>
      <c r="V158" s="56"/>
      <c r="W158" s="56"/>
      <c r="X158" s="56"/>
      <c r="Y158" s="56"/>
      <c r="Z158" s="56"/>
      <c r="AA158" s="56"/>
      <c r="AB158" s="56"/>
      <c r="AC158" s="56"/>
      <c r="AE158" s="56"/>
      <c r="AF158" s="56"/>
      <c r="AG158" s="56"/>
      <c r="AH158" s="56"/>
      <c r="AI158" s="56"/>
      <c r="AJ158" s="56"/>
      <c r="AK158" s="56"/>
      <c r="AL158" s="56"/>
      <c r="AM158" s="56"/>
      <c r="AO158" s="56"/>
      <c r="AP158" s="56"/>
      <c r="AQ158" s="56"/>
      <c r="AR158" s="56"/>
      <c r="AS158" s="56"/>
      <c r="AT158" s="56"/>
      <c r="AU158" s="56"/>
      <c r="AV158" s="56"/>
      <c r="AW158" s="56"/>
      <c r="AY158" s="56"/>
      <c r="AZ158" s="56"/>
      <c r="BA158" s="56"/>
      <c r="BB158" s="56"/>
      <c r="BC158" s="56"/>
      <c r="BD158" s="56"/>
      <c r="BE158" s="56"/>
      <c r="BF158" s="56"/>
      <c r="BG158" s="56"/>
      <c r="BI158" s="56"/>
      <c r="BJ158" s="56"/>
      <c r="BK158" s="56"/>
      <c r="BL158" s="56"/>
      <c r="BM158" s="56"/>
      <c r="BN158" s="56"/>
      <c r="BO158" s="56"/>
      <c r="BP158" s="56"/>
      <c r="BQ158" s="56"/>
      <c r="BS158" s="56"/>
      <c r="BT158" s="56"/>
      <c r="BU158" s="56"/>
      <c r="BV158" s="56"/>
      <c r="BW158" s="56"/>
      <c r="BX158" s="56"/>
      <c r="BY158" s="56"/>
      <c r="BZ158" s="56"/>
      <c r="CA158" s="56"/>
      <c r="CC158" s="56"/>
      <c r="CD158" s="56"/>
      <c r="CE158" s="56"/>
      <c r="CF158" s="56"/>
      <c r="CG158" s="56"/>
      <c r="CH158" s="56"/>
      <c r="CI158" s="56"/>
      <c r="CJ158" s="56"/>
      <c r="CK158" s="56"/>
      <c r="CM158" s="56"/>
      <c r="CN158" s="56"/>
      <c r="CO158" s="56"/>
      <c r="CP158" s="56"/>
      <c r="CQ158" s="56"/>
      <c r="CR158" s="56"/>
      <c r="CS158" s="56"/>
      <c r="CT158" s="56"/>
      <c r="CU158" s="56"/>
      <c r="CW158" s="56"/>
      <c r="CX158" s="56"/>
      <c r="CY158" s="56"/>
      <c r="CZ158" s="56"/>
      <c r="DA158" s="56"/>
      <c r="DB158" s="56"/>
      <c r="DC158" s="56"/>
      <c r="DD158" s="56"/>
      <c r="DE158" s="56"/>
      <c r="DG158" s="56"/>
      <c r="DH158" s="56"/>
      <c r="DI158" s="56"/>
      <c r="DJ158" s="56"/>
      <c r="DK158" s="56"/>
      <c r="DL158" s="56"/>
      <c r="DM158" s="56"/>
      <c r="DN158" s="56"/>
      <c r="DO158" s="56"/>
      <c r="DQ158" s="56"/>
      <c r="DR158" s="56"/>
      <c r="DS158" s="56"/>
      <c r="DT158" s="56"/>
      <c r="DU158" s="56"/>
      <c r="DV158" s="56"/>
      <c r="DW158" s="56"/>
      <c r="DX158" s="56"/>
      <c r="DY158" s="56"/>
      <c r="EA158" s="56"/>
      <c r="EB158" s="56"/>
      <c r="EC158" s="56"/>
      <c r="ED158" s="56"/>
      <c r="EE158" s="56"/>
      <c r="EF158" s="56"/>
      <c r="EG158" s="56"/>
      <c r="EH158" s="56"/>
      <c r="EI158" s="56"/>
      <c r="EK158" s="56"/>
      <c r="EL158" s="56"/>
      <c r="EM158" s="56"/>
      <c r="EN158" s="56"/>
      <c r="EO158" s="56"/>
      <c r="EP158" s="56"/>
      <c r="EQ158" s="56"/>
      <c r="ER158" s="56"/>
      <c r="ES158" s="56"/>
      <c r="EU158" s="56"/>
      <c r="EV158" s="56"/>
      <c r="EW158" s="56"/>
      <c r="EX158" s="56"/>
      <c r="EY158" s="56"/>
      <c r="EZ158" s="56"/>
      <c r="FA158" s="56"/>
      <c r="FB158" s="56"/>
      <c r="FC158" s="56"/>
      <c r="FE158" s="56"/>
      <c r="FF158" s="56"/>
      <c r="FG158" s="56"/>
      <c r="FH158" s="56"/>
      <c r="FI158" s="56"/>
      <c r="FJ158" s="56"/>
      <c r="FK158" s="56"/>
      <c r="FL158" s="56"/>
      <c r="FM158" s="56"/>
      <c r="FO158" s="56"/>
      <c r="FP158" s="56"/>
      <c r="FQ158" s="56"/>
      <c r="FR158" s="56"/>
      <c r="FS158" s="56"/>
      <c r="FT158" s="56"/>
      <c r="FU158" s="56"/>
      <c r="FV158" s="56"/>
      <c r="FW158" s="56"/>
      <c r="FY158" s="56"/>
      <c r="FZ158" s="56"/>
      <c r="GA158" s="56"/>
      <c r="GB158" s="56"/>
      <c r="GC158" s="56"/>
      <c r="GD158" s="56"/>
      <c r="GE158" s="56"/>
      <c r="GF158" s="56"/>
      <c r="GG158" s="56"/>
      <c r="GI158" s="56"/>
      <c r="GJ158" s="56"/>
      <c r="GK158" s="56"/>
      <c r="GL158" s="56"/>
      <c r="GM158" s="56"/>
      <c r="GN158" s="56"/>
      <c r="GO158" s="56"/>
      <c r="GP158" s="56"/>
      <c r="GQ158" s="56"/>
      <c r="GS158" s="56"/>
      <c r="GT158" s="56"/>
      <c r="GU158" s="56"/>
      <c r="GV158" s="56"/>
      <c r="GW158" s="56"/>
      <c r="GX158" s="56"/>
      <c r="GY158" s="56"/>
      <c r="GZ158" s="56"/>
      <c r="HA158" s="56"/>
      <c r="HC158" s="56"/>
      <c r="HD158" s="56"/>
      <c r="HE158" s="56"/>
      <c r="HF158" s="56"/>
      <c r="HG158" s="56"/>
      <c r="HH158" s="56"/>
      <c r="HI158" s="56"/>
      <c r="HJ158" s="56"/>
      <c r="HK158" s="56"/>
      <c r="HM158" s="56"/>
      <c r="HN158" s="56"/>
      <c r="HO158" s="56"/>
      <c r="HP158" s="56"/>
      <c r="HQ158" s="56"/>
      <c r="HR158" s="56"/>
      <c r="HS158" s="56"/>
      <c r="HT158" s="56"/>
      <c r="HU158" s="56"/>
      <c r="HW158" s="56"/>
      <c r="HX158" s="56"/>
      <c r="HY158" s="56"/>
      <c r="HZ158" s="56"/>
      <c r="IA158" s="56"/>
      <c r="IB158" s="56"/>
      <c r="IC158" s="56"/>
      <c r="ID158" s="56"/>
      <c r="IE158" s="56"/>
      <c r="IG158" s="56"/>
      <c r="IH158" s="56"/>
      <c r="II158" s="56"/>
      <c r="IJ158" s="56"/>
      <c r="IK158" s="56"/>
      <c r="IL158" s="56"/>
      <c r="IM158" s="56"/>
      <c r="IN158" s="56"/>
      <c r="IO158" s="56"/>
      <c r="IQ158" s="56"/>
      <c r="IR158" s="56"/>
      <c r="IS158" s="56"/>
      <c r="IT158" s="56"/>
      <c r="IU158" s="56"/>
      <c r="IV158" s="56"/>
    </row>
    <row r="159" spans="1:256" ht="12.75" customHeight="1" thickBot="1" x14ac:dyDescent="0.25">
      <c r="A159" s="106"/>
      <c r="B159" s="109">
        <v>3208.3290000000002</v>
      </c>
      <c r="C159" s="88" t="s">
        <v>74</v>
      </c>
      <c r="D159" s="89"/>
      <c r="E159" s="47"/>
      <c r="F159" s="47"/>
      <c r="G159" s="47"/>
      <c r="H159" s="48"/>
      <c r="I159" s="49"/>
      <c r="J159" s="144" t="e">
        <f>SUM(#REF!)</f>
        <v>#REF!</v>
      </c>
      <c r="K159" s="56"/>
      <c r="L159" s="56"/>
      <c r="M159" s="56"/>
      <c r="N159" s="56"/>
      <c r="O159" s="56"/>
      <c r="P159" s="56"/>
      <c r="Q159" s="56"/>
      <c r="R159" s="56"/>
      <c r="S159" s="56"/>
      <c r="U159" s="56"/>
      <c r="V159" s="56"/>
      <c r="W159" s="56"/>
      <c r="X159" s="56"/>
      <c r="Y159" s="56"/>
      <c r="Z159" s="56"/>
      <c r="AA159" s="56"/>
      <c r="AB159" s="56"/>
      <c r="AC159" s="56"/>
      <c r="AE159" s="56"/>
      <c r="AF159" s="56"/>
      <c r="AG159" s="56"/>
      <c r="AH159" s="56"/>
      <c r="AI159" s="56"/>
      <c r="AJ159" s="56"/>
      <c r="AK159" s="56"/>
      <c r="AL159" s="56"/>
      <c r="AM159" s="56"/>
      <c r="AO159" s="56"/>
      <c r="AP159" s="56"/>
      <c r="AQ159" s="56"/>
      <c r="AR159" s="56"/>
      <c r="AS159" s="56"/>
      <c r="AT159" s="56"/>
      <c r="AU159" s="56"/>
      <c r="AV159" s="56"/>
      <c r="AW159" s="56"/>
      <c r="AY159" s="56"/>
      <c r="AZ159" s="56"/>
      <c r="BA159" s="56"/>
      <c r="BB159" s="56"/>
      <c r="BC159" s="56"/>
      <c r="BD159" s="56"/>
      <c r="BE159" s="56"/>
      <c r="BF159" s="56"/>
      <c r="BG159" s="56"/>
      <c r="BI159" s="56"/>
      <c r="BJ159" s="56"/>
      <c r="BK159" s="56"/>
      <c r="BL159" s="56"/>
      <c r="BM159" s="56"/>
      <c r="BN159" s="56"/>
      <c r="BO159" s="56"/>
      <c r="BP159" s="56"/>
      <c r="BQ159" s="56"/>
      <c r="BS159" s="56"/>
      <c r="BT159" s="56"/>
      <c r="BU159" s="56"/>
      <c r="BV159" s="56"/>
      <c r="BW159" s="56"/>
      <c r="BX159" s="56"/>
      <c r="BY159" s="56"/>
      <c r="BZ159" s="56"/>
      <c r="CA159" s="56"/>
      <c r="CC159" s="56"/>
      <c r="CD159" s="56"/>
      <c r="CE159" s="56"/>
      <c r="CF159" s="56"/>
      <c r="CG159" s="56"/>
      <c r="CH159" s="56"/>
      <c r="CI159" s="56"/>
      <c r="CJ159" s="56"/>
      <c r="CK159" s="56"/>
      <c r="CM159" s="56"/>
      <c r="CN159" s="56"/>
      <c r="CO159" s="56"/>
      <c r="CP159" s="56"/>
      <c r="CQ159" s="56"/>
      <c r="CR159" s="56"/>
      <c r="CS159" s="56"/>
      <c r="CT159" s="56"/>
      <c r="CU159" s="56"/>
      <c r="CW159" s="56"/>
      <c r="CX159" s="56"/>
      <c r="CY159" s="56"/>
      <c r="CZ159" s="56"/>
      <c r="DA159" s="56"/>
      <c r="DB159" s="56"/>
      <c r="DC159" s="56"/>
      <c r="DD159" s="56"/>
      <c r="DE159" s="56"/>
      <c r="DG159" s="56"/>
      <c r="DH159" s="56"/>
      <c r="DI159" s="56"/>
      <c r="DJ159" s="56"/>
      <c r="DK159" s="56"/>
      <c r="DL159" s="56"/>
      <c r="DM159" s="56"/>
      <c r="DN159" s="56"/>
      <c r="DO159" s="56"/>
      <c r="DQ159" s="56"/>
      <c r="DR159" s="56"/>
      <c r="DS159" s="56"/>
      <c r="DT159" s="56"/>
      <c r="DU159" s="56"/>
      <c r="DV159" s="56"/>
      <c r="DW159" s="56"/>
      <c r="DX159" s="56"/>
      <c r="DY159" s="56"/>
      <c r="EA159" s="56"/>
      <c r="EB159" s="56"/>
      <c r="EC159" s="56"/>
      <c r="ED159" s="56"/>
      <c r="EE159" s="56"/>
      <c r="EF159" s="56"/>
      <c r="EG159" s="56"/>
      <c r="EH159" s="56"/>
      <c r="EI159" s="56"/>
      <c r="EK159" s="56"/>
      <c r="EL159" s="56"/>
      <c r="EM159" s="56"/>
      <c r="EN159" s="56"/>
      <c r="EO159" s="56"/>
      <c r="EP159" s="56"/>
      <c r="EQ159" s="56"/>
      <c r="ER159" s="56"/>
      <c r="ES159" s="56"/>
      <c r="EU159" s="56"/>
      <c r="EV159" s="56"/>
      <c r="EW159" s="56"/>
      <c r="EX159" s="56"/>
      <c r="EY159" s="56"/>
      <c r="EZ159" s="56"/>
      <c r="FA159" s="56"/>
      <c r="FB159" s="56"/>
      <c r="FC159" s="56"/>
      <c r="FE159" s="56"/>
      <c r="FF159" s="56"/>
      <c r="FG159" s="56"/>
      <c r="FH159" s="56"/>
      <c r="FI159" s="56"/>
      <c r="FJ159" s="56"/>
      <c r="FK159" s="56"/>
      <c r="FL159" s="56"/>
      <c r="FM159" s="56"/>
      <c r="FO159" s="56"/>
      <c r="FP159" s="56"/>
      <c r="FQ159" s="56"/>
      <c r="FR159" s="56"/>
      <c r="FS159" s="56"/>
      <c r="FT159" s="56"/>
      <c r="FU159" s="56"/>
      <c r="FV159" s="56"/>
      <c r="FW159" s="56"/>
      <c r="FY159" s="56"/>
      <c r="FZ159" s="56"/>
      <c r="GA159" s="56"/>
      <c r="GB159" s="56"/>
      <c r="GC159" s="56"/>
      <c r="GD159" s="56"/>
      <c r="GE159" s="56"/>
      <c r="GF159" s="56"/>
      <c r="GG159" s="56"/>
      <c r="GI159" s="56"/>
      <c r="GJ159" s="56"/>
      <c r="GK159" s="56"/>
      <c r="GL159" s="56"/>
      <c r="GM159" s="56"/>
      <c r="GN159" s="56"/>
      <c r="GO159" s="56"/>
      <c r="GP159" s="56"/>
      <c r="GQ159" s="56"/>
      <c r="GS159" s="56"/>
      <c r="GT159" s="56"/>
      <c r="GU159" s="56"/>
      <c r="GV159" s="56"/>
      <c r="GW159" s="56"/>
      <c r="GX159" s="56"/>
      <c r="GY159" s="56"/>
      <c r="GZ159" s="56"/>
      <c r="HA159" s="56"/>
      <c r="HC159" s="56"/>
      <c r="HD159" s="56"/>
      <c r="HE159" s="56"/>
      <c r="HF159" s="56"/>
      <c r="HG159" s="56"/>
      <c r="HH159" s="56"/>
      <c r="HI159" s="56"/>
      <c r="HJ159" s="56"/>
      <c r="HK159" s="56"/>
      <c r="HM159" s="56"/>
      <c r="HN159" s="56"/>
      <c r="HO159" s="56"/>
      <c r="HP159" s="56"/>
      <c r="HQ159" s="56"/>
      <c r="HR159" s="56"/>
      <c r="HS159" s="56"/>
      <c r="HT159" s="56"/>
      <c r="HU159" s="56"/>
      <c r="HW159" s="56"/>
      <c r="HX159" s="56"/>
      <c r="HY159" s="56"/>
      <c r="HZ159" s="56"/>
      <c r="IA159" s="56"/>
      <c r="IB159" s="56"/>
      <c r="IC159" s="56"/>
      <c r="ID159" s="56"/>
      <c r="IE159" s="56"/>
      <c r="IG159" s="56"/>
      <c r="IH159" s="56"/>
      <c r="II159" s="56"/>
      <c r="IJ159" s="56"/>
      <c r="IK159" s="56"/>
      <c r="IL159" s="56"/>
      <c r="IM159" s="56"/>
      <c r="IN159" s="56"/>
      <c r="IO159" s="56"/>
      <c r="IQ159" s="56"/>
      <c r="IR159" s="56"/>
      <c r="IS159" s="56"/>
      <c r="IT159" s="56"/>
      <c r="IU159" s="56"/>
      <c r="IV159" s="56"/>
    </row>
    <row r="160" spans="1:256" ht="12.75" customHeight="1" thickBot="1" x14ac:dyDescent="0.25">
      <c r="A160" s="11"/>
      <c r="B160" s="109">
        <v>3392.54</v>
      </c>
      <c r="C160" s="88" t="s">
        <v>75</v>
      </c>
      <c r="D160" s="89"/>
      <c r="E160" s="47"/>
      <c r="F160" s="47"/>
      <c r="G160" s="47"/>
      <c r="H160" s="48"/>
      <c r="I160" s="49"/>
      <c r="J160" s="144"/>
      <c r="K160" s="56"/>
      <c r="L160" s="56"/>
      <c r="M160" s="56"/>
      <c r="N160" s="56"/>
      <c r="O160" s="56"/>
      <c r="P160" s="56"/>
      <c r="Q160" s="56"/>
      <c r="R160" s="56"/>
      <c r="S160" s="56"/>
      <c r="U160" s="56"/>
      <c r="V160" s="56"/>
      <c r="W160" s="56"/>
      <c r="X160" s="56"/>
      <c r="Y160" s="56"/>
      <c r="Z160" s="56"/>
      <c r="AA160" s="56"/>
      <c r="AB160" s="56"/>
      <c r="AC160" s="56"/>
      <c r="AE160" s="56"/>
      <c r="AF160" s="56"/>
      <c r="AG160" s="56"/>
      <c r="AH160" s="56"/>
      <c r="AI160" s="56"/>
      <c r="AJ160" s="56"/>
      <c r="AK160" s="56"/>
      <c r="AL160" s="56"/>
      <c r="AM160" s="56"/>
      <c r="AO160" s="56"/>
      <c r="AP160" s="56"/>
      <c r="AQ160" s="56"/>
      <c r="AR160" s="56"/>
      <c r="AS160" s="56"/>
      <c r="AT160" s="56"/>
      <c r="AU160" s="56"/>
      <c r="AV160" s="56"/>
      <c r="AW160" s="56"/>
      <c r="AY160" s="56"/>
      <c r="AZ160" s="56"/>
      <c r="BA160" s="56"/>
      <c r="BB160" s="56"/>
      <c r="BC160" s="56"/>
      <c r="BD160" s="56"/>
      <c r="BE160" s="56"/>
      <c r="BF160" s="56"/>
      <c r="BG160" s="56"/>
      <c r="BI160" s="56"/>
      <c r="BJ160" s="56"/>
      <c r="BK160" s="56"/>
      <c r="BL160" s="56"/>
      <c r="BM160" s="56"/>
      <c r="BN160" s="56"/>
      <c r="BO160" s="56"/>
      <c r="BP160" s="56"/>
      <c r="BQ160" s="56"/>
      <c r="BS160" s="56"/>
      <c r="BT160" s="56"/>
      <c r="BU160" s="56"/>
      <c r="BV160" s="56"/>
      <c r="BW160" s="56"/>
      <c r="BX160" s="56"/>
      <c r="BY160" s="56"/>
      <c r="BZ160" s="56"/>
      <c r="CA160" s="56"/>
      <c r="CC160" s="56"/>
      <c r="CD160" s="56"/>
      <c r="CE160" s="56"/>
      <c r="CF160" s="56"/>
      <c r="CG160" s="56"/>
      <c r="CH160" s="56"/>
      <c r="CI160" s="56"/>
      <c r="CJ160" s="56"/>
      <c r="CK160" s="56"/>
      <c r="CM160" s="56"/>
      <c r="CN160" s="56"/>
      <c r="CO160" s="56"/>
      <c r="CP160" s="56"/>
      <c r="CQ160" s="56"/>
      <c r="CR160" s="56"/>
      <c r="CS160" s="56"/>
      <c r="CT160" s="56"/>
      <c r="CU160" s="56"/>
      <c r="CW160" s="56"/>
      <c r="CX160" s="56"/>
      <c r="CY160" s="56"/>
      <c r="CZ160" s="56"/>
      <c r="DA160" s="56"/>
      <c r="DB160" s="56"/>
      <c r="DC160" s="56"/>
      <c r="DD160" s="56"/>
      <c r="DE160" s="56"/>
      <c r="DG160" s="56"/>
      <c r="DH160" s="56"/>
      <c r="DI160" s="56"/>
      <c r="DJ160" s="56"/>
      <c r="DK160" s="56"/>
      <c r="DL160" s="56"/>
      <c r="DM160" s="56"/>
      <c r="DN160" s="56"/>
      <c r="DO160" s="56"/>
      <c r="DQ160" s="56"/>
      <c r="DR160" s="56"/>
      <c r="DS160" s="56"/>
      <c r="DT160" s="56"/>
      <c r="DU160" s="56"/>
      <c r="DV160" s="56"/>
      <c r="DW160" s="56"/>
      <c r="DX160" s="56"/>
      <c r="DY160" s="56"/>
      <c r="EA160" s="56"/>
      <c r="EB160" s="56"/>
      <c r="EC160" s="56"/>
      <c r="ED160" s="56"/>
      <c r="EE160" s="56"/>
      <c r="EF160" s="56"/>
      <c r="EG160" s="56"/>
      <c r="EH160" s="56"/>
      <c r="EI160" s="56"/>
      <c r="EK160" s="56"/>
      <c r="EL160" s="56"/>
      <c r="EM160" s="56"/>
      <c r="EN160" s="56"/>
      <c r="EO160" s="56"/>
      <c r="EP160" s="56"/>
      <c r="EQ160" s="56"/>
      <c r="ER160" s="56"/>
      <c r="ES160" s="56"/>
      <c r="EU160" s="56"/>
      <c r="EV160" s="56"/>
      <c r="EW160" s="56"/>
      <c r="EX160" s="56"/>
      <c r="EY160" s="56"/>
      <c r="EZ160" s="56"/>
      <c r="FA160" s="56"/>
      <c r="FB160" s="56"/>
      <c r="FC160" s="56"/>
      <c r="FE160" s="56"/>
      <c r="FF160" s="56"/>
      <c r="FG160" s="56"/>
      <c r="FH160" s="56"/>
      <c r="FI160" s="56"/>
      <c r="FJ160" s="56"/>
      <c r="FK160" s="56"/>
      <c r="FL160" s="56"/>
      <c r="FM160" s="56"/>
      <c r="FO160" s="56"/>
      <c r="FP160" s="56"/>
      <c r="FQ160" s="56"/>
      <c r="FR160" s="56"/>
      <c r="FS160" s="56"/>
      <c r="FT160" s="56"/>
      <c r="FU160" s="56"/>
      <c r="FV160" s="56"/>
      <c r="FW160" s="56"/>
      <c r="FY160" s="56"/>
      <c r="FZ160" s="56"/>
      <c r="GA160" s="56"/>
      <c r="GB160" s="56"/>
      <c r="GC160" s="56"/>
      <c r="GD160" s="56"/>
      <c r="GE160" s="56"/>
      <c r="GF160" s="56"/>
      <c r="GG160" s="56"/>
      <c r="GI160" s="56"/>
      <c r="GJ160" s="56"/>
      <c r="GK160" s="56"/>
      <c r="GL160" s="56"/>
      <c r="GM160" s="56"/>
      <c r="GN160" s="56"/>
      <c r="GO160" s="56"/>
      <c r="GP160" s="56"/>
      <c r="GQ160" s="56"/>
      <c r="GS160" s="56"/>
      <c r="GT160" s="56"/>
      <c r="GU160" s="56"/>
      <c r="GV160" s="56"/>
      <c r="GW160" s="56"/>
      <c r="GX160" s="56"/>
      <c r="GY160" s="56"/>
      <c r="GZ160" s="56"/>
      <c r="HA160" s="56"/>
      <c r="HC160" s="56"/>
      <c r="HD160" s="56"/>
      <c r="HE160" s="56"/>
      <c r="HF160" s="56"/>
      <c r="HG160" s="56"/>
      <c r="HH160" s="56"/>
      <c r="HI160" s="56"/>
      <c r="HJ160" s="56"/>
      <c r="HK160" s="56"/>
      <c r="HM160" s="56"/>
      <c r="HN160" s="56"/>
      <c r="HO160" s="56"/>
      <c r="HP160" s="56"/>
      <c r="HQ160" s="56"/>
      <c r="HR160" s="56"/>
      <c r="HS160" s="56"/>
      <c r="HT160" s="56"/>
      <c r="HU160" s="56"/>
      <c r="HW160" s="56"/>
      <c r="HX160" s="56"/>
      <c r="HY160" s="56"/>
      <c r="HZ160" s="56"/>
      <c r="IA160" s="56"/>
      <c r="IB160" s="56"/>
      <c r="IC160" s="56"/>
      <c r="ID160" s="56"/>
      <c r="IE160" s="56"/>
      <c r="IG160" s="56"/>
      <c r="IH160" s="56"/>
      <c r="II160" s="56"/>
      <c r="IJ160" s="56"/>
      <c r="IK160" s="56"/>
      <c r="IL160" s="56"/>
      <c r="IM160" s="56"/>
      <c r="IN160" s="56"/>
      <c r="IO160" s="56"/>
      <c r="IQ160" s="56"/>
      <c r="IR160" s="56"/>
      <c r="IS160" s="56"/>
      <c r="IT160" s="56"/>
      <c r="IU160" s="56"/>
      <c r="IV160" s="56"/>
    </row>
    <row r="161" spans="1:256" ht="12.75" customHeight="1" thickBot="1" x14ac:dyDescent="0.25">
      <c r="A161" s="11"/>
      <c r="B161" s="109">
        <v>3822.2179999999998</v>
      </c>
      <c r="C161" s="88" t="s">
        <v>76</v>
      </c>
      <c r="D161" s="89"/>
      <c r="E161" s="47"/>
      <c r="F161" s="47"/>
      <c r="G161" s="47"/>
      <c r="H161" s="48"/>
      <c r="I161" s="49"/>
      <c r="J161" s="144"/>
      <c r="K161" s="56"/>
      <c r="L161" s="56"/>
      <c r="M161" s="56"/>
      <c r="N161" s="56"/>
      <c r="O161" s="56"/>
      <c r="P161" s="56"/>
      <c r="Q161" s="56"/>
      <c r="R161" s="56"/>
      <c r="S161" s="56"/>
      <c r="U161" s="56"/>
      <c r="V161" s="56"/>
      <c r="W161" s="56"/>
      <c r="X161" s="56"/>
      <c r="Y161" s="56"/>
      <c r="Z161" s="56"/>
      <c r="AA161" s="56"/>
      <c r="AB161" s="56"/>
      <c r="AC161" s="56"/>
      <c r="AE161" s="56"/>
      <c r="AF161" s="56"/>
      <c r="AG161" s="56"/>
      <c r="AH161" s="56"/>
      <c r="AI161" s="56"/>
      <c r="AJ161" s="56"/>
      <c r="AK161" s="56"/>
      <c r="AL161" s="56"/>
      <c r="AM161" s="56"/>
      <c r="AO161" s="56"/>
      <c r="AP161" s="56"/>
      <c r="AQ161" s="56"/>
      <c r="AR161" s="56"/>
      <c r="AS161" s="56"/>
      <c r="AT161" s="56"/>
      <c r="AU161" s="56"/>
      <c r="AV161" s="56"/>
      <c r="AW161" s="56"/>
      <c r="AY161" s="56"/>
      <c r="AZ161" s="56"/>
      <c r="BA161" s="56"/>
      <c r="BB161" s="56"/>
      <c r="BC161" s="56"/>
      <c r="BD161" s="56"/>
      <c r="BE161" s="56"/>
      <c r="BF161" s="56"/>
      <c r="BG161" s="56"/>
      <c r="BI161" s="56"/>
      <c r="BJ161" s="56"/>
      <c r="BK161" s="56"/>
      <c r="BL161" s="56"/>
      <c r="BM161" s="56"/>
      <c r="BN161" s="56"/>
      <c r="BO161" s="56"/>
      <c r="BP161" s="56"/>
      <c r="BQ161" s="56"/>
      <c r="BS161" s="56"/>
      <c r="BT161" s="56"/>
      <c r="BU161" s="56"/>
      <c r="BV161" s="56"/>
      <c r="BW161" s="56"/>
      <c r="BX161" s="56"/>
      <c r="BY161" s="56"/>
      <c r="BZ161" s="56"/>
      <c r="CA161" s="56"/>
      <c r="CC161" s="56"/>
      <c r="CD161" s="56"/>
      <c r="CE161" s="56"/>
      <c r="CF161" s="56"/>
      <c r="CG161" s="56"/>
      <c r="CH161" s="56"/>
      <c r="CI161" s="56"/>
      <c r="CJ161" s="56"/>
      <c r="CK161" s="56"/>
      <c r="CM161" s="56"/>
      <c r="CN161" s="56"/>
      <c r="CO161" s="56"/>
      <c r="CP161" s="56"/>
      <c r="CQ161" s="56"/>
      <c r="CR161" s="56"/>
      <c r="CS161" s="56"/>
      <c r="CT161" s="56"/>
      <c r="CU161" s="56"/>
      <c r="CW161" s="56"/>
      <c r="CX161" s="56"/>
      <c r="CY161" s="56"/>
      <c r="CZ161" s="56"/>
      <c r="DA161" s="56"/>
      <c r="DB161" s="56"/>
      <c r="DC161" s="56"/>
      <c r="DD161" s="56"/>
      <c r="DE161" s="56"/>
      <c r="DG161" s="56"/>
      <c r="DH161" s="56"/>
      <c r="DI161" s="56"/>
      <c r="DJ161" s="56"/>
      <c r="DK161" s="56"/>
      <c r="DL161" s="56"/>
      <c r="DM161" s="56"/>
      <c r="DN161" s="56"/>
      <c r="DO161" s="56"/>
      <c r="DQ161" s="56"/>
      <c r="DR161" s="56"/>
      <c r="DS161" s="56"/>
      <c r="DT161" s="56"/>
      <c r="DU161" s="56"/>
      <c r="DV161" s="56"/>
      <c r="DW161" s="56"/>
      <c r="DX161" s="56"/>
      <c r="DY161" s="56"/>
      <c r="EA161" s="56"/>
      <c r="EB161" s="56"/>
      <c r="EC161" s="56"/>
      <c r="ED161" s="56"/>
      <c r="EE161" s="56"/>
      <c r="EF161" s="56"/>
      <c r="EG161" s="56"/>
      <c r="EH161" s="56"/>
      <c r="EI161" s="56"/>
      <c r="EK161" s="56"/>
      <c r="EL161" s="56"/>
      <c r="EM161" s="56"/>
      <c r="EN161" s="56"/>
      <c r="EO161" s="56"/>
      <c r="EP161" s="56"/>
      <c r="EQ161" s="56"/>
      <c r="ER161" s="56"/>
      <c r="ES161" s="56"/>
      <c r="EU161" s="56"/>
      <c r="EV161" s="56"/>
      <c r="EW161" s="56"/>
      <c r="EX161" s="56"/>
      <c r="EY161" s="56"/>
      <c r="EZ161" s="56"/>
      <c r="FA161" s="56"/>
      <c r="FB161" s="56"/>
      <c r="FC161" s="56"/>
      <c r="FE161" s="56"/>
      <c r="FF161" s="56"/>
      <c r="FG161" s="56"/>
      <c r="FH161" s="56"/>
      <c r="FI161" s="56"/>
      <c r="FJ161" s="56"/>
      <c r="FK161" s="56"/>
      <c r="FL161" s="56"/>
      <c r="FM161" s="56"/>
      <c r="FO161" s="56"/>
      <c r="FP161" s="56"/>
      <c r="FQ161" s="56"/>
      <c r="FR161" s="56"/>
      <c r="FS161" s="56"/>
      <c r="FT161" s="56"/>
      <c r="FU161" s="56"/>
      <c r="FV161" s="56"/>
      <c r="FW161" s="56"/>
      <c r="FY161" s="56"/>
      <c r="FZ161" s="56"/>
      <c r="GA161" s="56"/>
      <c r="GB161" s="56"/>
      <c r="GC161" s="56"/>
      <c r="GD161" s="56"/>
      <c r="GE161" s="56"/>
      <c r="GF161" s="56"/>
      <c r="GG161" s="56"/>
      <c r="GI161" s="56"/>
      <c r="GJ161" s="56"/>
      <c r="GK161" s="56"/>
      <c r="GL161" s="56"/>
      <c r="GM161" s="56"/>
      <c r="GN161" s="56"/>
      <c r="GO161" s="56"/>
      <c r="GP161" s="56"/>
      <c r="GQ161" s="56"/>
      <c r="GS161" s="56"/>
      <c r="GT161" s="56"/>
      <c r="GU161" s="56"/>
      <c r="GV161" s="56"/>
      <c r="GW161" s="56"/>
      <c r="GX161" s="56"/>
      <c r="GY161" s="56"/>
      <c r="GZ161" s="56"/>
      <c r="HA161" s="56"/>
      <c r="HC161" s="56"/>
      <c r="HD161" s="56"/>
      <c r="HE161" s="56"/>
      <c r="HF161" s="56"/>
      <c r="HG161" s="56"/>
      <c r="HH161" s="56"/>
      <c r="HI161" s="56"/>
      <c r="HJ161" s="56"/>
      <c r="HK161" s="56"/>
      <c r="HM161" s="56"/>
      <c r="HN161" s="56"/>
      <c r="HO161" s="56"/>
      <c r="HP161" s="56"/>
      <c r="HQ161" s="56"/>
      <c r="HR161" s="56"/>
      <c r="HS161" s="56"/>
      <c r="HT161" s="56"/>
      <c r="HU161" s="56"/>
      <c r="HW161" s="56"/>
      <c r="HX161" s="56"/>
      <c r="HY161" s="56"/>
      <c r="HZ161" s="56"/>
      <c r="IA161" s="56"/>
      <c r="IB161" s="56"/>
      <c r="IC161" s="56"/>
      <c r="ID161" s="56"/>
      <c r="IE161" s="56"/>
      <c r="IG161" s="56"/>
      <c r="IH161" s="56"/>
      <c r="II161" s="56"/>
      <c r="IJ161" s="56"/>
      <c r="IK161" s="56"/>
      <c r="IL161" s="56"/>
      <c r="IM161" s="56"/>
      <c r="IN161" s="56"/>
      <c r="IO161" s="56"/>
      <c r="IQ161" s="56"/>
      <c r="IR161" s="56"/>
      <c r="IS161" s="56"/>
      <c r="IT161" s="56"/>
      <c r="IU161" s="56"/>
      <c r="IV161" s="56"/>
    </row>
    <row r="162" spans="1:256" ht="12.75" customHeight="1" thickBot="1" x14ac:dyDescent="0.25">
      <c r="A162" s="11"/>
      <c r="B162" s="109">
        <v>3104.6480000000001</v>
      </c>
      <c r="C162" s="88" t="s">
        <v>77</v>
      </c>
      <c r="D162" s="89"/>
      <c r="E162" s="47"/>
      <c r="F162" s="47"/>
      <c r="G162" s="47"/>
      <c r="H162" s="48"/>
      <c r="I162" s="49"/>
      <c r="J162" s="144"/>
      <c r="K162" s="56"/>
      <c r="L162" s="56"/>
      <c r="M162" s="56"/>
      <c r="N162" s="56"/>
      <c r="O162" s="56"/>
      <c r="P162" s="56"/>
      <c r="Q162" s="56"/>
      <c r="R162" s="56"/>
      <c r="S162" s="56"/>
      <c r="U162" s="56"/>
      <c r="V162" s="56"/>
      <c r="W162" s="56"/>
      <c r="X162" s="56"/>
      <c r="Y162" s="56"/>
      <c r="Z162" s="56"/>
      <c r="AA162" s="56"/>
      <c r="AB162" s="56"/>
      <c r="AC162" s="56"/>
      <c r="AE162" s="56"/>
      <c r="AF162" s="56"/>
      <c r="AG162" s="56"/>
      <c r="AH162" s="56"/>
      <c r="AI162" s="56"/>
      <c r="AJ162" s="56"/>
      <c r="AK162" s="56"/>
      <c r="AL162" s="56"/>
      <c r="AM162" s="56"/>
      <c r="AO162" s="56"/>
      <c r="AP162" s="56"/>
      <c r="AQ162" s="56"/>
      <c r="AR162" s="56"/>
      <c r="AS162" s="56"/>
      <c r="AT162" s="56"/>
      <c r="AU162" s="56"/>
      <c r="AV162" s="56"/>
      <c r="AW162" s="56"/>
      <c r="AY162" s="56"/>
      <c r="AZ162" s="56"/>
      <c r="BA162" s="56"/>
      <c r="BB162" s="56"/>
      <c r="BC162" s="56"/>
      <c r="BD162" s="56"/>
      <c r="BE162" s="56"/>
      <c r="BF162" s="56"/>
      <c r="BG162" s="56"/>
      <c r="BI162" s="56"/>
      <c r="BJ162" s="56"/>
      <c r="BK162" s="56"/>
      <c r="BL162" s="56"/>
      <c r="BM162" s="56"/>
      <c r="BN162" s="56"/>
      <c r="BO162" s="56"/>
      <c r="BP162" s="56"/>
      <c r="BQ162" s="56"/>
      <c r="BS162" s="56"/>
      <c r="BT162" s="56"/>
      <c r="BU162" s="56"/>
      <c r="BV162" s="56"/>
      <c r="BW162" s="56"/>
      <c r="BX162" s="56"/>
      <c r="BY162" s="56"/>
      <c r="BZ162" s="56"/>
      <c r="CA162" s="56"/>
      <c r="CC162" s="56"/>
      <c r="CD162" s="56"/>
      <c r="CE162" s="56"/>
      <c r="CF162" s="56"/>
      <c r="CG162" s="56"/>
      <c r="CH162" s="56"/>
      <c r="CI162" s="56"/>
      <c r="CJ162" s="56"/>
      <c r="CK162" s="56"/>
      <c r="CM162" s="56"/>
      <c r="CN162" s="56"/>
      <c r="CO162" s="56"/>
      <c r="CP162" s="56"/>
      <c r="CQ162" s="56"/>
      <c r="CR162" s="56"/>
      <c r="CS162" s="56"/>
      <c r="CT162" s="56"/>
      <c r="CU162" s="56"/>
      <c r="CW162" s="56"/>
      <c r="CX162" s="56"/>
      <c r="CY162" s="56"/>
      <c r="CZ162" s="56"/>
      <c r="DA162" s="56"/>
      <c r="DB162" s="56"/>
      <c r="DC162" s="56"/>
      <c r="DD162" s="56"/>
      <c r="DE162" s="56"/>
      <c r="DG162" s="56"/>
      <c r="DH162" s="56"/>
      <c r="DI162" s="56"/>
      <c r="DJ162" s="56"/>
      <c r="DK162" s="56"/>
      <c r="DL162" s="56"/>
      <c r="DM162" s="56"/>
      <c r="DN162" s="56"/>
      <c r="DO162" s="56"/>
      <c r="DQ162" s="56"/>
      <c r="DR162" s="56"/>
      <c r="DS162" s="56"/>
      <c r="DT162" s="56"/>
      <c r="DU162" s="56"/>
      <c r="DV162" s="56"/>
      <c r="DW162" s="56"/>
      <c r="DX162" s="56"/>
      <c r="DY162" s="56"/>
      <c r="EA162" s="56"/>
      <c r="EB162" s="56"/>
      <c r="EC162" s="56"/>
      <c r="ED162" s="56"/>
      <c r="EE162" s="56"/>
      <c r="EF162" s="56"/>
      <c r="EG162" s="56"/>
      <c r="EH162" s="56"/>
      <c r="EI162" s="56"/>
      <c r="EK162" s="56"/>
      <c r="EL162" s="56"/>
      <c r="EM162" s="56"/>
      <c r="EN162" s="56"/>
      <c r="EO162" s="56"/>
      <c r="EP162" s="56"/>
      <c r="EQ162" s="56"/>
      <c r="ER162" s="56"/>
      <c r="ES162" s="56"/>
      <c r="EU162" s="56"/>
      <c r="EV162" s="56"/>
      <c r="EW162" s="56"/>
      <c r="EX162" s="56"/>
      <c r="EY162" s="56"/>
      <c r="EZ162" s="56"/>
      <c r="FA162" s="56"/>
      <c r="FB162" s="56"/>
      <c r="FC162" s="56"/>
      <c r="FE162" s="56"/>
      <c r="FF162" s="56"/>
      <c r="FG162" s="56"/>
      <c r="FH162" s="56"/>
      <c r="FI162" s="56"/>
      <c r="FJ162" s="56"/>
      <c r="FK162" s="56"/>
      <c r="FL162" s="56"/>
      <c r="FM162" s="56"/>
      <c r="FO162" s="56"/>
      <c r="FP162" s="56"/>
      <c r="FQ162" s="56"/>
      <c r="FR162" s="56"/>
      <c r="FS162" s="56"/>
      <c r="FT162" s="56"/>
      <c r="FU162" s="56"/>
      <c r="FV162" s="56"/>
      <c r="FW162" s="56"/>
      <c r="FY162" s="56"/>
      <c r="FZ162" s="56"/>
      <c r="GA162" s="56"/>
      <c r="GB162" s="56"/>
      <c r="GC162" s="56"/>
      <c r="GD162" s="56"/>
      <c r="GE162" s="56"/>
      <c r="GF162" s="56"/>
      <c r="GG162" s="56"/>
      <c r="GI162" s="56"/>
      <c r="GJ162" s="56"/>
      <c r="GK162" s="56"/>
      <c r="GL162" s="56"/>
      <c r="GM162" s="56"/>
      <c r="GN162" s="56"/>
      <c r="GO162" s="56"/>
      <c r="GP162" s="56"/>
      <c r="GQ162" s="56"/>
      <c r="GS162" s="56"/>
      <c r="GT162" s="56"/>
      <c r="GU162" s="56"/>
      <c r="GV162" s="56"/>
      <c r="GW162" s="56"/>
      <c r="GX162" s="56"/>
      <c r="GY162" s="56"/>
      <c r="GZ162" s="56"/>
      <c r="HA162" s="56"/>
      <c r="HC162" s="56"/>
      <c r="HD162" s="56"/>
      <c r="HE162" s="56"/>
      <c r="HF162" s="56"/>
      <c r="HG162" s="56"/>
      <c r="HH162" s="56"/>
      <c r="HI162" s="56"/>
      <c r="HJ162" s="56"/>
      <c r="HK162" s="56"/>
      <c r="HM162" s="56"/>
      <c r="HN162" s="56"/>
      <c r="HO162" s="56"/>
      <c r="HP162" s="56"/>
      <c r="HQ162" s="56"/>
      <c r="HR162" s="56"/>
      <c r="HS162" s="56"/>
      <c r="HT162" s="56"/>
      <c r="HU162" s="56"/>
      <c r="HW162" s="56"/>
      <c r="HX162" s="56"/>
      <c r="HY162" s="56"/>
      <c r="HZ162" s="56"/>
      <c r="IA162" s="56"/>
      <c r="IB162" s="56"/>
      <c r="IC162" s="56"/>
      <c r="ID162" s="56"/>
      <c r="IE162" s="56"/>
      <c r="IG162" s="56"/>
      <c r="IH162" s="56"/>
      <c r="II162" s="56"/>
      <c r="IJ162" s="56"/>
      <c r="IK162" s="56"/>
      <c r="IL162" s="56"/>
      <c r="IM162" s="56"/>
      <c r="IN162" s="56"/>
      <c r="IO162" s="56"/>
      <c r="IQ162" s="56"/>
      <c r="IR162" s="56"/>
      <c r="IS162" s="56"/>
      <c r="IT162" s="56"/>
      <c r="IU162" s="56"/>
      <c r="IV162" s="56"/>
    </row>
    <row r="163" spans="1:256" ht="12.75" customHeight="1" thickBot="1" x14ac:dyDescent="0.25">
      <c r="A163" s="11"/>
      <c r="B163" s="109">
        <v>3144.471</v>
      </c>
      <c r="C163" s="88" t="s">
        <v>78</v>
      </c>
      <c r="D163" s="89"/>
      <c r="E163" s="47"/>
      <c r="F163" s="47"/>
      <c r="G163" s="47"/>
      <c r="H163" s="48"/>
      <c r="I163" s="49"/>
      <c r="J163" s="144"/>
      <c r="K163" s="56"/>
      <c r="L163" s="56"/>
      <c r="M163" s="56"/>
      <c r="N163" s="56"/>
      <c r="O163" s="56"/>
      <c r="P163" s="56"/>
      <c r="Q163" s="56"/>
      <c r="R163" s="56"/>
      <c r="S163" s="56"/>
      <c r="U163" s="56"/>
      <c r="V163" s="56"/>
      <c r="W163" s="56"/>
      <c r="X163" s="56"/>
      <c r="Y163" s="56"/>
      <c r="Z163" s="56"/>
      <c r="AA163" s="56"/>
      <c r="AB163" s="56"/>
      <c r="AC163" s="56"/>
      <c r="AE163" s="56"/>
      <c r="AF163" s="56"/>
      <c r="AG163" s="56"/>
      <c r="AH163" s="56"/>
      <c r="AI163" s="56"/>
      <c r="AJ163" s="56"/>
      <c r="AK163" s="56"/>
      <c r="AL163" s="56"/>
      <c r="AM163" s="56"/>
      <c r="AO163" s="56"/>
      <c r="AP163" s="56"/>
      <c r="AQ163" s="56"/>
      <c r="AR163" s="56"/>
      <c r="AS163" s="56"/>
      <c r="AT163" s="56"/>
      <c r="AU163" s="56"/>
      <c r="AV163" s="56"/>
      <c r="AW163" s="56"/>
      <c r="AY163" s="56"/>
      <c r="AZ163" s="56"/>
      <c r="BA163" s="56"/>
      <c r="BB163" s="56"/>
      <c r="BC163" s="56"/>
      <c r="BD163" s="56"/>
      <c r="BE163" s="56"/>
      <c r="BF163" s="56"/>
      <c r="BG163" s="56"/>
      <c r="BI163" s="56"/>
      <c r="BJ163" s="56"/>
      <c r="BK163" s="56"/>
      <c r="BL163" s="56"/>
      <c r="BM163" s="56"/>
      <c r="BN163" s="56"/>
      <c r="BO163" s="56"/>
      <c r="BP163" s="56"/>
      <c r="BQ163" s="56"/>
      <c r="BS163" s="56"/>
      <c r="BT163" s="56"/>
      <c r="BU163" s="56"/>
      <c r="BV163" s="56"/>
      <c r="BW163" s="56"/>
      <c r="BX163" s="56"/>
      <c r="BY163" s="56"/>
      <c r="BZ163" s="56"/>
      <c r="CA163" s="56"/>
      <c r="CC163" s="56"/>
      <c r="CD163" s="56"/>
      <c r="CE163" s="56"/>
      <c r="CF163" s="56"/>
      <c r="CG163" s="56"/>
      <c r="CH163" s="56"/>
      <c r="CI163" s="56"/>
      <c r="CJ163" s="56"/>
      <c r="CK163" s="56"/>
      <c r="CM163" s="56"/>
      <c r="CN163" s="56"/>
      <c r="CO163" s="56"/>
      <c r="CP163" s="56"/>
      <c r="CQ163" s="56"/>
      <c r="CR163" s="56"/>
      <c r="CS163" s="56"/>
      <c r="CT163" s="56"/>
      <c r="CU163" s="56"/>
      <c r="CW163" s="56"/>
      <c r="CX163" s="56"/>
      <c r="CY163" s="56"/>
      <c r="CZ163" s="56"/>
      <c r="DA163" s="56"/>
      <c r="DB163" s="56"/>
      <c r="DC163" s="56"/>
      <c r="DD163" s="56"/>
      <c r="DE163" s="56"/>
      <c r="DG163" s="56"/>
      <c r="DH163" s="56"/>
      <c r="DI163" s="56"/>
      <c r="DJ163" s="56"/>
      <c r="DK163" s="56"/>
      <c r="DL163" s="56"/>
      <c r="DM163" s="56"/>
      <c r="DN163" s="56"/>
      <c r="DO163" s="56"/>
      <c r="DQ163" s="56"/>
      <c r="DR163" s="56"/>
      <c r="DS163" s="56"/>
      <c r="DT163" s="56"/>
      <c r="DU163" s="56"/>
      <c r="DV163" s="56"/>
      <c r="DW163" s="56"/>
      <c r="DX163" s="56"/>
      <c r="DY163" s="56"/>
      <c r="EA163" s="56"/>
      <c r="EB163" s="56"/>
      <c r="EC163" s="56"/>
      <c r="ED163" s="56"/>
      <c r="EE163" s="56"/>
      <c r="EF163" s="56"/>
      <c r="EG163" s="56"/>
      <c r="EH163" s="56"/>
      <c r="EI163" s="56"/>
      <c r="EK163" s="56"/>
      <c r="EL163" s="56"/>
      <c r="EM163" s="56"/>
      <c r="EN163" s="56"/>
      <c r="EO163" s="56"/>
      <c r="EP163" s="56"/>
      <c r="EQ163" s="56"/>
      <c r="ER163" s="56"/>
      <c r="ES163" s="56"/>
      <c r="EU163" s="56"/>
      <c r="EV163" s="56"/>
      <c r="EW163" s="56"/>
      <c r="EX163" s="56"/>
      <c r="EY163" s="56"/>
      <c r="EZ163" s="56"/>
      <c r="FA163" s="56"/>
      <c r="FB163" s="56"/>
      <c r="FC163" s="56"/>
      <c r="FE163" s="56"/>
      <c r="FF163" s="56"/>
      <c r="FG163" s="56"/>
      <c r="FH163" s="56"/>
      <c r="FI163" s="56"/>
      <c r="FJ163" s="56"/>
      <c r="FK163" s="56"/>
      <c r="FL163" s="56"/>
      <c r="FM163" s="56"/>
      <c r="FO163" s="56"/>
      <c r="FP163" s="56"/>
      <c r="FQ163" s="56"/>
      <c r="FR163" s="56"/>
      <c r="FS163" s="56"/>
      <c r="FT163" s="56"/>
      <c r="FU163" s="56"/>
      <c r="FV163" s="56"/>
      <c r="FW163" s="56"/>
      <c r="FY163" s="56"/>
      <c r="FZ163" s="56"/>
      <c r="GA163" s="56"/>
      <c r="GB163" s="56"/>
      <c r="GC163" s="56"/>
      <c r="GD163" s="56"/>
      <c r="GE163" s="56"/>
      <c r="GF163" s="56"/>
      <c r="GG163" s="56"/>
      <c r="GI163" s="56"/>
      <c r="GJ163" s="56"/>
      <c r="GK163" s="56"/>
      <c r="GL163" s="56"/>
      <c r="GM163" s="56"/>
      <c r="GN163" s="56"/>
      <c r="GO163" s="56"/>
      <c r="GP163" s="56"/>
      <c r="GQ163" s="56"/>
      <c r="GS163" s="56"/>
      <c r="GT163" s="56"/>
      <c r="GU163" s="56"/>
      <c r="GV163" s="56"/>
      <c r="GW163" s="56"/>
      <c r="GX163" s="56"/>
      <c r="GY163" s="56"/>
      <c r="GZ163" s="56"/>
      <c r="HA163" s="56"/>
      <c r="HC163" s="56"/>
      <c r="HD163" s="56"/>
      <c r="HE163" s="56"/>
      <c r="HF163" s="56"/>
      <c r="HG163" s="56"/>
      <c r="HH163" s="56"/>
      <c r="HI163" s="56"/>
      <c r="HJ163" s="56"/>
      <c r="HK163" s="56"/>
      <c r="HM163" s="56"/>
      <c r="HN163" s="56"/>
      <c r="HO163" s="56"/>
      <c r="HP163" s="56"/>
      <c r="HQ163" s="56"/>
      <c r="HR163" s="56"/>
      <c r="HS163" s="56"/>
      <c r="HT163" s="56"/>
      <c r="HU163" s="56"/>
      <c r="HW163" s="56"/>
      <c r="HX163" s="56"/>
      <c r="HY163" s="56"/>
      <c r="HZ163" s="56"/>
      <c r="IA163" s="56"/>
      <c r="IB163" s="56"/>
      <c r="IC163" s="56"/>
      <c r="ID163" s="56"/>
      <c r="IE163" s="56"/>
      <c r="IG163" s="56"/>
      <c r="IH163" s="56"/>
      <c r="II163" s="56"/>
      <c r="IJ163" s="56"/>
      <c r="IK163" s="56"/>
      <c r="IL163" s="56"/>
      <c r="IM163" s="56"/>
      <c r="IN163" s="56"/>
      <c r="IO163" s="56"/>
      <c r="IQ163" s="56"/>
      <c r="IR163" s="56"/>
      <c r="IS163" s="56"/>
      <c r="IT163" s="56"/>
      <c r="IU163" s="56"/>
      <c r="IV163" s="56"/>
    </row>
    <row r="164" spans="1:256" ht="12.75" customHeight="1" thickBot="1" x14ac:dyDescent="0.25">
      <c r="A164" s="11"/>
      <c r="B164" s="109">
        <v>3919.63</v>
      </c>
      <c r="C164" s="88" t="s">
        <v>79</v>
      </c>
      <c r="D164" s="89"/>
      <c r="E164" s="47"/>
      <c r="F164" s="47"/>
      <c r="G164" s="47"/>
      <c r="H164" s="48"/>
      <c r="I164" s="49"/>
      <c r="J164" s="144"/>
      <c r="K164" s="56"/>
      <c r="L164" s="56"/>
      <c r="M164" s="56"/>
      <c r="N164" s="56"/>
      <c r="O164" s="56"/>
      <c r="P164" s="56"/>
      <c r="Q164" s="56"/>
      <c r="R164" s="56"/>
      <c r="S164" s="56"/>
      <c r="U164" s="56"/>
      <c r="V164" s="56"/>
      <c r="W164" s="56"/>
      <c r="X164" s="56"/>
      <c r="Y164" s="56"/>
      <c r="Z164" s="56"/>
      <c r="AA164" s="56"/>
      <c r="AB164" s="56"/>
      <c r="AC164" s="56"/>
      <c r="AE164" s="56"/>
      <c r="AF164" s="56"/>
      <c r="AG164" s="56"/>
      <c r="AH164" s="56"/>
      <c r="AI164" s="56"/>
      <c r="AJ164" s="56"/>
      <c r="AK164" s="56"/>
      <c r="AL164" s="56"/>
      <c r="AM164" s="56"/>
      <c r="AO164" s="56"/>
      <c r="AP164" s="56"/>
      <c r="AQ164" s="56"/>
      <c r="AR164" s="56"/>
      <c r="AS164" s="56"/>
      <c r="AT164" s="56"/>
      <c r="AU164" s="56"/>
      <c r="AV164" s="56"/>
      <c r="AW164" s="56"/>
      <c r="AY164" s="56"/>
      <c r="AZ164" s="56"/>
      <c r="BA164" s="56"/>
      <c r="BB164" s="56"/>
      <c r="BC164" s="56"/>
      <c r="BD164" s="56"/>
      <c r="BE164" s="56"/>
      <c r="BF164" s="56"/>
      <c r="BG164" s="56"/>
      <c r="BI164" s="56"/>
      <c r="BJ164" s="56"/>
      <c r="BK164" s="56"/>
      <c r="BL164" s="56"/>
      <c r="BM164" s="56"/>
      <c r="BN164" s="56"/>
      <c r="BO164" s="56"/>
      <c r="BP164" s="56"/>
      <c r="BQ164" s="56"/>
      <c r="BS164" s="56"/>
      <c r="BT164" s="56"/>
      <c r="BU164" s="56"/>
      <c r="BV164" s="56"/>
      <c r="BW164" s="56"/>
      <c r="BX164" s="56"/>
      <c r="BY164" s="56"/>
      <c r="BZ164" s="56"/>
      <c r="CA164" s="56"/>
      <c r="CC164" s="56"/>
      <c r="CD164" s="56"/>
      <c r="CE164" s="56"/>
      <c r="CF164" s="56"/>
      <c r="CG164" s="56"/>
      <c r="CH164" s="56"/>
      <c r="CI164" s="56"/>
      <c r="CJ164" s="56"/>
      <c r="CK164" s="56"/>
      <c r="CM164" s="56"/>
      <c r="CN164" s="56"/>
      <c r="CO164" s="56"/>
      <c r="CP164" s="56"/>
      <c r="CQ164" s="56"/>
      <c r="CR164" s="56"/>
      <c r="CS164" s="56"/>
      <c r="CT164" s="56"/>
      <c r="CU164" s="56"/>
      <c r="CW164" s="56"/>
      <c r="CX164" s="56"/>
      <c r="CY164" s="56"/>
      <c r="CZ164" s="56"/>
      <c r="DA164" s="56"/>
      <c r="DB164" s="56"/>
      <c r="DC164" s="56"/>
      <c r="DD164" s="56"/>
      <c r="DE164" s="56"/>
      <c r="DG164" s="56"/>
      <c r="DH164" s="56"/>
      <c r="DI164" s="56"/>
      <c r="DJ164" s="56"/>
      <c r="DK164" s="56"/>
      <c r="DL164" s="56"/>
      <c r="DM164" s="56"/>
      <c r="DN164" s="56"/>
      <c r="DO164" s="56"/>
      <c r="DQ164" s="56"/>
      <c r="DR164" s="56"/>
      <c r="DS164" s="56"/>
      <c r="DT164" s="56"/>
      <c r="DU164" s="56"/>
      <c r="DV164" s="56"/>
      <c r="DW164" s="56"/>
      <c r="DX164" s="56"/>
      <c r="DY164" s="56"/>
      <c r="EA164" s="56"/>
      <c r="EB164" s="56"/>
      <c r="EC164" s="56"/>
      <c r="ED164" s="56"/>
      <c r="EE164" s="56"/>
      <c r="EF164" s="56"/>
      <c r="EG164" s="56"/>
      <c r="EH164" s="56"/>
      <c r="EI164" s="56"/>
      <c r="EK164" s="56"/>
      <c r="EL164" s="56"/>
      <c r="EM164" s="56"/>
      <c r="EN164" s="56"/>
      <c r="EO164" s="56"/>
      <c r="EP164" s="56"/>
      <c r="EQ164" s="56"/>
      <c r="ER164" s="56"/>
      <c r="ES164" s="56"/>
      <c r="EU164" s="56"/>
      <c r="EV164" s="56"/>
      <c r="EW164" s="56"/>
      <c r="EX164" s="56"/>
      <c r="EY164" s="56"/>
      <c r="EZ164" s="56"/>
      <c r="FA164" s="56"/>
      <c r="FB164" s="56"/>
      <c r="FC164" s="56"/>
      <c r="FE164" s="56"/>
      <c r="FF164" s="56"/>
      <c r="FG164" s="56"/>
      <c r="FH164" s="56"/>
      <c r="FI164" s="56"/>
      <c r="FJ164" s="56"/>
      <c r="FK164" s="56"/>
      <c r="FL164" s="56"/>
      <c r="FM164" s="56"/>
      <c r="FO164" s="56"/>
      <c r="FP164" s="56"/>
      <c r="FQ164" s="56"/>
      <c r="FR164" s="56"/>
      <c r="FS164" s="56"/>
      <c r="FT164" s="56"/>
      <c r="FU164" s="56"/>
      <c r="FV164" s="56"/>
      <c r="FW164" s="56"/>
      <c r="FY164" s="56"/>
      <c r="FZ164" s="56"/>
      <c r="GA164" s="56"/>
      <c r="GB164" s="56"/>
      <c r="GC164" s="56"/>
      <c r="GD164" s="56"/>
      <c r="GE164" s="56"/>
      <c r="GF164" s="56"/>
      <c r="GG164" s="56"/>
      <c r="GI164" s="56"/>
      <c r="GJ164" s="56"/>
      <c r="GK164" s="56"/>
      <c r="GL164" s="56"/>
      <c r="GM164" s="56"/>
      <c r="GN164" s="56"/>
      <c r="GO164" s="56"/>
      <c r="GP164" s="56"/>
      <c r="GQ164" s="56"/>
      <c r="GS164" s="56"/>
      <c r="GT164" s="56"/>
      <c r="GU164" s="56"/>
      <c r="GV164" s="56"/>
      <c r="GW164" s="56"/>
      <c r="GX164" s="56"/>
      <c r="GY164" s="56"/>
      <c r="GZ164" s="56"/>
      <c r="HA164" s="56"/>
      <c r="HC164" s="56"/>
      <c r="HD164" s="56"/>
      <c r="HE164" s="56"/>
      <c r="HF164" s="56"/>
      <c r="HG164" s="56"/>
      <c r="HH164" s="56"/>
      <c r="HI164" s="56"/>
      <c r="HJ164" s="56"/>
      <c r="HK164" s="56"/>
      <c r="HM164" s="56"/>
      <c r="HN164" s="56"/>
      <c r="HO164" s="56"/>
      <c r="HP164" s="56"/>
      <c r="HQ164" s="56"/>
      <c r="HR164" s="56"/>
      <c r="HS164" s="56"/>
      <c r="HT164" s="56"/>
      <c r="HU164" s="56"/>
      <c r="HW164" s="56"/>
      <c r="HX164" s="56"/>
      <c r="HY164" s="56"/>
      <c r="HZ164" s="56"/>
      <c r="IA164" s="56"/>
      <c r="IB164" s="56"/>
      <c r="IC164" s="56"/>
      <c r="ID164" s="56"/>
      <c r="IE164" s="56"/>
      <c r="IG164" s="56"/>
      <c r="IH164" s="56"/>
      <c r="II164" s="56"/>
      <c r="IJ164" s="56"/>
      <c r="IK164" s="56"/>
      <c r="IL164" s="56"/>
      <c r="IM164" s="56"/>
      <c r="IN164" s="56"/>
      <c r="IO164" s="56"/>
      <c r="IQ164" s="56"/>
      <c r="IR164" s="56"/>
      <c r="IS164" s="56"/>
      <c r="IT164" s="56"/>
      <c r="IU164" s="56"/>
      <c r="IV164" s="56"/>
    </row>
    <row r="165" spans="1:256" ht="13.5" thickBot="1" x14ac:dyDescent="0.25">
      <c r="A165" s="11"/>
      <c r="B165" s="188"/>
      <c r="C165" s="73" t="s">
        <v>86</v>
      </c>
      <c r="D165" s="166"/>
      <c r="E165" s="53"/>
      <c r="F165" s="53"/>
      <c r="G165" s="53"/>
      <c r="H165" s="156"/>
      <c r="I165" s="49">
        <v>1463.38</v>
      </c>
      <c r="J165" s="144"/>
      <c r="K165" s="56"/>
      <c r="L165" s="56"/>
      <c r="M165" s="56"/>
      <c r="N165" s="56"/>
      <c r="O165" s="56"/>
      <c r="P165" s="56"/>
      <c r="Q165" s="56"/>
      <c r="R165" s="56"/>
      <c r="S165" s="56"/>
      <c r="U165" s="56"/>
      <c r="V165" s="56"/>
      <c r="W165" s="56"/>
      <c r="X165" s="56"/>
      <c r="Y165" s="56"/>
      <c r="Z165" s="56"/>
      <c r="AA165" s="56"/>
      <c r="AB165" s="56"/>
      <c r="AC165" s="56"/>
      <c r="AE165" s="56"/>
      <c r="AF165" s="56"/>
      <c r="AG165" s="56"/>
      <c r="AH165" s="56"/>
      <c r="AI165" s="56"/>
      <c r="AJ165" s="56"/>
      <c r="AK165" s="56"/>
      <c r="AL165" s="56"/>
      <c r="AM165" s="56"/>
      <c r="AO165" s="56"/>
      <c r="AP165" s="56"/>
      <c r="AQ165" s="56"/>
      <c r="AR165" s="56"/>
      <c r="AS165" s="56"/>
      <c r="AT165" s="56"/>
      <c r="AU165" s="56"/>
      <c r="AV165" s="56"/>
      <c r="AW165" s="56"/>
      <c r="AY165" s="56"/>
      <c r="AZ165" s="56"/>
      <c r="BA165" s="56"/>
      <c r="BB165" s="56"/>
      <c r="BC165" s="56"/>
      <c r="BD165" s="56"/>
      <c r="BE165" s="56"/>
      <c r="BF165" s="56"/>
      <c r="BG165" s="56"/>
      <c r="BI165" s="56"/>
      <c r="BJ165" s="56"/>
      <c r="BK165" s="56"/>
      <c r="BL165" s="56"/>
      <c r="BM165" s="56"/>
      <c r="BN165" s="56"/>
      <c r="BO165" s="56"/>
      <c r="BP165" s="56"/>
      <c r="BQ165" s="56"/>
      <c r="BS165" s="56"/>
      <c r="BT165" s="56"/>
      <c r="BU165" s="56"/>
      <c r="BV165" s="56"/>
      <c r="BW165" s="56"/>
      <c r="BX165" s="56"/>
      <c r="BY165" s="56"/>
      <c r="BZ165" s="56"/>
      <c r="CA165" s="56"/>
      <c r="CC165" s="56"/>
      <c r="CD165" s="56"/>
      <c r="CE165" s="56"/>
      <c r="CF165" s="56"/>
      <c r="CG165" s="56"/>
      <c r="CH165" s="56"/>
      <c r="CI165" s="56"/>
      <c r="CJ165" s="56"/>
      <c r="CK165" s="56"/>
      <c r="CM165" s="56"/>
      <c r="CN165" s="56"/>
      <c r="CO165" s="56"/>
      <c r="CP165" s="56"/>
      <c r="CQ165" s="56"/>
      <c r="CR165" s="56"/>
      <c r="CS165" s="56"/>
      <c r="CT165" s="56"/>
      <c r="CU165" s="56"/>
      <c r="CW165" s="56"/>
      <c r="CX165" s="56"/>
      <c r="CY165" s="56"/>
      <c r="CZ165" s="56"/>
      <c r="DA165" s="56"/>
      <c r="DB165" s="56"/>
      <c r="DC165" s="56"/>
      <c r="DD165" s="56"/>
      <c r="DE165" s="56"/>
      <c r="DG165" s="56"/>
      <c r="DH165" s="56"/>
      <c r="DI165" s="56"/>
      <c r="DJ165" s="56"/>
      <c r="DK165" s="56"/>
      <c r="DL165" s="56"/>
      <c r="DM165" s="56"/>
      <c r="DN165" s="56"/>
      <c r="DO165" s="56"/>
      <c r="DQ165" s="56"/>
      <c r="DR165" s="56"/>
      <c r="DS165" s="56"/>
      <c r="DT165" s="56"/>
      <c r="DU165" s="56"/>
      <c r="DV165" s="56"/>
      <c r="DW165" s="56"/>
      <c r="DX165" s="56"/>
      <c r="DY165" s="56"/>
      <c r="EA165" s="56"/>
      <c r="EB165" s="56"/>
      <c r="EC165" s="56"/>
      <c r="ED165" s="56"/>
      <c r="EE165" s="56"/>
      <c r="EF165" s="56"/>
      <c r="EG165" s="56"/>
      <c r="EH165" s="56"/>
      <c r="EI165" s="56"/>
      <c r="EK165" s="56"/>
      <c r="EL165" s="56"/>
      <c r="EM165" s="56"/>
      <c r="EN165" s="56"/>
      <c r="EO165" s="56"/>
      <c r="EP165" s="56"/>
      <c r="EQ165" s="56"/>
      <c r="ER165" s="56"/>
      <c r="ES165" s="56"/>
      <c r="EU165" s="56"/>
      <c r="EV165" s="56"/>
      <c r="EW165" s="56"/>
      <c r="EX165" s="56"/>
      <c r="EY165" s="56"/>
      <c r="EZ165" s="56"/>
      <c r="FA165" s="56"/>
      <c r="FB165" s="56"/>
      <c r="FC165" s="56"/>
      <c r="FE165" s="56"/>
      <c r="FF165" s="56"/>
      <c r="FG165" s="56"/>
      <c r="FH165" s="56"/>
      <c r="FI165" s="56"/>
      <c r="FJ165" s="56"/>
      <c r="FK165" s="56"/>
      <c r="FL165" s="56"/>
      <c r="FM165" s="56"/>
      <c r="FO165" s="56"/>
      <c r="FP165" s="56"/>
      <c r="FQ165" s="56"/>
      <c r="FR165" s="56"/>
      <c r="FS165" s="56"/>
      <c r="FT165" s="56"/>
      <c r="FU165" s="56"/>
      <c r="FV165" s="56"/>
      <c r="FW165" s="56"/>
      <c r="FY165" s="56"/>
      <c r="FZ165" s="56"/>
      <c r="GA165" s="56"/>
      <c r="GB165" s="56"/>
      <c r="GC165" s="56"/>
      <c r="GD165" s="56"/>
      <c r="GE165" s="56"/>
      <c r="GF165" s="56"/>
      <c r="GG165" s="56"/>
      <c r="GI165" s="56"/>
      <c r="GJ165" s="56"/>
      <c r="GK165" s="56"/>
      <c r="GL165" s="56"/>
      <c r="GM165" s="56"/>
      <c r="GN165" s="56"/>
      <c r="GO165" s="56"/>
      <c r="GP165" s="56"/>
      <c r="GQ165" s="56"/>
      <c r="GS165" s="56"/>
      <c r="GT165" s="56"/>
      <c r="GU165" s="56"/>
      <c r="GV165" s="56"/>
      <c r="GW165" s="56"/>
      <c r="GX165" s="56"/>
      <c r="GY165" s="56"/>
      <c r="GZ165" s="56"/>
      <c r="HA165" s="56"/>
      <c r="HC165" s="56"/>
      <c r="HD165" s="56"/>
      <c r="HE165" s="56"/>
      <c r="HF165" s="56"/>
      <c r="HG165" s="56"/>
      <c r="HH165" s="56"/>
      <c r="HI165" s="56"/>
      <c r="HJ165" s="56"/>
      <c r="HK165" s="56"/>
      <c r="HM165" s="56"/>
      <c r="HN165" s="56"/>
      <c r="HO165" s="56"/>
      <c r="HP165" s="56"/>
      <c r="HQ165" s="56"/>
      <c r="HR165" s="56"/>
      <c r="HS165" s="56"/>
      <c r="HT165" s="56"/>
      <c r="HU165" s="56"/>
      <c r="HW165" s="56"/>
      <c r="HX165" s="56"/>
      <c r="HY165" s="56"/>
      <c r="HZ165" s="56"/>
      <c r="IA165" s="56"/>
      <c r="IB165" s="56"/>
      <c r="IC165" s="56"/>
      <c r="ID165" s="56"/>
      <c r="IE165" s="56"/>
      <c r="IG165" s="56"/>
      <c r="IH165" s="56"/>
      <c r="II165" s="56"/>
      <c r="IJ165" s="56"/>
      <c r="IK165" s="56"/>
      <c r="IL165" s="56"/>
      <c r="IM165" s="56"/>
      <c r="IN165" s="56"/>
      <c r="IO165" s="56"/>
      <c r="IQ165" s="56"/>
      <c r="IR165" s="56"/>
      <c r="IS165" s="56"/>
      <c r="IT165" s="56"/>
      <c r="IU165" s="56"/>
      <c r="IV165" s="56"/>
    </row>
    <row r="166" spans="1:256" ht="12.75" customHeight="1" thickBot="1" x14ac:dyDescent="0.25">
      <c r="A166" s="11"/>
      <c r="B166" s="18">
        <f>SUM(B153:B164)</f>
        <v>43274.915999999997</v>
      </c>
      <c r="C166" s="17"/>
      <c r="D166" s="18"/>
      <c r="E166" s="19"/>
      <c r="F166" s="17"/>
      <c r="G166" s="17"/>
      <c r="H166" s="18" t="s">
        <v>16</v>
      </c>
      <c r="I166" s="18">
        <f>SUM(I153:I165)</f>
        <v>1463.38</v>
      </c>
      <c r="J166" s="81">
        <f>SUM(I169)</f>
        <v>58472.29</v>
      </c>
      <c r="K166" s="56"/>
      <c r="L166" s="56"/>
      <c r="M166" s="56"/>
      <c r="N166" s="56"/>
      <c r="O166" s="56"/>
      <c r="P166" s="56"/>
      <c r="Q166" s="56"/>
      <c r="R166" s="56"/>
      <c r="S166" s="56"/>
      <c r="U166" s="56"/>
      <c r="V166" s="56"/>
      <c r="W166" s="56"/>
      <c r="X166" s="56"/>
      <c r="Y166" s="56"/>
      <c r="Z166" s="56"/>
      <c r="AA166" s="56"/>
      <c r="AB166" s="56"/>
      <c r="AC166" s="56"/>
      <c r="AE166" s="56"/>
      <c r="AF166" s="56"/>
      <c r="AG166" s="56"/>
      <c r="AH166" s="56"/>
      <c r="AI166" s="56"/>
      <c r="AJ166" s="56"/>
      <c r="AK166" s="56"/>
      <c r="AL166" s="56"/>
      <c r="AM166" s="56"/>
      <c r="AO166" s="56"/>
      <c r="AP166" s="56"/>
      <c r="AQ166" s="56"/>
      <c r="AR166" s="56"/>
      <c r="AS166" s="56"/>
      <c r="AT166" s="56"/>
      <c r="AU166" s="56"/>
      <c r="AV166" s="56"/>
      <c r="AW166" s="56"/>
      <c r="AY166" s="56"/>
      <c r="AZ166" s="56"/>
      <c r="BA166" s="56"/>
      <c r="BB166" s="56"/>
      <c r="BC166" s="56"/>
      <c r="BD166" s="56"/>
      <c r="BE166" s="56"/>
      <c r="BF166" s="56"/>
      <c r="BG166" s="56"/>
      <c r="BI166" s="56"/>
      <c r="BJ166" s="56"/>
      <c r="BK166" s="56"/>
      <c r="BL166" s="56"/>
      <c r="BM166" s="56"/>
      <c r="BN166" s="56"/>
      <c r="BO166" s="56"/>
      <c r="BP166" s="56"/>
      <c r="BQ166" s="56"/>
      <c r="BS166" s="56"/>
      <c r="BT166" s="56"/>
      <c r="BU166" s="56"/>
      <c r="BV166" s="56"/>
      <c r="BW166" s="56"/>
      <c r="BX166" s="56"/>
      <c r="BY166" s="56"/>
      <c r="BZ166" s="56"/>
      <c r="CA166" s="56"/>
      <c r="CC166" s="56"/>
      <c r="CD166" s="56"/>
      <c r="CE166" s="56"/>
      <c r="CF166" s="56"/>
      <c r="CG166" s="56"/>
      <c r="CH166" s="56"/>
      <c r="CI166" s="56"/>
      <c r="CJ166" s="56"/>
      <c r="CK166" s="56"/>
      <c r="CM166" s="56"/>
      <c r="CN166" s="56"/>
      <c r="CO166" s="56"/>
      <c r="CP166" s="56"/>
      <c r="CQ166" s="56"/>
      <c r="CR166" s="56"/>
      <c r="CS166" s="56"/>
      <c r="CT166" s="56"/>
      <c r="CU166" s="56"/>
      <c r="CW166" s="56"/>
      <c r="CX166" s="56"/>
      <c r="CY166" s="56"/>
      <c r="CZ166" s="56"/>
      <c r="DA166" s="56"/>
      <c r="DB166" s="56"/>
      <c r="DC166" s="56"/>
      <c r="DD166" s="56"/>
      <c r="DE166" s="56"/>
      <c r="DG166" s="56"/>
      <c r="DH166" s="56"/>
      <c r="DI166" s="56"/>
      <c r="DJ166" s="56"/>
      <c r="DK166" s="56"/>
      <c r="DL166" s="56"/>
      <c r="DM166" s="56"/>
      <c r="DN166" s="56"/>
      <c r="DO166" s="56"/>
      <c r="DQ166" s="56"/>
      <c r="DR166" s="56"/>
      <c r="DS166" s="56"/>
      <c r="DT166" s="56"/>
      <c r="DU166" s="56"/>
      <c r="DV166" s="56"/>
      <c r="DW166" s="56"/>
      <c r="DX166" s="56"/>
      <c r="DY166" s="56"/>
      <c r="EA166" s="56"/>
      <c r="EB166" s="56"/>
      <c r="EC166" s="56"/>
      <c r="ED166" s="56"/>
      <c r="EE166" s="56"/>
      <c r="EF166" s="56"/>
      <c r="EG166" s="56"/>
      <c r="EH166" s="56"/>
      <c r="EI166" s="56"/>
      <c r="EK166" s="56"/>
      <c r="EL166" s="56"/>
      <c r="EM166" s="56"/>
      <c r="EN166" s="56"/>
      <c r="EO166" s="56"/>
      <c r="EP166" s="56"/>
      <c r="EQ166" s="56"/>
      <c r="ER166" s="56"/>
      <c r="ES166" s="56"/>
      <c r="EU166" s="56"/>
      <c r="EV166" s="56"/>
      <c r="EW166" s="56"/>
      <c r="EX166" s="56"/>
      <c r="EY166" s="56"/>
      <c r="EZ166" s="56"/>
      <c r="FA166" s="56"/>
      <c r="FB166" s="56"/>
      <c r="FC166" s="56"/>
      <c r="FE166" s="56"/>
      <c r="FF166" s="56"/>
      <c r="FG166" s="56"/>
      <c r="FH166" s="56"/>
      <c r="FI166" s="56"/>
      <c r="FJ166" s="56"/>
      <c r="FK166" s="56"/>
      <c r="FL166" s="56"/>
      <c r="FM166" s="56"/>
      <c r="FO166" s="56"/>
      <c r="FP166" s="56"/>
      <c r="FQ166" s="56"/>
      <c r="FR166" s="56"/>
      <c r="FS166" s="56"/>
      <c r="FT166" s="56"/>
      <c r="FU166" s="56"/>
      <c r="FV166" s="56"/>
      <c r="FW166" s="56"/>
      <c r="FY166" s="56"/>
      <c r="FZ166" s="56"/>
      <c r="GA166" s="56"/>
      <c r="GB166" s="56"/>
      <c r="GC166" s="56"/>
      <c r="GD166" s="56"/>
      <c r="GE166" s="56"/>
      <c r="GF166" s="56"/>
      <c r="GG166" s="56"/>
      <c r="GI166" s="56"/>
      <c r="GJ166" s="56"/>
      <c r="GK166" s="56"/>
      <c r="GL166" s="56"/>
      <c r="GM166" s="56"/>
      <c r="GN166" s="56"/>
      <c r="GO166" s="56"/>
      <c r="GP166" s="56"/>
      <c r="GQ166" s="56"/>
      <c r="GS166" s="56"/>
      <c r="GT166" s="56"/>
      <c r="GU166" s="56"/>
      <c r="GV166" s="56"/>
      <c r="GW166" s="56"/>
      <c r="GX166" s="56"/>
      <c r="GY166" s="56"/>
      <c r="GZ166" s="56"/>
      <c r="HA166" s="56"/>
      <c r="HC166" s="56"/>
      <c r="HD166" s="56"/>
      <c r="HE166" s="56"/>
      <c r="HF166" s="56"/>
      <c r="HG166" s="56"/>
      <c r="HH166" s="56"/>
      <c r="HI166" s="56"/>
      <c r="HJ166" s="56"/>
      <c r="HK166" s="56"/>
      <c r="HM166" s="56"/>
      <c r="HN166" s="56"/>
      <c r="HO166" s="56"/>
      <c r="HP166" s="56"/>
      <c r="HQ166" s="56"/>
      <c r="HR166" s="56"/>
      <c r="HS166" s="56"/>
      <c r="HT166" s="56"/>
      <c r="HU166" s="56"/>
      <c r="HW166" s="56"/>
      <c r="HX166" s="56"/>
      <c r="HY166" s="56"/>
      <c r="HZ166" s="56"/>
      <c r="IA166" s="56"/>
      <c r="IB166" s="56"/>
      <c r="IC166" s="56"/>
      <c r="ID166" s="56"/>
      <c r="IE166" s="56"/>
      <c r="IG166" s="56"/>
      <c r="IH166" s="56"/>
      <c r="II166" s="56"/>
      <c r="IJ166" s="56"/>
      <c r="IK166" s="56"/>
      <c r="IL166" s="56"/>
      <c r="IM166" s="56"/>
      <c r="IN166" s="56"/>
      <c r="IO166" s="56"/>
      <c r="IQ166" s="56"/>
      <c r="IR166" s="56"/>
      <c r="IS166" s="56"/>
      <c r="IT166" s="56"/>
      <c r="IU166" s="56"/>
      <c r="IV166" s="56"/>
    </row>
    <row r="167" spans="1:256" ht="77.25" thickBot="1" x14ac:dyDescent="0.25">
      <c r="A167" s="46" t="s">
        <v>98</v>
      </c>
      <c r="B167" s="117" t="s">
        <v>15</v>
      </c>
      <c r="C167" s="117" t="s">
        <v>4</v>
      </c>
      <c r="D167" s="117" t="s">
        <v>22</v>
      </c>
      <c r="E167" s="121" t="s">
        <v>17</v>
      </c>
      <c r="F167" s="117" t="s">
        <v>18</v>
      </c>
      <c r="G167" s="117" t="s">
        <v>9</v>
      </c>
      <c r="H167" s="117" t="s">
        <v>12</v>
      </c>
      <c r="I167" s="118" t="s">
        <v>11</v>
      </c>
      <c r="J167" s="276"/>
      <c r="K167" s="56"/>
      <c r="L167" s="56"/>
      <c r="M167" s="56"/>
      <c r="N167" s="56"/>
      <c r="O167" s="56"/>
      <c r="P167" s="56"/>
      <c r="Q167" s="56"/>
      <c r="R167" s="56"/>
      <c r="S167" s="56"/>
      <c r="U167" s="56"/>
      <c r="V167" s="56"/>
      <c r="W167" s="56"/>
      <c r="X167" s="56"/>
      <c r="Y167" s="56"/>
      <c r="Z167" s="56"/>
      <c r="AA167" s="56"/>
      <c r="AB167" s="56"/>
      <c r="AC167" s="56"/>
      <c r="AE167" s="56"/>
      <c r="AF167" s="56"/>
      <c r="AG167" s="56"/>
      <c r="AH167" s="56"/>
      <c r="AI167" s="56"/>
      <c r="AJ167" s="56"/>
      <c r="AK167" s="56"/>
      <c r="AL167" s="56"/>
      <c r="AM167" s="56"/>
      <c r="AO167" s="56"/>
      <c r="AP167" s="56"/>
      <c r="AQ167" s="56"/>
      <c r="AR167" s="56"/>
      <c r="AS167" s="56"/>
      <c r="AT167" s="56"/>
      <c r="AU167" s="56"/>
      <c r="AV167" s="56"/>
      <c r="AW167" s="56"/>
      <c r="AY167" s="56"/>
      <c r="AZ167" s="56"/>
      <c r="BA167" s="56"/>
      <c r="BB167" s="56"/>
      <c r="BC167" s="56"/>
      <c r="BD167" s="56"/>
      <c r="BE167" s="56"/>
      <c r="BF167" s="56"/>
      <c r="BG167" s="56"/>
      <c r="BI167" s="56"/>
      <c r="BJ167" s="56"/>
      <c r="BK167" s="56"/>
      <c r="BL167" s="56"/>
      <c r="BM167" s="56"/>
      <c r="BN167" s="56"/>
      <c r="BO167" s="56"/>
      <c r="BP167" s="56"/>
      <c r="BQ167" s="56"/>
      <c r="BS167" s="56"/>
      <c r="BT167" s="56"/>
      <c r="BU167" s="56"/>
      <c r="BV167" s="56"/>
      <c r="BW167" s="56"/>
      <c r="BX167" s="56"/>
      <c r="BY167" s="56"/>
      <c r="BZ167" s="56"/>
      <c r="CA167" s="56"/>
      <c r="CC167" s="56"/>
      <c r="CD167" s="56"/>
      <c r="CE167" s="56"/>
      <c r="CF167" s="56"/>
      <c r="CG167" s="56"/>
      <c r="CH167" s="56"/>
      <c r="CI167" s="56"/>
      <c r="CJ167" s="56"/>
      <c r="CK167" s="56"/>
      <c r="CM167" s="56"/>
      <c r="CN167" s="56"/>
      <c r="CO167" s="56"/>
      <c r="CP167" s="56"/>
      <c r="CQ167" s="56"/>
      <c r="CR167" s="56"/>
      <c r="CS167" s="56"/>
      <c r="CT167" s="56"/>
      <c r="CU167" s="56"/>
      <c r="CW167" s="56"/>
      <c r="CX167" s="56"/>
      <c r="CY167" s="56"/>
      <c r="CZ167" s="56"/>
      <c r="DA167" s="56"/>
      <c r="DB167" s="56"/>
      <c r="DC167" s="56"/>
      <c r="DD167" s="56"/>
      <c r="DE167" s="56"/>
      <c r="DG167" s="56"/>
      <c r="DH167" s="56"/>
      <c r="DI167" s="56"/>
      <c r="DJ167" s="56"/>
      <c r="DK167" s="56"/>
      <c r="DL167" s="56"/>
      <c r="DM167" s="56"/>
      <c r="DN167" s="56"/>
      <c r="DO167" s="56"/>
      <c r="DQ167" s="56"/>
      <c r="DR167" s="56"/>
      <c r="DS167" s="56"/>
      <c r="DT167" s="56"/>
      <c r="DU167" s="56"/>
      <c r="DV167" s="56"/>
      <c r="DW167" s="56"/>
      <c r="DX167" s="56"/>
      <c r="DY167" s="56"/>
      <c r="EA167" s="56"/>
      <c r="EB167" s="56"/>
      <c r="EC167" s="56"/>
      <c r="ED167" s="56"/>
      <c r="EE167" s="56"/>
      <c r="EF167" s="56"/>
      <c r="EG167" s="56"/>
      <c r="EH167" s="56"/>
      <c r="EI167" s="56"/>
      <c r="EK167" s="56"/>
      <c r="EL167" s="56"/>
      <c r="EM167" s="56"/>
      <c r="EN167" s="56"/>
      <c r="EO167" s="56"/>
      <c r="EP167" s="56"/>
      <c r="EQ167" s="56"/>
      <c r="ER167" s="56"/>
      <c r="ES167" s="56"/>
      <c r="EU167" s="56"/>
      <c r="EV167" s="56"/>
      <c r="EW167" s="56"/>
      <c r="EX167" s="56"/>
      <c r="EY167" s="56"/>
      <c r="EZ167" s="56"/>
      <c r="FA167" s="56"/>
      <c r="FB167" s="56"/>
      <c r="FC167" s="56"/>
      <c r="FE167" s="56"/>
      <c r="FF167" s="56"/>
      <c r="FG167" s="56"/>
      <c r="FH167" s="56"/>
      <c r="FI167" s="56"/>
      <c r="FJ167" s="56"/>
      <c r="FK167" s="56"/>
      <c r="FL167" s="56"/>
      <c r="FM167" s="56"/>
      <c r="FO167" s="56"/>
      <c r="FP167" s="56"/>
      <c r="FQ167" s="56"/>
      <c r="FR167" s="56"/>
      <c r="FS167" s="56"/>
      <c r="FT167" s="56"/>
      <c r="FU167" s="56"/>
      <c r="FV167" s="56"/>
      <c r="FW167" s="56"/>
      <c r="FY167" s="56"/>
      <c r="FZ167" s="56"/>
      <c r="GA167" s="56"/>
      <c r="GB167" s="56"/>
      <c r="GC167" s="56"/>
      <c r="GD167" s="56"/>
      <c r="GE167" s="56"/>
      <c r="GF167" s="56"/>
      <c r="GG167" s="56"/>
      <c r="GI167" s="56"/>
      <c r="GJ167" s="56"/>
      <c r="GK167" s="56"/>
      <c r="GL167" s="56"/>
      <c r="GM167" s="56"/>
      <c r="GN167" s="56"/>
      <c r="GO167" s="56"/>
      <c r="GP167" s="56"/>
      <c r="GQ167" s="56"/>
      <c r="GS167" s="56"/>
      <c r="GT167" s="56"/>
      <c r="GU167" s="56"/>
      <c r="GV167" s="56"/>
      <c r="GW167" s="56"/>
      <c r="GX167" s="56"/>
      <c r="GY167" s="56"/>
      <c r="GZ167" s="56"/>
      <c r="HA167" s="56"/>
      <c r="HC167" s="56"/>
      <c r="HD167" s="56"/>
      <c r="HE167" s="56"/>
      <c r="HF167" s="56"/>
      <c r="HG167" s="56"/>
      <c r="HH167" s="56"/>
      <c r="HI167" s="56"/>
      <c r="HJ167" s="56"/>
      <c r="HK167" s="56"/>
      <c r="HM167" s="56"/>
      <c r="HN167" s="56"/>
      <c r="HO167" s="56"/>
      <c r="HP167" s="56"/>
      <c r="HQ167" s="56"/>
      <c r="HR167" s="56"/>
      <c r="HS167" s="56"/>
      <c r="HT167" s="56"/>
      <c r="HU167" s="56"/>
      <c r="HW167" s="56"/>
      <c r="HX167" s="56"/>
      <c r="HY167" s="56"/>
      <c r="HZ167" s="56"/>
      <c r="IA167" s="56"/>
      <c r="IB167" s="56"/>
      <c r="IC167" s="56"/>
      <c r="ID167" s="56"/>
      <c r="IE167" s="56"/>
      <c r="IG167" s="56"/>
      <c r="IH167" s="56"/>
      <c r="II167" s="56"/>
      <c r="IJ167" s="56"/>
      <c r="IK167" s="56"/>
      <c r="IL167" s="56"/>
      <c r="IM167" s="56"/>
      <c r="IN167" s="56"/>
      <c r="IO167" s="56"/>
      <c r="IQ167" s="56"/>
      <c r="IR167" s="56"/>
      <c r="IS167" s="56"/>
      <c r="IT167" s="56"/>
      <c r="IU167" s="56"/>
      <c r="IV167" s="56"/>
    </row>
    <row r="168" spans="1:256" ht="26.25" thickBot="1" x14ac:dyDescent="0.25">
      <c r="A168" s="209" t="s">
        <v>87</v>
      </c>
      <c r="B168" s="185"/>
      <c r="C168" s="170" t="s">
        <v>86</v>
      </c>
      <c r="D168" s="241"/>
      <c r="E168" s="242"/>
      <c r="F168" s="241"/>
      <c r="G168" s="242"/>
      <c r="H168" s="242"/>
      <c r="I168" s="203">
        <v>58472.29</v>
      </c>
    </row>
    <row r="169" spans="1:256" ht="13.5" thickBot="1" x14ac:dyDescent="0.25">
      <c r="A169" s="46"/>
      <c r="B169" s="79">
        <f>SUM(B168:B168)</f>
        <v>0</v>
      </c>
      <c r="C169" s="78"/>
      <c r="D169" s="79"/>
      <c r="E169" s="80"/>
      <c r="F169" s="78"/>
      <c r="G169" s="78"/>
      <c r="H169" s="79" t="s">
        <v>16</v>
      </c>
      <c r="I169" s="79">
        <f>SUM(I168:I168)</f>
        <v>58472.29</v>
      </c>
    </row>
    <row r="170" spans="1:256" ht="51.75" thickBot="1" x14ac:dyDescent="0.25">
      <c r="A170" s="137" t="s">
        <v>97</v>
      </c>
      <c r="B170" s="117" t="s">
        <v>15</v>
      </c>
      <c r="C170" s="117" t="s">
        <v>4</v>
      </c>
      <c r="D170" s="117" t="s">
        <v>22</v>
      </c>
      <c r="E170" s="285" t="s">
        <v>17</v>
      </c>
      <c r="F170" s="117" t="s">
        <v>18</v>
      </c>
      <c r="G170" s="117" t="s">
        <v>9</v>
      </c>
      <c r="H170" s="117" t="s">
        <v>12</v>
      </c>
      <c r="I170" s="118" t="s">
        <v>11</v>
      </c>
    </row>
    <row r="171" spans="1:256" ht="13.5" thickBot="1" x14ac:dyDescent="0.25">
      <c r="A171" s="209"/>
      <c r="B171" s="188"/>
      <c r="C171" s="73" t="s">
        <v>86</v>
      </c>
      <c r="D171" s="166"/>
      <c r="E171" s="53"/>
      <c r="F171" s="53"/>
      <c r="G171" s="53"/>
      <c r="H171" s="156"/>
      <c r="I171" s="571">
        <v>92666.08</v>
      </c>
    </row>
    <row r="172" spans="1:256" ht="13.5" thickBot="1" x14ac:dyDescent="0.25">
      <c r="A172" s="137"/>
      <c r="B172" s="277"/>
      <c r="C172" s="78"/>
      <c r="D172" s="79"/>
      <c r="E172" s="80"/>
      <c r="F172" s="78"/>
      <c r="G172" s="78"/>
      <c r="H172" s="79"/>
      <c r="I172" s="81">
        <f>SUM(I171)</f>
        <v>92666.08</v>
      </c>
    </row>
    <row r="173" spans="1:256" x14ac:dyDescent="0.2">
      <c r="A173" s="9"/>
      <c r="B173" s="9"/>
      <c r="C173" s="9"/>
      <c r="D173" s="9"/>
      <c r="E173" s="9"/>
      <c r="F173" s="20"/>
      <c r="G173" s="20"/>
      <c r="H173" s="20"/>
      <c r="I173" s="20"/>
    </row>
    <row r="174" spans="1:256" ht="12.75" customHeight="1" x14ac:dyDescent="0.2">
      <c r="A174" s="21" t="s">
        <v>20</v>
      </c>
      <c r="B174" s="22"/>
      <c r="C174" s="23"/>
      <c r="D174" s="4" t="s">
        <v>8</v>
      </c>
      <c r="E174" s="4" t="s">
        <v>5</v>
      </c>
      <c r="F174" s="122" t="s">
        <v>6</v>
      </c>
    </row>
    <row r="175" spans="1:256" ht="12.75" customHeight="1" x14ac:dyDescent="0.2">
      <c r="A175" s="593" t="s">
        <v>14</v>
      </c>
      <c r="B175" s="594"/>
      <c r="C175" s="25"/>
      <c r="D175" s="26">
        <f>B25</f>
        <v>111754.924</v>
      </c>
      <c r="E175" s="26">
        <f>I25</f>
        <v>910.6</v>
      </c>
      <c r="F175" s="123">
        <f>D175+E175</f>
        <v>112665.524</v>
      </c>
      <c r="H175" s="456"/>
      <c r="I175" s="456"/>
    </row>
    <row r="176" spans="1:256" ht="12.75" customHeight="1" x14ac:dyDescent="0.2">
      <c r="A176" s="593" t="s">
        <v>1603</v>
      </c>
      <c r="B176" s="594"/>
      <c r="C176" s="25"/>
      <c r="D176" s="26">
        <f>B96</f>
        <v>165552.72000000003</v>
      </c>
      <c r="E176" s="26">
        <f>I96</f>
        <v>16059.444999999998</v>
      </c>
      <c r="F176" s="123">
        <f>D176+E176</f>
        <v>181612.16500000004</v>
      </c>
      <c r="H176" s="455"/>
      <c r="I176" s="455"/>
    </row>
    <row r="177" spans="1:9" ht="12.75" customHeight="1" x14ac:dyDescent="0.2">
      <c r="A177" s="593" t="s">
        <v>13</v>
      </c>
      <c r="B177" s="594"/>
      <c r="C177" s="25"/>
      <c r="D177" s="26">
        <f>B116</f>
        <v>84101.979800000001</v>
      </c>
      <c r="E177" s="26">
        <f>I116</f>
        <v>875.9</v>
      </c>
      <c r="F177" s="123">
        <f>D177+E177</f>
        <v>84977.879799999995</v>
      </c>
      <c r="H177" s="455"/>
      <c r="I177" s="455"/>
    </row>
    <row r="178" spans="1:9" ht="12.75" customHeight="1" x14ac:dyDescent="0.2">
      <c r="A178" s="593" t="s">
        <v>383</v>
      </c>
      <c r="B178" s="594"/>
      <c r="C178" s="25"/>
      <c r="D178" s="26">
        <f>B132</f>
        <v>118426.137</v>
      </c>
      <c r="E178" s="26">
        <f>I132</f>
        <v>1789.05</v>
      </c>
      <c r="F178" s="123">
        <f>D178+E178</f>
        <v>120215.18700000001</v>
      </c>
      <c r="G178" s="56"/>
    </row>
    <row r="179" spans="1:9" ht="12.75" customHeight="1" x14ac:dyDescent="0.2">
      <c r="A179" s="593" t="s">
        <v>25</v>
      </c>
      <c r="B179" s="594"/>
      <c r="C179" s="25"/>
      <c r="D179" s="26">
        <f>B166</f>
        <v>43274.915999999997</v>
      </c>
      <c r="E179" s="26">
        <f>I166</f>
        <v>1463.38</v>
      </c>
      <c r="F179" s="123">
        <f>D179+E179</f>
        <v>44738.295999999995</v>
      </c>
      <c r="G179" s="56"/>
    </row>
    <row r="180" spans="1:9" ht="12.75" customHeight="1" x14ac:dyDescent="0.2">
      <c r="A180" s="607" t="s">
        <v>68</v>
      </c>
      <c r="B180" s="608"/>
      <c r="C180" s="248"/>
      <c r="D180" s="249"/>
      <c r="E180" s="249"/>
      <c r="F180" s="245">
        <f>F181+F182+F183+F184+F185</f>
        <v>214941.46</v>
      </c>
      <c r="G180" s="56"/>
    </row>
    <row r="181" spans="1:9" ht="12.75" customHeight="1" x14ac:dyDescent="0.2">
      <c r="A181" s="605" t="s">
        <v>81</v>
      </c>
      <c r="B181" s="606"/>
      <c r="C181" s="25"/>
      <c r="D181" s="26"/>
      <c r="E181" s="26"/>
      <c r="F181" s="123">
        <f>I146</f>
        <v>38861.049999999996</v>
      </c>
      <c r="G181" s="56"/>
    </row>
    <row r="182" spans="1:9" ht="12.75" customHeight="1" x14ac:dyDescent="0.2">
      <c r="A182" s="605" t="s">
        <v>91</v>
      </c>
      <c r="B182" s="606"/>
      <c r="C182" s="25"/>
      <c r="D182" s="26"/>
      <c r="E182" s="26"/>
      <c r="F182" s="123">
        <f>I147</f>
        <v>147128.04</v>
      </c>
      <c r="G182" s="56"/>
    </row>
    <row r="183" spans="1:9" ht="12.75" customHeight="1" x14ac:dyDescent="0.2">
      <c r="A183" s="605" t="s">
        <v>83</v>
      </c>
      <c r="B183" s="606"/>
      <c r="C183" s="25"/>
      <c r="D183" s="26"/>
      <c r="E183" s="26"/>
      <c r="F183" s="123">
        <f>I148</f>
        <v>9942.59</v>
      </c>
      <c r="G183" s="56"/>
    </row>
    <row r="184" spans="1:9" ht="12.75" customHeight="1" x14ac:dyDescent="0.2">
      <c r="A184" s="605" t="s">
        <v>85</v>
      </c>
      <c r="B184" s="606"/>
      <c r="C184" s="25"/>
      <c r="D184" s="26"/>
      <c r="E184" s="26"/>
      <c r="F184" s="123">
        <f>I149</f>
        <v>10630.66</v>
      </c>
      <c r="G184" s="56"/>
    </row>
    <row r="185" spans="1:9" ht="12.75" customHeight="1" x14ac:dyDescent="0.2">
      <c r="A185" s="605" t="s">
        <v>88</v>
      </c>
      <c r="B185" s="606"/>
      <c r="C185" s="25"/>
      <c r="D185" s="26"/>
      <c r="E185" s="26"/>
      <c r="F185" s="123">
        <f>I150</f>
        <v>8379.1200000000008</v>
      </c>
      <c r="G185" s="56"/>
    </row>
    <row r="186" spans="1:9" ht="12.75" customHeight="1" x14ac:dyDescent="0.2">
      <c r="A186" s="614" t="s">
        <v>2</v>
      </c>
      <c r="B186" s="615"/>
      <c r="C186" s="25"/>
      <c r="D186" s="26">
        <f>B169</f>
        <v>0</v>
      </c>
      <c r="E186" s="26"/>
      <c r="F186" s="123">
        <f>D186+E186+I169</f>
        <v>58472.29</v>
      </c>
      <c r="G186" s="56"/>
    </row>
    <row r="187" spans="1:9" ht="25.15" customHeight="1" x14ac:dyDescent="0.2">
      <c r="A187" s="614" t="s">
        <v>97</v>
      </c>
      <c r="B187" s="615"/>
      <c r="C187" s="25"/>
      <c r="D187" s="26"/>
      <c r="E187" s="26"/>
      <c r="F187" s="123">
        <f>I172</f>
        <v>92666.08</v>
      </c>
      <c r="G187" s="56"/>
    </row>
    <row r="188" spans="1:9" ht="12.75" customHeight="1" x14ac:dyDescent="0.2">
      <c r="A188" s="612" t="s">
        <v>21</v>
      </c>
      <c r="B188" s="613"/>
      <c r="C188" s="27"/>
      <c r="D188" s="28">
        <f>SUM(D175:D186)</f>
        <v>523110.67680000002</v>
      </c>
      <c r="E188" s="28">
        <f>SUM(E175:E179)</f>
        <v>21098.375</v>
      </c>
      <c r="F188" s="124">
        <f>F175+F176+F177+F178+F179+F180+F186+F187</f>
        <v>910288.88179999997</v>
      </c>
    </row>
  </sheetData>
  <autoFilter ref="A5:J151"/>
  <mergeCells count="69">
    <mergeCell ref="A182:B182"/>
    <mergeCell ref="D90:D94"/>
    <mergeCell ref="C89:C94"/>
    <mergeCell ref="B89:B94"/>
    <mergeCell ref="A188:B188"/>
    <mergeCell ref="A187:B187"/>
    <mergeCell ref="A184:B184"/>
    <mergeCell ref="A179:B179"/>
    <mergeCell ref="A185:B185"/>
    <mergeCell ref="A186:B186"/>
    <mergeCell ref="A183:B183"/>
    <mergeCell ref="A86:A88"/>
    <mergeCell ref="C85:C88"/>
    <mergeCell ref="B45:B83"/>
    <mergeCell ref="A79:A83"/>
    <mergeCell ref="A181:B181"/>
    <mergeCell ref="A180:B180"/>
    <mergeCell ref="A176:B176"/>
    <mergeCell ref="A178:B178"/>
    <mergeCell ref="B122:B123"/>
    <mergeCell ref="C18:C19"/>
    <mergeCell ref="A27:A32"/>
    <mergeCell ref="B34:B39"/>
    <mergeCell ref="C6:C8"/>
    <mergeCell ref="A72:A78"/>
    <mergeCell ref="A122:A123"/>
    <mergeCell ref="A90:A94"/>
    <mergeCell ref="C122:C123"/>
    <mergeCell ref="A111:A115"/>
    <mergeCell ref="A11:A13"/>
    <mergeCell ref="J10:J24"/>
    <mergeCell ref="A177:B177"/>
    <mergeCell ref="D72:D78"/>
    <mergeCell ref="D122:D123"/>
    <mergeCell ref="D18:D19"/>
    <mergeCell ref="A175:B175"/>
    <mergeCell ref="B11:B13"/>
    <mergeCell ref="C11:C13"/>
    <mergeCell ref="C34:C39"/>
    <mergeCell ref="A134:A146"/>
    <mergeCell ref="G1:H1"/>
    <mergeCell ref="G2:H2"/>
    <mergeCell ref="A1:B1"/>
    <mergeCell ref="D27:D32"/>
    <mergeCell ref="A6:A8"/>
    <mergeCell ref="B6:B8"/>
    <mergeCell ref="D6:D8"/>
    <mergeCell ref="B27:B33"/>
    <mergeCell ref="D11:D13"/>
    <mergeCell ref="A18:A19"/>
    <mergeCell ref="D36:D39"/>
    <mergeCell ref="C23:C24"/>
    <mergeCell ref="D23:D24"/>
    <mergeCell ref="D47:D57"/>
    <mergeCell ref="B23:B24"/>
    <mergeCell ref="A36:A39"/>
    <mergeCell ref="C27:C33"/>
    <mergeCell ref="A47:A71"/>
    <mergeCell ref="D58:D71"/>
    <mergeCell ref="B18:B19"/>
    <mergeCell ref="D86:D88"/>
    <mergeCell ref="B85:B88"/>
    <mergeCell ref="A20:A21"/>
    <mergeCell ref="C20:C21"/>
    <mergeCell ref="D20:D21"/>
    <mergeCell ref="B20:B21"/>
    <mergeCell ref="D79:D83"/>
    <mergeCell ref="C45:C83"/>
    <mergeCell ref="A23:A2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/>
  <dimension ref="A1:IV288"/>
  <sheetViews>
    <sheetView topLeftCell="A267" zoomScaleNormal="100" workbookViewId="0">
      <selection activeCell="A276" sqref="A276:B276"/>
    </sheetView>
  </sheetViews>
  <sheetFormatPr defaultRowHeight="12.75" customHeight="1" x14ac:dyDescent="0.2"/>
  <cols>
    <col min="1" max="1" width="22.28515625" customWidth="1"/>
    <col min="2" max="2" width="13.7109375" customWidth="1"/>
    <col min="3" max="3" width="13.28515625" customWidth="1"/>
    <col min="4" max="4" width="16.42578125" customWidth="1"/>
    <col min="5" max="5" width="26.5703125" customWidth="1"/>
    <col min="6" max="6" width="13.7109375" customWidth="1"/>
    <col min="7" max="7" width="7.28515625" customWidth="1"/>
    <col min="8" max="8" width="12.140625" customWidth="1"/>
    <col min="9" max="9" width="12.28515625" customWidth="1"/>
    <col min="10" max="10" width="13.28515625" hidden="1" customWidth="1"/>
  </cols>
  <sheetData>
    <row r="1" spans="1:10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10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5616.8</v>
      </c>
      <c r="E2" s="5">
        <v>1537593.86</v>
      </c>
      <c r="F2" s="6">
        <v>1489987.39</v>
      </c>
      <c r="G2" s="586">
        <f>E2-F2</f>
        <v>47606.470000000205</v>
      </c>
      <c r="H2" s="587"/>
    </row>
    <row r="3" spans="1:10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40</v>
      </c>
      <c r="F3" s="1"/>
      <c r="G3" s="1"/>
      <c r="H3" s="1" t="s">
        <v>24</v>
      </c>
      <c r="I3" s="8">
        <f>F2-F288</f>
        <v>-114612.65439999965</v>
      </c>
    </row>
    <row r="4" spans="1:10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10" ht="77.2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  <c r="J5" s="147" t="s">
        <v>70</v>
      </c>
    </row>
    <row r="6" spans="1:10" ht="12.75" customHeight="1" thickBot="1" x14ac:dyDescent="0.25">
      <c r="A6" s="82"/>
      <c r="B6" s="73">
        <v>16889.689999999999</v>
      </c>
      <c r="C6" s="73" t="s">
        <v>65</v>
      </c>
      <c r="D6" s="324"/>
      <c r="E6" s="53"/>
      <c r="F6" s="53"/>
      <c r="G6" s="53"/>
      <c r="H6" s="344"/>
      <c r="I6" s="204">
        <f t="shared" ref="I6:I27" si="0">G6*H6</f>
        <v>0</v>
      </c>
      <c r="J6" s="305"/>
    </row>
    <row r="7" spans="1:10" ht="26.25" thickBot="1" x14ac:dyDescent="0.25">
      <c r="A7" s="46" t="s">
        <v>517</v>
      </c>
      <c r="B7" s="88">
        <v>16861.8</v>
      </c>
      <c r="C7" s="88" t="s">
        <v>66</v>
      </c>
      <c r="D7" s="407" t="s">
        <v>518</v>
      </c>
      <c r="E7" s="47" t="s">
        <v>211</v>
      </c>
      <c r="F7" s="47" t="s">
        <v>137</v>
      </c>
      <c r="G7" s="47">
        <v>1.04</v>
      </c>
      <c r="H7" s="341">
        <v>197.09</v>
      </c>
      <c r="I7" s="49">
        <f t="shared" si="0"/>
        <v>204.9736</v>
      </c>
      <c r="J7" s="306">
        <f>I7+B7</f>
        <v>17066.7736</v>
      </c>
    </row>
    <row r="8" spans="1:10" ht="12.75" customHeight="1" thickBot="1" x14ac:dyDescent="0.25">
      <c r="A8" s="588" t="s">
        <v>620</v>
      </c>
      <c r="B8" s="579">
        <v>18025</v>
      </c>
      <c r="C8" s="579" t="s">
        <v>69</v>
      </c>
      <c r="D8" s="591" t="s">
        <v>471</v>
      </c>
      <c r="E8" s="37" t="s">
        <v>621</v>
      </c>
      <c r="F8" s="37" t="s">
        <v>100</v>
      </c>
      <c r="G8" s="37">
        <v>1</v>
      </c>
      <c r="H8" s="38">
        <v>390</v>
      </c>
      <c r="I8" s="39">
        <f t="shared" si="0"/>
        <v>390</v>
      </c>
      <c r="J8" s="305"/>
    </row>
    <row r="9" spans="1:10" ht="12.75" customHeight="1" thickBot="1" x14ac:dyDescent="0.25">
      <c r="A9" s="590"/>
      <c r="B9" s="580"/>
      <c r="C9" s="580"/>
      <c r="D9" s="592"/>
      <c r="E9" s="40" t="s">
        <v>185</v>
      </c>
      <c r="F9" s="40" t="s">
        <v>100</v>
      </c>
      <c r="G9" s="40">
        <v>1</v>
      </c>
      <c r="H9" s="41">
        <v>42</v>
      </c>
      <c r="I9" s="42">
        <f t="shared" si="0"/>
        <v>42</v>
      </c>
      <c r="J9" s="305"/>
    </row>
    <row r="10" spans="1:10" ht="12.75" customHeight="1" x14ac:dyDescent="0.2">
      <c r="A10" s="588" t="s">
        <v>782</v>
      </c>
      <c r="B10" s="579">
        <v>15931.82</v>
      </c>
      <c r="C10" s="579" t="s">
        <v>71</v>
      </c>
      <c r="D10" s="616"/>
      <c r="E10" s="37" t="s">
        <v>783</v>
      </c>
      <c r="F10" s="37" t="s">
        <v>102</v>
      </c>
      <c r="G10" s="37">
        <v>5</v>
      </c>
      <c r="H10" s="38">
        <v>69.959999999999994</v>
      </c>
      <c r="I10" s="39">
        <f t="shared" si="0"/>
        <v>349.79999999999995</v>
      </c>
      <c r="J10" s="645"/>
    </row>
    <row r="11" spans="1:10" ht="12.75" customHeight="1" thickBot="1" x14ac:dyDescent="0.25">
      <c r="A11" s="590"/>
      <c r="B11" s="649"/>
      <c r="C11" s="580"/>
      <c r="D11" s="617"/>
      <c r="E11" s="40" t="s">
        <v>282</v>
      </c>
      <c r="F11" s="40" t="s">
        <v>100</v>
      </c>
      <c r="G11" s="40">
        <v>2</v>
      </c>
      <c r="H11" s="41">
        <v>60</v>
      </c>
      <c r="I11" s="42">
        <f t="shared" si="0"/>
        <v>120</v>
      </c>
      <c r="J11" s="646"/>
    </row>
    <row r="12" spans="1:10" ht="12.75" customHeight="1" thickBot="1" x14ac:dyDescent="0.25">
      <c r="A12" s="316"/>
      <c r="B12" s="74">
        <v>14778.46</v>
      </c>
      <c r="C12" s="74" t="s">
        <v>72</v>
      </c>
      <c r="D12" s="317"/>
      <c r="E12" s="76"/>
      <c r="F12" s="76"/>
      <c r="G12" s="76"/>
      <c r="H12" s="77"/>
      <c r="I12" s="204">
        <f t="shared" si="0"/>
        <v>0</v>
      </c>
      <c r="J12" s="647"/>
    </row>
    <row r="13" spans="1:10" ht="13.5" thickBot="1" x14ac:dyDescent="0.25">
      <c r="A13" s="46" t="s">
        <v>421</v>
      </c>
      <c r="B13" s="88">
        <v>13073.44</v>
      </c>
      <c r="C13" s="88" t="s">
        <v>73</v>
      </c>
      <c r="D13" s="47" t="s">
        <v>788</v>
      </c>
      <c r="E13" s="47" t="s">
        <v>378</v>
      </c>
      <c r="F13" s="47" t="s">
        <v>138</v>
      </c>
      <c r="G13" s="47">
        <v>2</v>
      </c>
      <c r="H13" s="48">
        <v>345</v>
      </c>
      <c r="I13" s="49">
        <f t="shared" si="0"/>
        <v>690</v>
      </c>
      <c r="J13" s="307"/>
    </row>
    <row r="14" spans="1:10" ht="12.75" customHeight="1" thickBot="1" x14ac:dyDescent="0.25">
      <c r="A14" s="321"/>
      <c r="B14" s="73">
        <v>15145.22</v>
      </c>
      <c r="C14" s="157" t="s">
        <v>74</v>
      </c>
      <c r="D14" s="323"/>
      <c r="E14" s="53"/>
      <c r="F14" s="53"/>
      <c r="G14" s="53"/>
      <c r="H14" s="156"/>
      <c r="I14" s="168">
        <f t="shared" si="0"/>
        <v>0</v>
      </c>
      <c r="J14" s="218"/>
    </row>
    <row r="15" spans="1:10" ht="12.75" customHeight="1" x14ac:dyDescent="0.2">
      <c r="A15" s="588" t="s">
        <v>1154</v>
      </c>
      <c r="B15" s="579">
        <v>12414.14</v>
      </c>
      <c r="C15" s="579" t="s">
        <v>75</v>
      </c>
      <c r="D15" s="591" t="s">
        <v>287</v>
      </c>
      <c r="E15" s="37" t="s">
        <v>1155</v>
      </c>
      <c r="F15" s="37" t="s">
        <v>100</v>
      </c>
      <c r="G15" s="37">
        <v>2</v>
      </c>
      <c r="H15" s="38">
        <v>139.04</v>
      </c>
      <c r="I15" s="39">
        <f t="shared" si="0"/>
        <v>278.08</v>
      </c>
      <c r="J15" s="645"/>
    </row>
    <row r="16" spans="1:10" ht="12.75" customHeight="1" thickBot="1" x14ac:dyDescent="0.25">
      <c r="A16" s="590"/>
      <c r="B16" s="581"/>
      <c r="C16" s="581"/>
      <c r="D16" s="592"/>
      <c r="E16" s="40" t="s">
        <v>535</v>
      </c>
      <c r="F16" s="40" t="s">
        <v>102</v>
      </c>
      <c r="G16" s="40">
        <v>0.5</v>
      </c>
      <c r="H16" s="41">
        <v>77.400000000000006</v>
      </c>
      <c r="I16" s="42">
        <f t="shared" si="0"/>
        <v>38.700000000000003</v>
      </c>
      <c r="J16" s="647"/>
    </row>
    <row r="17" spans="1:10" ht="12.75" customHeight="1" thickBot="1" x14ac:dyDescent="0.25">
      <c r="A17" s="46" t="s">
        <v>1156</v>
      </c>
      <c r="B17" s="580"/>
      <c r="C17" s="580"/>
      <c r="D17" s="47" t="s">
        <v>131</v>
      </c>
      <c r="E17" s="47" t="s">
        <v>378</v>
      </c>
      <c r="F17" s="47" t="s">
        <v>100</v>
      </c>
      <c r="G17" s="47">
        <v>2</v>
      </c>
      <c r="H17" s="48">
        <v>345</v>
      </c>
      <c r="I17" s="49">
        <f t="shared" si="0"/>
        <v>690</v>
      </c>
      <c r="J17" s="645"/>
    </row>
    <row r="18" spans="1:10" ht="12.75" customHeight="1" thickBot="1" x14ac:dyDescent="0.25">
      <c r="A18" s="321"/>
      <c r="B18" s="73">
        <v>13488.11</v>
      </c>
      <c r="C18" s="73" t="s">
        <v>76</v>
      </c>
      <c r="D18" s="323"/>
      <c r="E18" s="53"/>
      <c r="F18" s="53"/>
      <c r="G18" s="53"/>
      <c r="H18" s="156"/>
      <c r="I18" s="168">
        <f t="shared" si="0"/>
        <v>0</v>
      </c>
      <c r="J18" s="646"/>
    </row>
    <row r="19" spans="1:10" ht="12.75" customHeight="1" thickBot="1" x14ac:dyDescent="0.25">
      <c r="A19" s="588" t="s">
        <v>1235</v>
      </c>
      <c r="B19" s="579">
        <v>13667.97</v>
      </c>
      <c r="C19" s="579" t="s">
        <v>77</v>
      </c>
      <c r="D19" s="591" t="s">
        <v>708</v>
      </c>
      <c r="E19" s="37" t="s">
        <v>211</v>
      </c>
      <c r="F19" s="37" t="s">
        <v>137</v>
      </c>
      <c r="G19" s="37">
        <v>1.04</v>
      </c>
      <c r="H19" s="38">
        <v>197.09</v>
      </c>
      <c r="I19" s="39">
        <f t="shared" si="0"/>
        <v>204.9736</v>
      </c>
      <c r="J19" s="647"/>
    </row>
    <row r="20" spans="1:10" ht="12.75" customHeight="1" thickBot="1" x14ac:dyDescent="0.25">
      <c r="A20" s="590"/>
      <c r="B20" s="580"/>
      <c r="C20" s="580"/>
      <c r="D20" s="592"/>
      <c r="E20" s="40" t="s">
        <v>932</v>
      </c>
      <c r="F20" s="40" t="s">
        <v>100</v>
      </c>
      <c r="G20" s="40">
        <v>2</v>
      </c>
      <c r="H20" s="41">
        <v>5</v>
      </c>
      <c r="I20" s="42">
        <f t="shared" si="0"/>
        <v>10</v>
      </c>
      <c r="J20" s="301"/>
    </row>
    <row r="21" spans="1:10" ht="12.75" customHeight="1" x14ac:dyDescent="0.2">
      <c r="A21" s="588" t="s">
        <v>707</v>
      </c>
      <c r="B21" s="579">
        <v>14781.84</v>
      </c>
      <c r="C21" s="579" t="s">
        <v>78</v>
      </c>
      <c r="D21" s="579" t="s">
        <v>747</v>
      </c>
      <c r="E21" s="37" t="s">
        <v>220</v>
      </c>
      <c r="F21" s="37" t="s">
        <v>100</v>
      </c>
      <c r="G21" s="37">
        <v>1</v>
      </c>
      <c r="H21" s="38">
        <v>160</v>
      </c>
      <c r="I21" s="39">
        <f t="shared" si="0"/>
        <v>160</v>
      </c>
      <c r="J21" s="648">
        <f>SUM(I21:I22)+(B17/2)</f>
        <v>172.3</v>
      </c>
    </row>
    <row r="22" spans="1:10" ht="12.75" customHeight="1" thickBot="1" x14ac:dyDescent="0.25">
      <c r="A22" s="589"/>
      <c r="B22" s="581"/>
      <c r="C22" s="581"/>
      <c r="D22" s="581"/>
      <c r="E22" s="15" t="s">
        <v>221</v>
      </c>
      <c r="F22" s="15" t="s">
        <v>102</v>
      </c>
      <c r="G22" s="15">
        <v>0.15</v>
      </c>
      <c r="H22" s="16">
        <v>82</v>
      </c>
      <c r="I22" s="43">
        <f t="shared" si="0"/>
        <v>12.299999999999999</v>
      </c>
      <c r="J22" s="647"/>
    </row>
    <row r="23" spans="1:10" ht="12.75" customHeight="1" x14ac:dyDescent="0.2">
      <c r="A23" s="589"/>
      <c r="B23" s="581"/>
      <c r="C23" s="581"/>
      <c r="D23" s="581"/>
      <c r="E23" s="15" t="s">
        <v>1455</v>
      </c>
      <c r="F23" s="15" t="s">
        <v>102</v>
      </c>
      <c r="G23" s="15">
        <v>3</v>
      </c>
      <c r="H23" s="16">
        <v>120</v>
      </c>
      <c r="I23" s="43">
        <f t="shared" si="0"/>
        <v>360</v>
      </c>
      <c r="J23" s="307"/>
    </row>
    <row r="24" spans="1:10" ht="12.75" customHeight="1" x14ac:dyDescent="0.2">
      <c r="A24" s="589"/>
      <c r="B24" s="581"/>
      <c r="C24" s="581"/>
      <c r="D24" s="581"/>
      <c r="E24" s="15" t="s">
        <v>288</v>
      </c>
      <c r="F24" s="15" t="s">
        <v>100</v>
      </c>
      <c r="G24" s="15">
        <v>1</v>
      </c>
      <c r="H24" s="16">
        <v>77</v>
      </c>
      <c r="I24" s="43">
        <f t="shared" si="0"/>
        <v>77</v>
      </c>
      <c r="J24" s="218"/>
    </row>
    <row r="25" spans="1:10" ht="12.75" customHeight="1" thickBot="1" x14ac:dyDescent="0.25">
      <c r="A25" s="590"/>
      <c r="B25" s="580"/>
      <c r="C25" s="580"/>
      <c r="D25" s="580"/>
      <c r="E25" s="40" t="s">
        <v>473</v>
      </c>
      <c r="F25" s="40" t="s">
        <v>102</v>
      </c>
      <c r="G25" s="40">
        <v>0.3</v>
      </c>
      <c r="H25" s="41">
        <v>315</v>
      </c>
      <c r="I25" s="42">
        <f t="shared" si="0"/>
        <v>94.5</v>
      </c>
      <c r="J25" s="218"/>
    </row>
    <row r="26" spans="1:10" ht="12.75" customHeight="1" x14ac:dyDescent="0.2">
      <c r="A26" s="588" t="s">
        <v>1561</v>
      </c>
      <c r="B26" s="579">
        <v>14733.87</v>
      </c>
      <c r="C26" s="579" t="s">
        <v>79</v>
      </c>
      <c r="D26" s="616" t="s">
        <v>287</v>
      </c>
      <c r="E26" s="37" t="s">
        <v>211</v>
      </c>
      <c r="F26" s="37" t="s">
        <v>137</v>
      </c>
      <c r="G26" s="37">
        <v>2.08</v>
      </c>
      <c r="H26" s="38">
        <v>197.09</v>
      </c>
      <c r="I26" s="39">
        <f t="shared" si="0"/>
        <v>409.94720000000001</v>
      </c>
      <c r="J26" s="218"/>
    </row>
    <row r="27" spans="1:10" ht="13.5" thickBot="1" x14ac:dyDescent="0.25">
      <c r="A27" s="590"/>
      <c r="B27" s="580"/>
      <c r="C27" s="580"/>
      <c r="D27" s="617"/>
      <c r="E27" s="40" t="s">
        <v>212</v>
      </c>
      <c r="F27" s="40" t="s">
        <v>102</v>
      </c>
      <c r="G27" s="40">
        <v>0.05</v>
      </c>
      <c r="H27" s="41">
        <v>116</v>
      </c>
      <c r="I27" s="42">
        <f t="shared" si="0"/>
        <v>5.8000000000000007</v>
      </c>
      <c r="J27" s="218"/>
    </row>
    <row r="28" spans="1:10" ht="12.75" customHeight="1" thickBot="1" x14ac:dyDescent="0.25">
      <c r="A28" s="82"/>
      <c r="B28" s="200">
        <f>SUM(B6:B27)</f>
        <v>179791.35999999999</v>
      </c>
      <c r="C28" s="201"/>
      <c r="D28" s="200"/>
      <c r="E28" s="202"/>
      <c r="F28" s="201"/>
      <c r="G28" s="201"/>
      <c r="H28" s="200" t="s">
        <v>16</v>
      </c>
      <c r="I28" s="200">
        <f>SUM(I6:I27)</f>
        <v>4138.0743999999995</v>
      </c>
      <c r="J28" s="18">
        <f>SUM(J6:J27)</f>
        <v>17239.0736</v>
      </c>
    </row>
    <row r="29" spans="1:10" ht="77.25" thickBot="1" x14ac:dyDescent="0.25">
      <c r="A29" s="137" t="s">
        <v>1602</v>
      </c>
      <c r="B29" s="117" t="s">
        <v>15</v>
      </c>
      <c r="C29" s="117" t="s">
        <v>4</v>
      </c>
      <c r="D29" s="117" t="s">
        <v>22</v>
      </c>
      <c r="E29" s="121" t="s">
        <v>17</v>
      </c>
      <c r="F29" s="117" t="s">
        <v>18</v>
      </c>
      <c r="G29" s="117" t="s">
        <v>9</v>
      </c>
      <c r="H29" s="117" t="s">
        <v>12</v>
      </c>
      <c r="I29" s="118" t="s">
        <v>11</v>
      </c>
      <c r="J29" s="147" t="s">
        <v>70</v>
      </c>
    </row>
    <row r="30" spans="1:10" ht="12.75" customHeight="1" x14ac:dyDescent="0.2">
      <c r="A30" s="588" t="s">
        <v>118</v>
      </c>
      <c r="B30" s="579">
        <v>24394.54</v>
      </c>
      <c r="C30" s="579" t="s">
        <v>65</v>
      </c>
      <c r="D30" s="591" t="s">
        <v>323</v>
      </c>
      <c r="E30" s="37" t="s">
        <v>340</v>
      </c>
      <c r="F30" s="37" t="s">
        <v>104</v>
      </c>
      <c r="G30" s="37">
        <v>5</v>
      </c>
      <c r="H30" s="38">
        <v>168.34</v>
      </c>
      <c r="I30" s="298">
        <f t="shared" ref="I30:I194" si="1">G30*H30</f>
        <v>841.7</v>
      </c>
      <c r="J30" s="648">
        <f>SUM(I30:I56)+B30</f>
        <v>36268.810000000005</v>
      </c>
    </row>
    <row r="31" spans="1:10" ht="12.75" customHeight="1" x14ac:dyDescent="0.2">
      <c r="A31" s="589"/>
      <c r="B31" s="581"/>
      <c r="C31" s="581"/>
      <c r="D31" s="595"/>
      <c r="E31" s="15" t="s">
        <v>208</v>
      </c>
      <c r="F31" s="15" t="s">
        <v>102</v>
      </c>
      <c r="G31" s="15">
        <v>2</v>
      </c>
      <c r="H31" s="16">
        <v>76.7</v>
      </c>
      <c r="I31" s="299">
        <f t="shared" si="1"/>
        <v>153.4</v>
      </c>
      <c r="J31" s="646"/>
    </row>
    <row r="32" spans="1:10" ht="12.75" customHeight="1" thickBot="1" x14ac:dyDescent="0.25">
      <c r="A32" s="590"/>
      <c r="B32" s="581"/>
      <c r="C32" s="581"/>
      <c r="D32" s="592"/>
      <c r="E32" s="469" t="s">
        <v>185</v>
      </c>
      <c r="F32" s="469" t="s">
        <v>100</v>
      </c>
      <c r="G32" s="469">
        <v>1</v>
      </c>
      <c r="H32" s="470">
        <v>40</v>
      </c>
      <c r="I32" s="300">
        <f t="shared" si="1"/>
        <v>40</v>
      </c>
      <c r="J32" s="646"/>
    </row>
    <row r="33" spans="1:10" ht="26.25" thickBot="1" x14ac:dyDescent="0.25">
      <c r="A33" s="46" t="s">
        <v>353</v>
      </c>
      <c r="B33" s="580"/>
      <c r="C33" s="580"/>
      <c r="D33" s="47" t="s">
        <v>362</v>
      </c>
      <c r="E33" s="47" t="s">
        <v>355</v>
      </c>
      <c r="F33" s="47" t="s">
        <v>100</v>
      </c>
      <c r="G33" s="47">
        <v>3</v>
      </c>
      <c r="H33" s="48">
        <v>17</v>
      </c>
      <c r="I33" s="49">
        <f t="shared" si="1"/>
        <v>51</v>
      </c>
      <c r="J33" s="646"/>
    </row>
    <row r="34" spans="1:10" ht="12.75" customHeight="1" x14ac:dyDescent="0.2">
      <c r="A34" s="588" t="s">
        <v>118</v>
      </c>
      <c r="B34" s="579">
        <v>20473.37</v>
      </c>
      <c r="C34" s="579" t="s">
        <v>66</v>
      </c>
      <c r="D34" s="602" t="s">
        <v>371</v>
      </c>
      <c r="E34" s="475" t="s">
        <v>340</v>
      </c>
      <c r="F34" s="475" t="s">
        <v>104</v>
      </c>
      <c r="G34" s="475">
        <v>6</v>
      </c>
      <c r="H34" s="476">
        <v>289.13</v>
      </c>
      <c r="I34" s="298">
        <f t="shared" si="1"/>
        <v>1734.78</v>
      </c>
      <c r="J34" s="646"/>
    </row>
    <row r="35" spans="1:10" ht="12.75" customHeight="1" x14ac:dyDescent="0.2">
      <c r="A35" s="589"/>
      <c r="B35" s="581"/>
      <c r="C35" s="581"/>
      <c r="D35" s="603"/>
      <c r="E35" s="295" t="s">
        <v>228</v>
      </c>
      <c r="F35" s="295" t="s">
        <v>100</v>
      </c>
      <c r="G35" s="295">
        <v>4</v>
      </c>
      <c r="H35" s="296">
        <v>8.07</v>
      </c>
      <c r="I35" s="299">
        <f t="shared" si="1"/>
        <v>32.28</v>
      </c>
      <c r="J35" s="646"/>
    </row>
    <row r="36" spans="1:10" ht="12.75" customHeight="1" x14ac:dyDescent="0.2">
      <c r="A36" s="589"/>
      <c r="B36" s="581"/>
      <c r="C36" s="581"/>
      <c r="D36" s="603"/>
      <c r="E36" s="295" t="s">
        <v>240</v>
      </c>
      <c r="F36" s="295" t="s">
        <v>100</v>
      </c>
      <c r="G36" s="295">
        <v>2</v>
      </c>
      <c r="H36" s="296">
        <v>320</v>
      </c>
      <c r="I36" s="299">
        <f t="shared" si="1"/>
        <v>640</v>
      </c>
      <c r="J36" s="646"/>
    </row>
    <row r="37" spans="1:10" ht="12.75" customHeight="1" x14ac:dyDescent="0.2">
      <c r="A37" s="589"/>
      <c r="B37" s="581"/>
      <c r="C37" s="581"/>
      <c r="D37" s="603"/>
      <c r="E37" s="295" t="s">
        <v>367</v>
      </c>
      <c r="F37" s="295" t="s">
        <v>104</v>
      </c>
      <c r="G37" s="295">
        <v>10.5</v>
      </c>
      <c r="H37" s="296">
        <v>136.16</v>
      </c>
      <c r="I37" s="299">
        <f t="shared" si="1"/>
        <v>1429.68</v>
      </c>
      <c r="J37" s="646"/>
    </row>
    <row r="38" spans="1:10" ht="12.75" customHeight="1" x14ac:dyDescent="0.2">
      <c r="A38" s="589"/>
      <c r="B38" s="581"/>
      <c r="C38" s="581"/>
      <c r="D38" s="603"/>
      <c r="E38" s="15" t="s">
        <v>208</v>
      </c>
      <c r="F38" s="15" t="s">
        <v>100</v>
      </c>
      <c r="G38" s="15">
        <v>2</v>
      </c>
      <c r="H38" s="16">
        <v>76.099999999999994</v>
      </c>
      <c r="I38" s="299">
        <f t="shared" si="1"/>
        <v>152.19999999999999</v>
      </c>
      <c r="J38" s="646"/>
    </row>
    <row r="39" spans="1:10" ht="12.75" customHeight="1" x14ac:dyDescent="0.2">
      <c r="A39" s="589"/>
      <c r="B39" s="581"/>
      <c r="C39" s="581"/>
      <c r="D39" s="603"/>
      <c r="E39" s="295" t="s">
        <v>185</v>
      </c>
      <c r="F39" s="295" t="s">
        <v>100</v>
      </c>
      <c r="G39" s="295">
        <v>2</v>
      </c>
      <c r="H39" s="296">
        <v>40</v>
      </c>
      <c r="I39" s="299">
        <f t="shared" si="1"/>
        <v>80</v>
      </c>
      <c r="J39" s="646"/>
    </row>
    <row r="40" spans="1:10" ht="12.75" customHeight="1" x14ac:dyDescent="0.2">
      <c r="A40" s="589"/>
      <c r="B40" s="581"/>
      <c r="C40" s="581"/>
      <c r="D40" s="603"/>
      <c r="E40" s="295" t="s">
        <v>372</v>
      </c>
      <c r="F40" s="295" t="s">
        <v>100</v>
      </c>
      <c r="G40" s="295">
        <v>2</v>
      </c>
      <c r="H40" s="296">
        <v>4.9400000000000004</v>
      </c>
      <c r="I40" s="299">
        <f t="shared" si="1"/>
        <v>9.8800000000000008</v>
      </c>
      <c r="J40" s="646"/>
    </row>
    <row r="41" spans="1:10" ht="12.75" customHeight="1" thickBot="1" x14ac:dyDescent="0.25">
      <c r="A41" s="590"/>
      <c r="B41" s="581"/>
      <c r="C41" s="581"/>
      <c r="D41" s="604"/>
      <c r="E41" s="469" t="s">
        <v>230</v>
      </c>
      <c r="F41" s="469" t="s">
        <v>100</v>
      </c>
      <c r="G41" s="469">
        <v>2</v>
      </c>
      <c r="H41" s="470">
        <v>55.8</v>
      </c>
      <c r="I41" s="300">
        <f t="shared" si="1"/>
        <v>111.6</v>
      </c>
      <c r="J41" s="646"/>
    </row>
    <row r="42" spans="1:10" ht="12.75" customHeight="1" x14ac:dyDescent="0.2">
      <c r="A42" s="588" t="s">
        <v>353</v>
      </c>
      <c r="B42" s="581"/>
      <c r="C42" s="581"/>
      <c r="D42" s="591"/>
      <c r="E42" s="37" t="s">
        <v>355</v>
      </c>
      <c r="F42" s="37" t="s">
        <v>100</v>
      </c>
      <c r="G42" s="37">
        <v>14</v>
      </c>
      <c r="H42" s="38">
        <v>17</v>
      </c>
      <c r="I42" s="39">
        <f t="shared" si="1"/>
        <v>238</v>
      </c>
      <c r="J42" s="646"/>
    </row>
    <row r="43" spans="1:10" ht="12.75" customHeight="1" x14ac:dyDescent="0.2">
      <c r="A43" s="589"/>
      <c r="B43" s="581"/>
      <c r="C43" s="581"/>
      <c r="D43" s="595"/>
      <c r="E43" s="15" t="s">
        <v>391</v>
      </c>
      <c r="F43" s="15" t="s">
        <v>104</v>
      </c>
      <c r="G43" s="15">
        <v>100</v>
      </c>
      <c r="H43" s="16">
        <v>2</v>
      </c>
      <c r="I43" s="13">
        <f t="shared" si="1"/>
        <v>200</v>
      </c>
      <c r="J43" s="646"/>
    </row>
    <row r="44" spans="1:10" ht="12.75" customHeight="1" x14ac:dyDescent="0.2">
      <c r="A44" s="589"/>
      <c r="B44" s="581"/>
      <c r="C44" s="581"/>
      <c r="D44" s="595"/>
      <c r="E44" s="15" t="s">
        <v>392</v>
      </c>
      <c r="F44" s="15" t="s">
        <v>104</v>
      </c>
      <c r="G44" s="15">
        <v>100</v>
      </c>
      <c r="H44" s="16">
        <v>17</v>
      </c>
      <c r="I44" s="13">
        <f t="shared" si="1"/>
        <v>1700</v>
      </c>
      <c r="J44" s="646"/>
    </row>
    <row r="45" spans="1:10" ht="12.75" customHeight="1" x14ac:dyDescent="0.2">
      <c r="A45" s="589"/>
      <c r="B45" s="581"/>
      <c r="C45" s="581"/>
      <c r="D45" s="595"/>
      <c r="E45" s="15" t="s">
        <v>389</v>
      </c>
      <c r="F45" s="15" t="s">
        <v>104</v>
      </c>
      <c r="G45" s="15">
        <v>40</v>
      </c>
      <c r="H45" s="16">
        <v>1.43</v>
      </c>
      <c r="I45" s="13">
        <f t="shared" si="1"/>
        <v>57.199999999999996</v>
      </c>
      <c r="J45" s="646"/>
    </row>
    <row r="46" spans="1:10" ht="12.75" customHeight="1" x14ac:dyDescent="0.2">
      <c r="A46" s="589"/>
      <c r="B46" s="581"/>
      <c r="C46" s="581"/>
      <c r="D46" s="595"/>
      <c r="E46" s="15" t="s">
        <v>395</v>
      </c>
      <c r="F46" s="15" t="s">
        <v>100</v>
      </c>
      <c r="G46" s="15">
        <v>2</v>
      </c>
      <c r="H46" s="16">
        <v>120</v>
      </c>
      <c r="I46" s="13">
        <f t="shared" si="1"/>
        <v>240</v>
      </c>
      <c r="J46" s="646"/>
    </row>
    <row r="47" spans="1:10" ht="12.75" customHeight="1" x14ac:dyDescent="0.2">
      <c r="A47" s="589"/>
      <c r="B47" s="581"/>
      <c r="C47" s="581"/>
      <c r="D47" s="595"/>
      <c r="E47" s="15" t="s">
        <v>396</v>
      </c>
      <c r="F47" s="15" t="s">
        <v>100</v>
      </c>
      <c r="G47" s="15">
        <v>1</v>
      </c>
      <c r="H47" s="16">
        <v>47.84</v>
      </c>
      <c r="I47" s="13">
        <f t="shared" si="1"/>
        <v>47.84</v>
      </c>
      <c r="J47" s="646"/>
    </row>
    <row r="48" spans="1:10" ht="12.75" customHeight="1" x14ac:dyDescent="0.2">
      <c r="A48" s="589"/>
      <c r="B48" s="581"/>
      <c r="C48" s="581"/>
      <c r="D48" s="595"/>
      <c r="E48" s="15" t="s">
        <v>397</v>
      </c>
      <c r="F48" s="15" t="s">
        <v>100</v>
      </c>
      <c r="G48" s="15">
        <v>1</v>
      </c>
      <c r="H48" s="16">
        <v>57.08</v>
      </c>
      <c r="I48" s="13">
        <f t="shared" si="1"/>
        <v>57.08</v>
      </c>
      <c r="J48" s="646"/>
    </row>
    <row r="49" spans="1:10" ht="12.75" customHeight="1" x14ac:dyDescent="0.2">
      <c r="A49" s="589"/>
      <c r="B49" s="581"/>
      <c r="C49" s="581"/>
      <c r="D49" s="595"/>
      <c r="E49" s="15" t="s">
        <v>357</v>
      </c>
      <c r="F49" s="15" t="s">
        <v>100</v>
      </c>
      <c r="G49" s="15">
        <v>7</v>
      </c>
      <c r="H49" s="16">
        <v>35.270000000000003</v>
      </c>
      <c r="I49" s="13">
        <f t="shared" si="1"/>
        <v>246.89000000000001</v>
      </c>
      <c r="J49" s="646"/>
    </row>
    <row r="50" spans="1:10" ht="12.75" customHeight="1" x14ac:dyDescent="0.2">
      <c r="A50" s="589"/>
      <c r="B50" s="581"/>
      <c r="C50" s="581"/>
      <c r="D50" s="595"/>
      <c r="E50" s="15" t="s">
        <v>356</v>
      </c>
      <c r="F50" s="15" t="s">
        <v>100</v>
      </c>
      <c r="G50" s="15">
        <v>2</v>
      </c>
      <c r="H50" s="16">
        <v>45</v>
      </c>
      <c r="I50" s="13">
        <f t="shared" si="1"/>
        <v>90</v>
      </c>
      <c r="J50" s="646"/>
    </row>
    <row r="51" spans="1:10" ht="12.75" customHeight="1" x14ac:dyDescent="0.2">
      <c r="A51" s="589"/>
      <c r="B51" s="581"/>
      <c r="C51" s="581"/>
      <c r="D51" s="595"/>
      <c r="E51" s="15" t="s">
        <v>394</v>
      </c>
      <c r="F51" s="15" t="s">
        <v>100</v>
      </c>
      <c r="G51" s="15">
        <v>2</v>
      </c>
      <c r="H51" s="16">
        <v>33.270000000000003</v>
      </c>
      <c r="I51" s="13">
        <f t="shared" si="1"/>
        <v>66.540000000000006</v>
      </c>
      <c r="J51" s="646"/>
    </row>
    <row r="52" spans="1:10" ht="12.75" customHeight="1" x14ac:dyDescent="0.2">
      <c r="A52" s="589"/>
      <c r="B52" s="581"/>
      <c r="C52" s="581"/>
      <c r="D52" s="595"/>
      <c r="E52" s="15" t="s">
        <v>393</v>
      </c>
      <c r="F52" s="15" t="s">
        <v>100</v>
      </c>
      <c r="G52" s="15">
        <v>1</v>
      </c>
      <c r="H52" s="16">
        <v>36</v>
      </c>
      <c r="I52" s="13">
        <f t="shared" si="1"/>
        <v>36</v>
      </c>
      <c r="J52" s="646"/>
    </row>
    <row r="53" spans="1:10" ht="12.75" customHeight="1" thickBot="1" x14ac:dyDescent="0.25">
      <c r="A53" s="590"/>
      <c r="B53" s="580"/>
      <c r="C53" s="580"/>
      <c r="D53" s="592"/>
      <c r="E53" s="86" t="s">
        <v>361</v>
      </c>
      <c r="F53" s="86" t="s">
        <v>100</v>
      </c>
      <c r="G53" s="86">
        <v>3</v>
      </c>
      <c r="H53" s="87">
        <v>20.95</v>
      </c>
      <c r="I53" s="203">
        <f t="shared" si="1"/>
        <v>62.849999999999994</v>
      </c>
      <c r="J53" s="646"/>
    </row>
    <row r="54" spans="1:10" x14ac:dyDescent="0.2">
      <c r="A54" s="588" t="s">
        <v>610</v>
      </c>
      <c r="B54" s="579">
        <v>20547.59</v>
      </c>
      <c r="C54" s="599" t="s">
        <v>69</v>
      </c>
      <c r="D54" s="642" t="s">
        <v>126</v>
      </c>
      <c r="E54" s="475" t="s">
        <v>611</v>
      </c>
      <c r="F54" s="475" t="s">
        <v>100</v>
      </c>
      <c r="G54" s="475">
        <v>1</v>
      </c>
      <c r="H54" s="476">
        <v>2750.29</v>
      </c>
      <c r="I54" s="298">
        <f t="shared" si="1"/>
        <v>2750.29</v>
      </c>
      <c r="J54" s="646"/>
    </row>
    <row r="55" spans="1:10" ht="12.75" customHeight="1" x14ac:dyDescent="0.2">
      <c r="A55" s="589"/>
      <c r="B55" s="581"/>
      <c r="C55" s="600"/>
      <c r="D55" s="643"/>
      <c r="E55" s="295" t="s">
        <v>612</v>
      </c>
      <c r="F55" s="295" t="s">
        <v>100</v>
      </c>
      <c r="G55" s="295">
        <v>2</v>
      </c>
      <c r="H55" s="296">
        <v>348.53</v>
      </c>
      <c r="I55" s="299">
        <f t="shared" si="1"/>
        <v>697.06</v>
      </c>
      <c r="J55" s="646"/>
    </row>
    <row r="56" spans="1:10" ht="12.75" customHeight="1" thickBot="1" x14ac:dyDescent="0.25">
      <c r="A56" s="589"/>
      <c r="B56" s="581"/>
      <c r="C56" s="600"/>
      <c r="D56" s="643"/>
      <c r="E56" s="295" t="s">
        <v>571</v>
      </c>
      <c r="F56" s="295" t="s">
        <v>100</v>
      </c>
      <c r="G56" s="295">
        <v>4</v>
      </c>
      <c r="H56" s="296">
        <v>27</v>
      </c>
      <c r="I56" s="299">
        <f t="shared" si="1"/>
        <v>108</v>
      </c>
      <c r="J56" s="647"/>
    </row>
    <row r="57" spans="1:10" ht="12.75" customHeight="1" x14ac:dyDescent="0.2">
      <c r="A57" s="589"/>
      <c r="B57" s="581"/>
      <c r="C57" s="600"/>
      <c r="D57" s="643"/>
      <c r="E57" s="295" t="s">
        <v>535</v>
      </c>
      <c r="F57" s="295" t="s">
        <v>102</v>
      </c>
      <c r="G57" s="295">
        <v>1</v>
      </c>
      <c r="H57" s="296">
        <v>77.400000000000006</v>
      </c>
      <c r="I57" s="299">
        <f t="shared" si="1"/>
        <v>77.400000000000006</v>
      </c>
      <c r="J57" s="645"/>
    </row>
    <row r="58" spans="1:10" ht="12.75" customHeight="1" x14ac:dyDescent="0.2">
      <c r="A58" s="589"/>
      <c r="B58" s="581"/>
      <c r="C58" s="600"/>
      <c r="D58" s="643"/>
      <c r="E58" s="328" t="s">
        <v>613</v>
      </c>
      <c r="F58" s="328" t="s">
        <v>100</v>
      </c>
      <c r="G58" s="328">
        <v>1</v>
      </c>
      <c r="H58" s="408">
        <v>50</v>
      </c>
      <c r="I58" s="489">
        <f t="shared" si="1"/>
        <v>50</v>
      </c>
      <c r="J58" s="646"/>
    </row>
    <row r="59" spans="1:10" ht="12.75" customHeight="1" x14ac:dyDescent="0.2">
      <c r="A59" s="589"/>
      <c r="B59" s="581"/>
      <c r="C59" s="600"/>
      <c r="D59" s="643"/>
      <c r="E59" s="328" t="s">
        <v>614</v>
      </c>
      <c r="F59" s="328" t="s">
        <v>100</v>
      </c>
      <c r="G59" s="328">
        <v>1</v>
      </c>
      <c r="H59" s="408">
        <v>100</v>
      </c>
      <c r="I59" s="489">
        <f t="shared" si="1"/>
        <v>100</v>
      </c>
      <c r="J59" s="646"/>
    </row>
    <row r="60" spans="1:10" ht="12.75" customHeight="1" thickBot="1" x14ac:dyDescent="0.25">
      <c r="A60" s="590"/>
      <c r="B60" s="581"/>
      <c r="C60" s="600"/>
      <c r="D60" s="644"/>
      <c r="E60" s="469" t="s">
        <v>516</v>
      </c>
      <c r="F60" s="469" t="s">
        <v>104</v>
      </c>
      <c r="G60" s="469">
        <v>1</v>
      </c>
      <c r="H60" s="470">
        <v>24</v>
      </c>
      <c r="I60" s="300">
        <f t="shared" si="1"/>
        <v>24</v>
      </c>
      <c r="J60" s="646"/>
    </row>
    <row r="61" spans="1:10" ht="12.75" customHeight="1" x14ac:dyDescent="0.2">
      <c r="A61" s="588" t="s">
        <v>408</v>
      </c>
      <c r="B61" s="581"/>
      <c r="C61" s="600"/>
      <c r="D61" s="642" t="s">
        <v>615</v>
      </c>
      <c r="E61" s="475" t="s">
        <v>273</v>
      </c>
      <c r="F61" s="475" t="s">
        <v>104</v>
      </c>
      <c r="G61" s="475">
        <v>4</v>
      </c>
      <c r="H61" s="476">
        <v>55.74</v>
      </c>
      <c r="I61" s="298">
        <f t="shared" si="1"/>
        <v>222.96</v>
      </c>
      <c r="J61" s="646"/>
    </row>
    <row r="62" spans="1:10" ht="13.5" thickBot="1" x14ac:dyDescent="0.25">
      <c r="A62" s="589"/>
      <c r="B62" s="581"/>
      <c r="C62" s="600"/>
      <c r="D62" s="643"/>
      <c r="E62" s="328" t="s">
        <v>369</v>
      </c>
      <c r="F62" s="328" t="s">
        <v>100</v>
      </c>
      <c r="G62" s="328">
        <v>2</v>
      </c>
      <c r="H62" s="408">
        <v>92.39</v>
      </c>
      <c r="I62" s="489">
        <f t="shared" si="1"/>
        <v>184.78</v>
      </c>
      <c r="J62" s="647"/>
    </row>
    <row r="63" spans="1:10" ht="12.75" customHeight="1" x14ac:dyDescent="0.2">
      <c r="A63" s="588" t="s">
        <v>558</v>
      </c>
      <c r="B63" s="581"/>
      <c r="C63" s="600"/>
      <c r="D63" s="642" t="s">
        <v>616</v>
      </c>
      <c r="E63" s="475" t="s">
        <v>617</v>
      </c>
      <c r="F63" s="475" t="s">
        <v>100</v>
      </c>
      <c r="G63" s="475">
        <v>1</v>
      </c>
      <c r="H63" s="475">
        <v>2305</v>
      </c>
      <c r="I63" s="298">
        <f t="shared" si="1"/>
        <v>2305</v>
      </c>
      <c r="J63" s="645"/>
    </row>
    <row r="64" spans="1:10" ht="12.75" customHeight="1" x14ac:dyDescent="0.2">
      <c r="A64" s="589"/>
      <c r="B64" s="581"/>
      <c r="C64" s="600"/>
      <c r="D64" s="643"/>
      <c r="E64" s="295" t="s">
        <v>618</v>
      </c>
      <c r="F64" s="295" t="s">
        <v>100</v>
      </c>
      <c r="G64" s="295">
        <v>2</v>
      </c>
      <c r="H64" s="295">
        <v>9.5</v>
      </c>
      <c r="I64" s="299">
        <f t="shared" si="1"/>
        <v>19</v>
      </c>
      <c r="J64" s="646"/>
    </row>
    <row r="65" spans="1:10" ht="12.75" customHeight="1" x14ac:dyDescent="0.2">
      <c r="A65" s="589"/>
      <c r="B65" s="581"/>
      <c r="C65" s="600"/>
      <c r="D65" s="643"/>
      <c r="E65" s="295" t="s">
        <v>247</v>
      </c>
      <c r="F65" s="295" t="s">
        <v>102</v>
      </c>
      <c r="G65" s="295">
        <v>2</v>
      </c>
      <c r="H65" s="295">
        <v>73.75</v>
      </c>
      <c r="I65" s="299">
        <f t="shared" si="1"/>
        <v>147.5</v>
      </c>
      <c r="J65" s="646"/>
    </row>
    <row r="66" spans="1:10" ht="12.75" customHeight="1" x14ac:dyDescent="0.2">
      <c r="A66" s="589"/>
      <c r="B66" s="581"/>
      <c r="C66" s="600"/>
      <c r="D66" s="643"/>
      <c r="E66" s="295" t="s">
        <v>246</v>
      </c>
      <c r="F66" s="295" t="s">
        <v>102</v>
      </c>
      <c r="G66" s="295">
        <v>1</v>
      </c>
      <c r="H66" s="295">
        <v>103.35</v>
      </c>
      <c r="I66" s="299">
        <f t="shared" si="1"/>
        <v>103.35</v>
      </c>
      <c r="J66" s="646"/>
    </row>
    <row r="67" spans="1:10" ht="12.75" customHeight="1" x14ac:dyDescent="0.2">
      <c r="A67" s="589"/>
      <c r="B67" s="581"/>
      <c r="C67" s="600"/>
      <c r="D67" s="643"/>
      <c r="E67" s="15" t="s">
        <v>273</v>
      </c>
      <c r="F67" s="15" t="s">
        <v>104</v>
      </c>
      <c r="G67" s="295">
        <v>2</v>
      </c>
      <c r="H67" s="15">
        <v>55.74</v>
      </c>
      <c r="I67" s="299">
        <f t="shared" si="1"/>
        <v>111.48</v>
      </c>
      <c r="J67" s="646"/>
    </row>
    <row r="68" spans="1:10" ht="12.75" customHeight="1" thickBot="1" x14ac:dyDescent="0.25">
      <c r="A68" s="590"/>
      <c r="B68" s="581"/>
      <c r="C68" s="600"/>
      <c r="D68" s="644"/>
      <c r="E68" s="469" t="s">
        <v>619</v>
      </c>
      <c r="F68" s="469" t="s">
        <v>100</v>
      </c>
      <c r="G68" s="469">
        <v>2</v>
      </c>
      <c r="H68" s="469">
        <v>140</v>
      </c>
      <c r="I68" s="300">
        <f t="shared" si="1"/>
        <v>280</v>
      </c>
      <c r="J68" s="646"/>
    </row>
    <row r="69" spans="1:10" ht="12.75" customHeight="1" x14ac:dyDescent="0.2">
      <c r="A69" s="588" t="s">
        <v>353</v>
      </c>
      <c r="B69" s="581"/>
      <c r="C69" s="600"/>
      <c r="D69" s="642" t="s">
        <v>362</v>
      </c>
      <c r="E69" s="475" t="s">
        <v>355</v>
      </c>
      <c r="F69" s="475" t="s">
        <v>100</v>
      </c>
      <c r="G69" s="475">
        <v>13</v>
      </c>
      <c r="H69" s="476">
        <v>17</v>
      </c>
      <c r="I69" s="298">
        <f t="shared" si="1"/>
        <v>221</v>
      </c>
      <c r="J69" s="646"/>
    </row>
    <row r="70" spans="1:10" ht="12.75" customHeight="1" x14ac:dyDescent="0.2">
      <c r="A70" s="589"/>
      <c r="B70" s="581"/>
      <c r="C70" s="600"/>
      <c r="D70" s="643"/>
      <c r="E70" s="295" t="s">
        <v>663</v>
      </c>
      <c r="F70" s="295" t="s">
        <v>104</v>
      </c>
      <c r="G70" s="295">
        <v>100</v>
      </c>
      <c r="H70" s="296">
        <v>18</v>
      </c>
      <c r="I70" s="299">
        <f t="shared" si="1"/>
        <v>1800</v>
      </c>
      <c r="J70" s="646"/>
    </row>
    <row r="71" spans="1:10" ht="12.75" customHeight="1" x14ac:dyDescent="0.2">
      <c r="A71" s="589"/>
      <c r="B71" s="581"/>
      <c r="C71" s="600"/>
      <c r="D71" s="643"/>
      <c r="E71" s="295" t="s">
        <v>664</v>
      </c>
      <c r="F71" s="295" t="s">
        <v>100</v>
      </c>
      <c r="G71" s="295">
        <v>100</v>
      </c>
      <c r="H71" s="296">
        <v>1</v>
      </c>
      <c r="I71" s="299">
        <f t="shared" si="1"/>
        <v>100</v>
      </c>
      <c r="J71" s="646"/>
    </row>
    <row r="72" spans="1:10" ht="12.75" customHeight="1" x14ac:dyDescent="0.2">
      <c r="A72" s="589"/>
      <c r="B72" s="581"/>
      <c r="C72" s="600"/>
      <c r="D72" s="643"/>
      <c r="E72" s="295" t="s">
        <v>357</v>
      </c>
      <c r="F72" s="295" t="s">
        <v>100</v>
      </c>
      <c r="G72" s="295">
        <v>7</v>
      </c>
      <c r="H72" s="296">
        <v>35.270000000000003</v>
      </c>
      <c r="I72" s="299">
        <f t="shared" si="1"/>
        <v>246.89000000000001</v>
      </c>
      <c r="J72" s="646"/>
    </row>
    <row r="73" spans="1:10" ht="12.75" customHeight="1" x14ac:dyDescent="0.2">
      <c r="A73" s="589"/>
      <c r="B73" s="581"/>
      <c r="C73" s="600"/>
      <c r="D73" s="643"/>
      <c r="E73" s="295" t="s">
        <v>356</v>
      </c>
      <c r="F73" s="295" t="s">
        <v>100</v>
      </c>
      <c r="G73" s="295">
        <v>2</v>
      </c>
      <c r="H73" s="296">
        <v>45</v>
      </c>
      <c r="I73" s="299">
        <f t="shared" si="1"/>
        <v>90</v>
      </c>
      <c r="J73" s="646"/>
    </row>
    <row r="74" spans="1:10" ht="12.75" customHeight="1" thickBot="1" x14ac:dyDescent="0.25">
      <c r="A74" s="590"/>
      <c r="B74" s="580"/>
      <c r="C74" s="601"/>
      <c r="D74" s="644"/>
      <c r="E74" s="40" t="s">
        <v>363</v>
      </c>
      <c r="F74" s="40" t="s">
        <v>100</v>
      </c>
      <c r="G74" s="40">
        <v>2</v>
      </c>
      <c r="H74" s="41">
        <v>35</v>
      </c>
      <c r="I74" s="300">
        <f t="shared" si="1"/>
        <v>70</v>
      </c>
      <c r="J74" s="646"/>
    </row>
    <row r="75" spans="1:10" ht="12.75" customHeight="1" x14ac:dyDescent="0.2">
      <c r="A75" s="588" t="s">
        <v>118</v>
      </c>
      <c r="B75" s="579">
        <v>19000.37</v>
      </c>
      <c r="C75" s="599" t="s">
        <v>71</v>
      </c>
      <c r="D75" s="591" t="s">
        <v>744</v>
      </c>
      <c r="E75" s="475" t="s">
        <v>316</v>
      </c>
      <c r="F75" s="475" t="s">
        <v>100</v>
      </c>
      <c r="G75" s="475">
        <v>1</v>
      </c>
      <c r="H75" s="476">
        <v>93.24</v>
      </c>
      <c r="I75" s="298">
        <f t="shared" si="1"/>
        <v>93.24</v>
      </c>
      <c r="J75" s="646"/>
    </row>
    <row r="76" spans="1:10" ht="12.75" customHeight="1" x14ac:dyDescent="0.2">
      <c r="A76" s="589"/>
      <c r="B76" s="581"/>
      <c r="C76" s="600"/>
      <c r="D76" s="595"/>
      <c r="E76" s="295" t="s">
        <v>745</v>
      </c>
      <c r="F76" s="295" t="s">
        <v>100</v>
      </c>
      <c r="G76" s="295">
        <v>1</v>
      </c>
      <c r="H76" s="296">
        <v>320</v>
      </c>
      <c r="I76" s="299">
        <f t="shared" si="1"/>
        <v>320</v>
      </c>
      <c r="J76" s="646"/>
    </row>
    <row r="77" spans="1:10" ht="12.75" customHeight="1" thickBot="1" x14ac:dyDescent="0.25">
      <c r="A77" s="590"/>
      <c r="B77" s="581"/>
      <c r="C77" s="600"/>
      <c r="D77" s="592"/>
      <c r="E77" s="469" t="s">
        <v>244</v>
      </c>
      <c r="F77" s="469" t="s">
        <v>100</v>
      </c>
      <c r="G77" s="469">
        <v>1</v>
      </c>
      <c r="H77" s="470">
        <v>280</v>
      </c>
      <c r="I77" s="300">
        <f t="shared" si="1"/>
        <v>280</v>
      </c>
      <c r="J77" s="646"/>
    </row>
    <row r="78" spans="1:10" ht="13.5" thickBot="1" x14ac:dyDescent="0.25">
      <c r="A78" s="46" t="s">
        <v>746</v>
      </c>
      <c r="B78" s="581"/>
      <c r="C78" s="600"/>
      <c r="D78" s="391" t="s">
        <v>126</v>
      </c>
      <c r="E78" s="391" t="s">
        <v>642</v>
      </c>
      <c r="F78" s="391" t="s">
        <v>104</v>
      </c>
      <c r="G78" s="391">
        <v>10</v>
      </c>
      <c r="H78" s="392">
        <v>25.36</v>
      </c>
      <c r="I78" s="318">
        <f t="shared" si="1"/>
        <v>253.6</v>
      </c>
      <c r="J78" s="646"/>
    </row>
    <row r="79" spans="1:10" ht="12.75" customHeight="1" x14ac:dyDescent="0.2">
      <c r="A79" s="588" t="s">
        <v>558</v>
      </c>
      <c r="B79" s="581"/>
      <c r="C79" s="600"/>
      <c r="D79" s="642" t="s">
        <v>747</v>
      </c>
      <c r="E79" s="475" t="s">
        <v>275</v>
      </c>
      <c r="F79" s="475" t="s">
        <v>100</v>
      </c>
      <c r="G79" s="475">
        <v>1</v>
      </c>
      <c r="H79" s="476">
        <v>92.39</v>
      </c>
      <c r="I79" s="298">
        <f t="shared" si="1"/>
        <v>92.39</v>
      </c>
      <c r="J79" s="646"/>
    </row>
    <row r="80" spans="1:10" ht="12.75" customHeight="1" thickBot="1" x14ac:dyDescent="0.25">
      <c r="A80" s="590"/>
      <c r="B80" s="581"/>
      <c r="C80" s="600"/>
      <c r="D80" s="644"/>
      <c r="E80" s="40" t="s">
        <v>274</v>
      </c>
      <c r="F80" s="40" t="s">
        <v>100</v>
      </c>
      <c r="G80" s="40">
        <v>1</v>
      </c>
      <c r="H80" s="41">
        <v>140</v>
      </c>
      <c r="I80" s="300">
        <f t="shared" si="1"/>
        <v>140</v>
      </c>
      <c r="J80" s="646"/>
    </row>
    <row r="81" spans="1:10" ht="12.75" customHeight="1" x14ac:dyDescent="0.2">
      <c r="A81" s="588" t="s">
        <v>759</v>
      </c>
      <c r="B81" s="581"/>
      <c r="C81" s="600"/>
      <c r="D81" s="642" t="s">
        <v>471</v>
      </c>
      <c r="E81" s="475" t="s">
        <v>189</v>
      </c>
      <c r="F81" s="475" t="s">
        <v>104</v>
      </c>
      <c r="G81" s="475">
        <v>10</v>
      </c>
      <c r="H81" s="476">
        <v>57.83</v>
      </c>
      <c r="I81" s="298">
        <f t="shared" si="1"/>
        <v>578.29999999999995</v>
      </c>
      <c r="J81" s="646"/>
    </row>
    <row r="82" spans="1:10" ht="12.75" customHeight="1" x14ac:dyDescent="0.2">
      <c r="A82" s="589"/>
      <c r="B82" s="581"/>
      <c r="C82" s="600"/>
      <c r="D82" s="643"/>
      <c r="E82" s="295" t="s">
        <v>193</v>
      </c>
      <c r="F82" s="295" t="s">
        <v>100</v>
      </c>
      <c r="G82" s="295">
        <v>5</v>
      </c>
      <c r="H82" s="296">
        <v>106.12</v>
      </c>
      <c r="I82" s="299">
        <f t="shared" si="1"/>
        <v>530.6</v>
      </c>
      <c r="J82" s="646"/>
    </row>
    <row r="83" spans="1:10" ht="12.75" customHeight="1" x14ac:dyDescent="0.2">
      <c r="A83" s="589"/>
      <c r="B83" s="581"/>
      <c r="C83" s="600"/>
      <c r="D83" s="643"/>
      <c r="E83" s="295" t="s">
        <v>241</v>
      </c>
      <c r="F83" s="295" t="s">
        <v>100</v>
      </c>
      <c r="G83" s="295">
        <v>2</v>
      </c>
      <c r="H83" s="296">
        <v>36</v>
      </c>
      <c r="I83" s="299">
        <f t="shared" si="1"/>
        <v>72</v>
      </c>
      <c r="J83" s="646"/>
    </row>
    <row r="84" spans="1:10" ht="12.75" customHeight="1" x14ac:dyDescent="0.2">
      <c r="A84" s="589"/>
      <c r="B84" s="581"/>
      <c r="C84" s="600"/>
      <c r="D84" s="643"/>
      <c r="E84" s="295" t="s">
        <v>329</v>
      </c>
      <c r="F84" s="295" t="s">
        <v>100</v>
      </c>
      <c r="G84" s="295">
        <v>4</v>
      </c>
      <c r="H84" s="296">
        <v>45</v>
      </c>
      <c r="I84" s="299">
        <f t="shared" si="1"/>
        <v>180</v>
      </c>
      <c r="J84" s="646"/>
    </row>
    <row r="85" spans="1:10" ht="12.75" customHeight="1" x14ac:dyDescent="0.2">
      <c r="A85" s="589"/>
      <c r="B85" s="581"/>
      <c r="C85" s="600"/>
      <c r="D85" s="643"/>
      <c r="E85" s="295" t="s">
        <v>207</v>
      </c>
      <c r="F85" s="295" t="s">
        <v>100</v>
      </c>
      <c r="G85" s="295">
        <v>2</v>
      </c>
      <c r="H85" s="296">
        <v>5.85</v>
      </c>
      <c r="I85" s="299">
        <f t="shared" si="1"/>
        <v>11.7</v>
      </c>
      <c r="J85" s="646"/>
    </row>
    <row r="86" spans="1:10" ht="12.75" customHeight="1" x14ac:dyDescent="0.2">
      <c r="A86" s="589"/>
      <c r="B86" s="581"/>
      <c r="C86" s="600"/>
      <c r="D86" s="643"/>
      <c r="E86" s="295" t="s">
        <v>748</v>
      </c>
      <c r="F86" s="295" t="s">
        <v>100</v>
      </c>
      <c r="G86" s="295">
        <v>2</v>
      </c>
      <c r="H86" s="296">
        <v>55</v>
      </c>
      <c r="I86" s="299">
        <f t="shared" si="1"/>
        <v>110</v>
      </c>
      <c r="J86" s="646"/>
    </row>
    <row r="87" spans="1:10" ht="12.75" customHeight="1" x14ac:dyDescent="0.2">
      <c r="A87" s="589"/>
      <c r="B87" s="581"/>
      <c r="C87" s="600"/>
      <c r="D87" s="643"/>
      <c r="E87" s="295" t="s">
        <v>436</v>
      </c>
      <c r="F87" s="295" t="s">
        <v>100</v>
      </c>
      <c r="G87" s="295">
        <v>2</v>
      </c>
      <c r="H87" s="296">
        <v>85.05</v>
      </c>
      <c r="I87" s="299">
        <f t="shared" si="1"/>
        <v>170.1</v>
      </c>
      <c r="J87" s="646"/>
    </row>
    <row r="88" spans="1:10" x14ac:dyDescent="0.2">
      <c r="A88" s="589"/>
      <c r="B88" s="581"/>
      <c r="C88" s="600"/>
      <c r="D88" s="643"/>
      <c r="E88" s="15" t="s">
        <v>749</v>
      </c>
      <c r="F88" s="15" t="s">
        <v>100</v>
      </c>
      <c r="G88" s="15">
        <v>10</v>
      </c>
      <c r="H88" s="16">
        <v>3.7</v>
      </c>
      <c r="I88" s="299">
        <f t="shared" si="1"/>
        <v>37</v>
      </c>
      <c r="J88" s="646"/>
    </row>
    <row r="89" spans="1:10" ht="12.75" customHeight="1" x14ac:dyDescent="0.2">
      <c r="A89" s="589"/>
      <c r="B89" s="581"/>
      <c r="C89" s="600"/>
      <c r="D89" s="643"/>
      <c r="E89" s="295" t="s">
        <v>432</v>
      </c>
      <c r="F89" s="295" t="s">
        <v>100</v>
      </c>
      <c r="G89" s="295">
        <v>14</v>
      </c>
      <c r="H89" s="296">
        <v>3.43</v>
      </c>
      <c r="I89" s="299">
        <f t="shared" si="1"/>
        <v>48.02</v>
      </c>
      <c r="J89" s="646"/>
    </row>
    <row r="90" spans="1:10" ht="12.75" customHeight="1" x14ac:dyDescent="0.2">
      <c r="A90" s="589"/>
      <c r="B90" s="581"/>
      <c r="C90" s="600"/>
      <c r="D90" s="643"/>
      <c r="E90" s="295" t="s">
        <v>229</v>
      </c>
      <c r="F90" s="295" t="s">
        <v>100</v>
      </c>
      <c r="G90" s="295">
        <v>6</v>
      </c>
      <c r="H90" s="296">
        <v>43.84</v>
      </c>
      <c r="I90" s="299">
        <f t="shared" si="1"/>
        <v>263.04000000000002</v>
      </c>
      <c r="J90" s="646"/>
    </row>
    <row r="91" spans="1:10" ht="12.75" customHeight="1" x14ac:dyDescent="0.2">
      <c r="A91" s="589"/>
      <c r="B91" s="581"/>
      <c r="C91" s="600"/>
      <c r="D91" s="643"/>
      <c r="E91" s="295" t="s">
        <v>200</v>
      </c>
      <c r="F91" s="295" t="s">
        <v>100</v>
      </c>
      <c r="G91" s="295">
        <v>3</v>
      </c>
      <c r="H91" s="296">
        <v>23.4</v>
      </c>
      <c r="I91" s="299">
        <f t="shared" si="1"/>
        <v>70.199999999999989</v>
      </c>
      <c r="J91" s="646"/>
    </row>
    <row r="92" spans="1:10" ht="12.75" customHeight="1" x14ac:dyDescent="0.2">
      <c r="A92" s="589"/>
      <c r="B92" s="581"/>
      <c r="C92" s="600"/>
      <c r="D92" s="643"/>
      <c r="E92" s="295" t="s">
        <v>750</v>
      </c>
      <c r="F92" s="295" t="s">
        <v>100</v>
      </c>
      <c r="G92" s="295">
        <v>1</v>
      </c>
      <c r="H92" s="296">
        <v>25.8</v>
      </c>
      <c r="I92" s="299">
        <f t="shared" si="1"/>
        <v>25.8</v>
      </c>
      <c r="J92" s="646"/>
    </row>
    <row r="93" spans="1:10" ht="12.75" customHeight="1" x14ac:dyDescent="0.2">
      <c r="A93" s="589"/>
      <c r="B93" s="581"/>
      <c r="C93" s="600"/>
      <c r="D93" s="643"/>
      <c r="E93" s="295" t="s">
        <v>244</v>
      </c>
      <c r="F93" s="295" t="s">
        <v>100</v>
      </c>
      <c r="G93" s="295">
        <v>1</v>
      </c>
      <c r="H93" s="296">
        <v>280</v>
      </c>
      <c r="I93" s="299">
        <f t="shared" si="1"/>
        <v>280</v>
      </c>
      <c r="J93" s="646"/>
    </row>
    <row r="94" spans="1:10" ht="12.75" customHeight="1" x14ac:dyDescent="0.2">
      <c r="A94" s="589"/>
      <c r="B94" s="581"/>
      <c r="C94" s="600"/>
      <c r="D94" s="643"/>
      <c r="E94" s="295" t="s">
        <v>571</v>
      </c>
      <c r="F94" s="295" t="s">
        <v>100</v>
      </c>
      <c r="G94" s="295">
        <v>2</v>
      </c>
      <c r="H94" s="296">
        <v>27</v>
      </c>
      <c r="I94" s="299">
        <f t="shared" si="1"/>
        <v>54</v>
      </c>
      <c r="J94" s="646"/>
    </row>
    <row r="95" spans="1:10" ht="12.75" customHeight="1" x14ac:dyDescent="0.2">
      <c r="A95" s="589"/>
      <c r="B95" s="581"/>
      <c r="C95" s="600"/>
      <c r="D95" s="643"/>
      <c r="E95" s="295" t="s">
        <v>751</v>
      </c>
      <c r="F95" s="295" t="s">
        <v>100</v>
      </c>
      <c r="G95" s="295">
        <v>10</v>
      </c>
      <c r="H95" s="296">
        <v>1.66</v>
      </c>
      <c r="I95" s="299">
        <f t="shared" si="1"/>
        <v>16.599999999999998</v>
      </c>
      <c r="J95" s="646"/>
    </row>
    <row r="96" spans="1:10" ht="12.75" customHeight="1" x14ac:dyDescent="0.2">
      <c r="A96" s="589"/>
      <c r="B96" s="581"/>
      <c r="C96" s="600"/>
      <c r="D96" s="643"/>
      <c r="E96" s="295" t="s">
        <v>752</v>
      </c>
      <c r="F96" s="295" t="s">
        <v>100</v>
      </c>
      <c r="G96" s="295">
        <v>10</v>
      </c>
      <c r="H96" s="296">
        <v>2.1</v>
      </c>
      <c r="I96" s="299">
        <f t="shared" si="1"/>
        <v>21</v>
      </c>
      <c r="J96" s="646"/>
    </row>
    <row r="97" spans="1:10" ht="12.75" customHeight="1" x14ac:dyDescent="0.2">
      <c r="A97" s="589"/>
      <c r="B97" s="581"/>
      <c r="C97" s="600"/>
      <c r="D97" s="643"/>
      <c r="E97" s="295" t="s">
        <v>753</v>
      </c>
      <c r="F97" s="295" t="s">
        <v>100</v>
      </c>
      <c r="G97" s="295">
        <v>1</v>
      </c>
      <c r="H97" s="296">
        <v>11.89</v>
      </c>
      <c r="I97" s="299">
        <f t="shared" si="1"/>
        <v>11.89</v>
      </c>
      <c r="J97" s="646"/>
    </row>
    <row r="98" spans="1:10" ht="12.75" customHeight="1" x14ac:dyDescent="0.2">
      <c r="A98" s="589"/>
      <c r="B98" s="581"/>
      <c r="C98" s="600"/>
      <c r="D98" s="643"/>
      <c r="E98" s="295" t="s">
        <v>754</v>
      </c>
      <c r="F98" s="295" t="s">
        <v>100</v>
      </c>
      <c r="G98" s="295">
        <v>2</v>
      </c>
      <c r="H98" s="296">
        <v>980</v>
      </c>
      <c r="I98" s="299">
        <f t="shared" si="1"/>
        <v>1960</v>
      </c>
      <c r="J98" s="646"/>
    </row>
    <row r="99" spans="1:10" ht="12.75" customHeight="1" x14ac:dyDescent="0.2">
      <c r="A99" s="589"/>
      <c r="B99" s="581"/>
      <c r="C99" s="600"/>
      <c r="D99" s="643"/>
      <c r="E99" s="295" t="s">
        <v>579</v>
      </c>
      <c r="F99" s="295" t="s">
        <v>100</v>
      </c>
      <c r="G99" s="295">
        <v>3</v>
      </c>
      <c r="H99" s="296">
        <v>80</v>
      </c>
      <c r="I99" s="299">
        <f t="shared" si="1"/>
        <v>240</v>
      </c>
      <c r="J99" s="646"/>
    </row>
    <row r="100" spans="1:10" ht="12.75" customHeight="1" x14ac:dyDescent="0.2">
      <c r="A100" s="589"/>
      <c r="B100" s="581"/>
      <c r="C100" s="600"/>
      <c r="D100" s="643"/>
      <c r="E100" s="295" t="s">
        <v>755</v>
      </c>
      <c r="F100" s="295" t="s">
        <v>100</v>
      </c>
      <c r="G100" s="295">
        <v>1</v>
      </c>
      <c r="H100" s="296">
        <v>260</v>
      </c>
      <c r="I100" s="299">
        <f t="shared" si="1"/>
        <v>260</v>
      </c>
      <c r="J100" s="646"/>
    </row>
    <row r="101" spans="1:10" ht="12.75" customHeight="1" x14ac:dyDescent="0.2">
      <c r="A101" s="589"/>
      <c r="B101" s="581"/>
      <c r="C101" s="600"/>
      <c r="D101" s="643"/>
      <c r="E101" s="295" t="s">
        <v>756</v>
      </c>
      <c r="F101" s="295" t="s">
        <v>100</v>
      </c>
      <c r="G101" s="295">
        <v>2</v>
      </c>
      <c r="H101" s="296">
        <v>2.33</v>
      </c>
      <c r="I101" s="299">
        <f t="shared" si="1"/>
        <v>4.66</v>
      </c>
      <c r="J101" s="646"/>
    </row>
    <row r="102" spans="1:10" ht="12.75" customHeight="1" x14ac:dyDescent="0.2">
      <c r="A102" s="589"/>
      <c r="B102" s="581"/>
      <c r="C102" s="600"/>
      <c r="D102" s="643"/>
      <c r="E102" s="295" t="s">
        <v>429</v>
      </c>
      <c r="F102" s="295" t="s">
        <v>100</v>
      </c>
      <c r="G102" s="295">
        <v>6</v>
      </c>
      <c r="H102" s="296">
        <v>4.22</v>
      </c>
      <c r="I102" s="299">
        <f t="shared" si="1"/>
        <v>25.32</v>
      </c>
      <c r="J102" s="646"/>
    </row>
    <row r="103" spans="1:10" ht="12.75" customHeight="1" x14ac:dyDescent="0.2">
      <c r="A103" s="589"/>
      <c r="B103" s="581"/>
      <c r="C103" s="600"/>
      <c r="D103" s="643"/>
      <c r="E103" s="295" t="s">
        <v>757</v>
      </c>
      <c r="F103" s="295" t="s">
        <v>100</v>
      </c>
      <c r="G103" s="295">
        <v>2</v>
      </c>
      <c r="H103" s="296">
        <v>24</v>
      </c>
      <c r="I103" s="299">
        <f t="shared" si="1"/>
        <v>48</v>
      </c>
      <c r="J103" s="646"/>
    </row>
    <row r="104" spans="1:10" ht="12.75" customHeight="1" x14ac:dyDescent="0.2">
      <c r="A104" s="589"/>
      <c r="B104" s="581"/>
      <c r="C104" s="600"/>
      <c r="D104" s="643"/>
      <c r="E104" s="295" t="s">
        <v>199</v>
      </c>
      <c r="F104" s="295" t="s">
        <v>100</v>
      </c>
      <c r="G104" s="295">
        <v>2</v>
      </c>
      <c r="H104" s="296">
        <v>66.599999999999994</v>
      </c>
      <c r="I104" s="299">
        <f t="shared" si="1"/>
        <v>133.19999999999999</v>
      </c>
      <c r="J104" s="646"/>
    </row>
    <row r="105" spans="1:10" ht="12.75" customHeight="1" x14ac:dyDescent="0.2">
      <c r="A105" s="589"/>
      <c r="B105" s="581"/>
      <c r="C105" s="600"/>
      <c r="D105" s="643"/>
      <c r="E105" s="295" t="s">
        <v>204</v>
      </c>
      <c r="F105" s="295" t="s">
        <v>100</v>
      </c>
      <c r="G105" s="295">
        <v>2</v>
      </c>
      <c r="H105" s="296">
        <v>10.8</v>
      </c>
      <c r="I105" s="299">
        <f t="shared" si="1"/>
        <v>21.6</v>
      </c>
      <c r="J105" s="646"/>
    </row>
    <row r="106" spans="1:10" ht="12.75" customHeight="1" x14ac:dyDescent="0.2">
      <c r="A106" s="589"/>
      <c r="B106" s="581"/>
      <c r="C106" s="600"/>
      <c r="D106" s="643"/>
      <c r="E106" s="295" t="s">
        <v>758</v>
      </c>
      <c r="F106" s="295" t="s">
        <v>100</v>
      </c>
      <c r="G106" s="295">
        <v>2</v>
      </c>
      <c r="H106" s="296">
        <v>19</v>
      </c>
      <c r="I106" s="299">
        <f t="shared" si="1"/>
        <v>38</v>
      </c>
      <c r="J106" s="646"/>
    </row>
    <row r="107" spans="1:10" ht="12.75" customHeight="1" x14ac:dyDescent="0.2">
      <c r="A107" s="589"/>
      <c r="B107" s="581"/>
      <c r="C107" s="600"/>
      <c r="D107" s="643"/>
      <c r="E107" s="295" t="s">
        <v>345</v>
      </c>
      <c r="F107" s="295" t="s">
        <v>100</v>
      </c>
      <c r="G107" s="295">
        <v>1</v>
      </c>
      <c r="H107" s="296">
        <v>60.6</v>
      </c>
      <c r="I107" s="299">
        <f t="shared" si="1"/>
        <v>60.6</v>
      </c>
      <c r="J107" s="646"/>
    </row>
    <row r="108" spans="1:10" ht="12.75" customHeight="1" x14ac:dyDescent="0.2">
      <c r="A108" s="589"/>
      <c r="B108" s="581"/>
      <c r="C108" s="600"/>
      <c r="D108" s="643"/>
      <c r="E108" s="295" t="s">
        <v>495</v>
      </c>
      <c r="F108" s="295" t="s">
        <v>100</v>
      </c>
      <c r="G108" s="295">
        <v>1</v>
      </c>
      <c r="H108" s="296">
        <v>23.4</v>
      </c>
      <c r="I108" s="299">
        <f t="shared" si="1"/>
        <v>23.4</v>
      </c>
      <c r="J108" s="646"/>
    </row>
    <row r="109" spans="1:10" ht="12.75" customHeight="1" x14ac:dyDescent="0.2">
      <c r="A109" s="589"/>
      <c r="B109" s="581"/>
      <c r="C109" s="600"/>
      <c r="D109" s="643"/>
      <c r="E109" s="295" t="s">
        <v>760</v>
      </c>
      <c r="F109" s="295" t="s">
        <v>100</v>
      </c>
      <c r="G109" s="295">
        <v>1</v>
      </c>
      <c r="H109" s="296">
        <v>40</v>
      </c>
      <c r="I109" s="299">
        <f t="shared" si="1"/>
        <v>40</v>
      </c>
      <c r="J109" s="646"/>
    </row>
    <row r="110" spans="1:10" ht="12.75" customHeight="1" x14ac:dyDescent="0.2">
      <c r="A110" s="589"/>
      <c r="B110" s="581"/>
      <c r="C110" s="600"/>
      <c r="D110" s="643"/>
      <c r="E110" s="295" t="s">
        <v>199</v>
      </c>
      <c r="F110" s="295" t="s">
        <v>100</v>
      </c>
      <c r="G110" s="295">
        <v>1</v>
      </c>
      <c r="H110" s="296">
        <v>90</v>
      </c>
      <c r="I110" s="299">
        <f t="shared" si="1"/>
        <v>90</v>
      </c>
      <c r="J110" s="646"/>
    </row>
    <row r="111" spans="1:10" x14ac:dyDescent="0.2">
      <c r="A111" s="589"/>
      <c r="B111" s="581"/>
      <c r="C111" s="600"/>
      <c r="D111" s="643"/>
      <c r="E111" s="15" t="s">
        <v>329</v>
      </c>
      <c r="F111" s="295" t="s">
        <v>100</v>
      </c>
      <c r="G111" s="15">
        <v>6</v>
      </c>
      <c r="H111" s="16">
        <v>45</v>
      </c>
      <c r="I111" s="299">
        <f t="shared" si="1"/>
        <v>270</v>
      </c>
      <c r="J111" s="646"/>
    </row>
    <row r="112" spans="1:10" ht="12.75" customHeight="1" x14ac:dyDescent="0.2">
      <c r="A112" s="589"/>
      <c r="B112" s="581"/>
      <c r="C112" s="600"/>
      <c r="D112" s="643"/>
      <c r="E112" s="295" t="s">
        <v>761</v>
      </c>
      <c r="F112" s="295" t="s">
        <v>100</v>
      </c>
      <c r="G112" s="295">
        <v>1</v>
      </c>
      <c r="H112" s="296">
        <v>140</v>
      </c>
      <c r="I112" s="299">
        <f t="shared" si="1"/>
        <v>140</v>
      </c>
      <c r="J112" s="646"/>
    </row>
    <row r="113" spans="1:10" ht="12.75" customHeight="1" x14ac:dyDescent="0.2">
      <c r="A113" s="589"/>
      <c r="B113" s="581"/>
      <c r="C113" s="600"/>
      <c r="D113" s="643"/>
      <c r="E113" s="295" t="s">
        <v>762</v>
      </c>
      <c r="F113" s="295" t="s">
        <v>100</v>
      </c>
      <c r="G113" s="295">
        <v>1</v>
      </c>
      <c r="H113" s="296">
        <v>110</v>
      </c>
      <c r="I113" s="299">
        <f t="shared" si="1"/>
        <v>110</v>
      </c>
      <c r="J113" s="646"/>
    </row>
    <row r="114" spans="1:10" ht="12.75" customHeight="1" x14ac:dyDescent="0.2">
      <c r="A114" s="589"/>
      <c r="B114" s="581"/>
      <c r="C114" s="600"/>
      <c r="D114" s="643"/>
      <c r="E114" s="295" t="s">
        <v>433</v>
      </c>
      <c r="F114" s="295" t="s">
        <v>100</v>
      </c>
      <c r="G114" s="295">
        <v>1</v>
      </c>
      <c r="H114" s="296">
        <v>5</v>
      </c>
      <c r="I114" s="299">
        <f t="shared" si="1"/>
        <v>5</v>
      </c>
      <c r="J114" s="646"/>
    </row>
    <row r="115" spans="1:10" ht="12.75" customHeight="1" x14ac:dyDescent="0.2">
      <c r="A115" s="589"/>
      <c r="B115" s="581"/>
      <c r="C115" s="600"/>
      <c r="D115" s="643"/>
      <c r="E115" s="295" t="s">
        <v>763</v>
      </c>
      <c r="F115" s="295" t="s">
        <v>100</v>
      </c>
      <c r="G115" s="295">
        <v>5</v>
      </c>
      <c r="H115" s="296">
        <v>2</v>
      </c>
      <c r="I115" s="299">
        <f t="shared" si="1"/>
        <v>10</v>
      </c>
      <c r="J115" s="646"/>
    </row>
    <row r="116" spans="1:10" ht="12.75" customHeight="1" x14ac:dyDescent="0.2">
      <c r="A116" s="589"/>
      <c r="B116" s="581"/>
      <c r="C116" s="600"/>
      <c r="D116" s="643"/>
      <c r="E116" s="295" t="s">
        <v>764</v>
      </c>
      <c r="F116" s="295" t="s">
        <v>100</v>
      </c>
      <c r="G116" s="295">
        <v>1</v>
      </c>
      <c r="H116" s="296">
        <v>60</v>
      </c>
      <c r="I116" s="299">
        <f t="shared" si="1"/>
        <v>60</v>
      </c>
      <c r="J116" s="646"/>
    </row>
    <row r="117" spans="1:10" ht="12.75" customHeight="1" x14ac:dyDescent="0.2">
      <c r="A117" s="589"/>
      <c r="B117" s="581"/>
      <c r="C117" s="600"/>
      <c r="D117" s="643"/>
      <c r="E117" s="295" t="s">
        <v>293</v>
      </c>
      <c r="F117" s="295" t="s">
        <v>100</v>
      </c>
      <c r="G117" s="295">
        <v>1</v>
      </c>
      <c r="H117" s="296">
        <v>140</v>
      </c>
      <c r="I117" s="299">
        <f t="shared" si="1"/>
        <v>140</v>
      </c>
      <c r="J117" s="646"/>
    </row>
    <row r="118" spans="1:10" ht="12.75" customHeight="1" x14ac:dyDescent="0.2">
      <c r="A118" s="589"/>
      <c r="B118" s="581"/>
      <c r="C118" s="600"/>
      <c r="D118" s="643"/>
      <c r="E118" s="295" t="s">
        <v>244</v>
      </c>
      <c r="F118" s="295" t="s">
        <v>100</v>
      </c>
      <c r="G118" s="295">
        <v>1</v>
      </c>
      <c r="H118" s="296">
        <v>280</v>
      </c>
      <c r="I118" s="299">
        <f t="shared" si="1"/>
        <v>280</v>
      </c>
      <c r="J118" s="646"/>
    </row>
    <row r="119" spans="1:10" ht="12.75" customHeight="1" x14ac:dyDescent="0.2">
      <c r="A119" s="589"/>
      <c r="B119" s="581"/>
      <c r="C119" s="600"/>
      <c r="D119" s="643"/>
      <c r="E119" s="295" t="s">
        <v>765</v>
      </c>
      <c r="F119" s="295" t="s">
        <v>100</v>
      </c>
      <c r="G119" s="295">
        <v>1</v>
      </c>
      <c r="H119" s="296">
        <v>110</v>
      </c>
      <c r="I119" s="299">
        <f t="shared" si="1"/>
        <v>110</v>
      </c>
      <c r="J119" s="646"/>
    </row>
    <row r="120" spans="1:10" ht="12.75" customHeight="1" x14ac:dyDescent="0.2">
      <c r="A120" s="589"/>
      <c r="B120" s="581"/>
      <c r="C120" s="600"/>
      <c r="D120" s="643"/>
      <c r="E120" s="295" t="s">
        <v>766</v>
      </c>
      <c r="F120" s="295" t="s">
        <v>100</v>
      </c>
      <c r="G120" s="295">
        <v>1</v>
      </c>
      <c r="H120" s="296">
        <v>145</v>
      </c>
      <c r="I120" s="299">
        <f t="shared" si="1"/>
        <v>145</v>
      </c>
      <c r="J120" s="646"/>
    </row>
    <row r="121" spans="1:10" ht="12.75" customHeight="1" x14ac:dyDescent="0.2">
      <c r="A121" s="589"/>
      <c r="B121" s="581"/>
      <c r="C121" s="600"/>
      <c r="D121" s="643"/>
      <c r="E121" s="295" t="s">
        <v>767</v>
      </c>
      <c r="F121" s="295" t="s">
        <v>100</v>
      </c>
      <c r="G121" s="295">
        <v>1</v>
      </c>
      <c r="H121" s="296">
        <v>380</v>
      </c>
      <c r="I121" s="299">
        <f t="shared" si="1"/>
        <v>380</v>
      </c>
      <c r="J121" s="646"/>
    </row>
    <row r="122" spans="1:10" ht="12.75" customHeight="1" x14ac:dyDescent="0.2">
      <c r="A122" s="589"/>
      <c r="B122" s="581"/>
      <c r="C122" s="600"/>
      <c r="D122" s="643"/>
      <c r="E122" s="295" t="s">
        <v>768</v>
      </c>
      <c r="F122" s="295" t="s">
        <v>100</v>
      </c>
      <c r="G122" s="295">
        <v>2</v>
      </c>
      <c r="H122" s="296">
        <v>2</v>
      </c>
      <c r="I122" s="299">
        <f t="shared" si="1"/>
        <v>4</v>
      </c>
      <c r="J122" s="646"/>
    </row>
    <row r="123" spans="1:10" ht="12.75" customHeight="1" x14ac:dyDescent="0.2">
      <c r="A123" s="589"/>
      <c r="B123" s="581"/>
      <c r="C123" s="600"/>
      <c r="D123" s="643"/>
      <c r="E123" s="295" t="s">
        <v>769</v>
      </c>
      <c r="F123" s="295" t="s">
        <v>100</v>
      </c>
      <c r="G123" s="295">
        <v>2</v>
      </c>
      <c r="H123" s="296">
        <v>8</v>
      </c>
      <c r="I123" s="299">
        <f t="shared" si="1"/>
        <v>16</v>
      </c>
      <c r="J123" s="646"/>
    </row>
    <row r="124" spans="1:10" ht="12.75" customHeight="1" x14ac:dyDescent="0.2">
      <c r="A124" s="589"/>
      <c r="B124" s="581"/>
      <c r="C124" s="600"/>
      <c r="D124" s="643"/>
      <c r="E124" s="295" t="s">
        <v>770</v>
      </c>
      <c r="F124" s="295" t="s">
        <v>100</v>
      </c>
      <c r="G124" s="295">
        <v>1</v>
      </c>
      <c r="H124" s="296">
        <v>35</v>
      </c>
      <c r="I124" s="299">
        <f t="shared" si="1"/>
        <v>35</v>
      </c>
      <c r="J124" s="646"/>
    </row>
    <row r="125" spans="1:10" ht="12.75" customHeight="1" x14ac:dyDescent="0.2">
      <c r="A125" s="589"/>
      <c r="B125" s="581"/>
      <c r="C125" s="600"/>
      <c r="D125" s="643"/>
      <c r="E125" s="295" t="s">
        <v>771</v>
      </c>
      <c r="F125" s="295" t="s">
        <v>100</v>
      </c>
      <c r="G125" s="295">
        <v>2</v>
      </c>
      <c r="H125" s="296">
        <v>170</v>
      </c>
      <c r="I125" s="299">
        <f t="shared" si="1"/>
        <v>340</v>
      </c>
      <c r="J125" s="646"/>
    </row>
    <row r="126" spans="1:10" ht="12.75" customHeight="1" x14ac:dyDescent="0.2">
      <c r="A126" s="589"/>
      <c r="B126" s="581"/>
      <c r="C126" s="600"/>
      <c r="D126" s="643"/>
      <c r="E126" s="295" t="s">
        <v>772</v>
      </c>
      <c r="F126" s="295" t="s">
        <v>100</v>
      </c>
      <c r="G126" s="295">
        <v>2</v>
      </c>
      <c r="H126" s="296">
        <v>19</v>
      </c>
      <c r="I126" s="299">
        <f t="shared" si="1"/>
        <v>38</v>
      </c>
      <c r="J126" s="646"/>
    </row>
    <row r="127" spans="1:10" ht="12.75" customHeight="1" x14ac:dyDescent="0.2">
      <c r="A127" s="589"/>
      <c r="B127" s="581"/>
      <c r="C127" s="600"/>
      <c r="D127" s="643"/>
      <c r="E127" s="295" t="s">
        <v>773</v>
      </c>
      <c r="F127" s="295" t="s">
        <v>100</v>
      </c>
      <c r="G127" s="295">
        <v>1</v>
      </c>
      <c r="H127" s="296">
        <v>40</v>
      </c>
      <c r="I127" s="299">
        <f t="shared" si="1"/>
        <v>40</v>
      </c>
      <c r="J127" s="646"/>
    </row>
    <row r="128" spans="1:10" ht="12.75" customHeight="1" thickBot="1" x14ac:dyDescent="0.25">
      <c r="A128" s="590"/>
      <c r="B128" s="580"/>
      <c r="C128" s="601"/>
      <c r="D128" s="644"/>
      <c r="E128" s="469" t="s">
        <v>774</v>
      </c>
      <c r="F128" s="469" t="s">
        <v>100</v>
      </c>
      <c r="G128" s="469">
        <v>1</v>
      </c>
      <c r="H128" s="470">
        <v>40</v>
      </c>
      <c r="I128" s="300">
        <f t="shared" si="1"/>
        <v>40</v>
      </c>
      <c r="J128" s="646"/>
    </row>
    <row r="129" spans="1:10" ht="12.75" customHeight="1" thickBot="1" x14ac:dyDescent="0.25">
      <c r="A129" s="321"/>
      <c r="B129" s="505">
        <v>18940.18</v>
      </c>
      <c r="C129" s="505" t="s">
        <v>72</v>
      </c>
      <c r="D129" s="507"/>
      <c r="E129" s="506"/>
      <c r="F129" s="506"/>
      <c r="G129" s="506"/>
      <c r="H129" s="499"/>
      <c r="I129" s="486">
        <f t="shared" si="1"/>
        <v>0</v>
      </c>
      <c r="J129" s="646"/>
    </row>
    <row r="130" spans="1:10" ht="26.25" thickBot="1" x14ac:dyDescent="0.25">
      <c r="A130" s="46" t="s">
        <v>353</v>
      </c>
      <c r="B130" s="579">
        <v>18662.419999999998</v>
      </c>
      <c r="C130" s="657" t="s">
        <v>73</v>
      </c>
      <c r="D130" s="47" t="s">
        <v>362</v>
      </c>
      <c r="E130" s="47" t="s">
        <v>355</v>
      </c>
      <c r="F130" s="47" t="s">
        <v>100</v>
      </c>
      <c r="G130" s="47">
        <v>10</v>
      </c>
      <c r="H130" s="48">
        <v>17</v>
      </c>
      <c r="I130" s="49">
        <f t="shared" si="1"/>
        <v>170</v>
      </c>
      <c r="J130" s="646"/>
    </row>
    <row r="131" spans="1:10" ht="12.75" customHeight="1" x14ac:dyDescent="0.2">
      <c r="A131" s="588" t="s">
        <v>952</v>
      </c>
      <c r="B131" s="581"/>
      <c r="C131" s="658"/>
      <c r="D131" s="654" t="s">
        <v>953</v>
      </c>
      <c r="E131" s="475" t="s">
        <v>571</v>
      </c>
      <c r="F131" s="475" t="s">
        <v>100</v>
      </c>
      <c r="G131" s="475">
        <v>4</v>
      </c>
      <c r="H131" s="476">
        <v>27</v>
      </c>
      <c r="I131" s="298">
        <f t="shared" si="1"/>
        <v>108</v>
      </c>
      <c r="J131" s="646"/>
    </row>
    <row r="132" spans="1:10" ht="12.75" customHeight="1" x14ac:dyDescent="0.2">
      <c r="A132" s="589"/>
      <c r="B132" s="581"/>
      <c r="C132" s="658"/>
      <c r="D132" s="655"/>
      <c r="E132" s="295" t="s">
        <v>249</v>
      </c>
      <c r="F132" s="295" t="s">
        <v>111</v>
      </c>
      <c r="G132" s="295">
        <v>1</v>
      </c>
      <c r="H132" s="296">
        <v>75</v>
      </c>
      <c r="I132" s="299">
        <f t="shared" si="1"/>
        <v>75</v>
      </c>
      <c r="J132" s="646"/>
    </row>
    <row r="133" spans="1:10" ht="12.75" customHeight="1" x14ac:dyDescent="0.2">
      <c r="A133" s="589"/>
      <c r="B133" s="581"/>
      <c r="C133" s="658"/>
      <c r="D133" s="655"/>
      <c r="E133" s="295" t="s">
        <v>343</v>
      </c>
      <c r="F133" s="295" t="s">
        <v>100</v>
      </c>
      <c r="G133" s="295">
        <v>1</v>
      </c>
      <c r="H133" s="296">
        <v>57.25</v>
      </c>
      <c r="I133" s="299">
        <f t="shared" si="1"/>
        <v>57.25</v>
      </c>
      <c r="J133" s="646"/>
    </row>
    <row r="134" spans="1:10" ht="12.75" customHeight="1" x14ac:dyDescent="0.2">
      <c r="A134" s="589"/>
      <c r="B134" s="581"/>
      <c r="C134" s="658"/>
      <c r="D134" s="655"/>
      <c r="E134" s="295" t="s">
        <v>794</v>
      </c>
      <c r="F134" s="295" t="s">
        <v>100</v>
      </c>
      <c r="G134" s="295">
        <v>1</v>
      </c>
      <c r="H134" s="296">
        <v>199.6</v>
      </c>
      <c r="I134" s="299">
        <f t="shared" si="1"/>
        <v>199.6</v>
      </c>
      <c r="J134" s="646"/>
    </row>
    <row r="135" spans="1:10" ht="12.75" customHeight="1" x14ac:dyDescent="0.2">
      <c r="A135" s="589"/>
      <c r="B135" s="581"/>
      <c r="C135" s="658"/>
      <c r="D135" s="655"/>
      <c r="E135" s="295" t="s">
        <v>447</v>
      </c>
      <c r="F135" s="295" t="s">
        <v>100</v>
      </c>
      <c r="G135" s="295">
        <v>1</v>
      </c>
      <c r="H135" s="296">
        <v>32</v>
      </c>
      <c r="I135" s="299">
        <f t="shared" si="1"/>
        <v>32</v>
      </c>
      <c r="J135" s="646"/>
    </row>
    <row r="136" spans="1:10" ht="12.75" customHeight="1" thickBot="1" x14ac:dyDescent="0.25">
      <c r="A136" s="589"/>
      <c r="B136" s="581"/>
      <c r="C136" s="658"/>
      <c r="D136" s="656"/>
      <c r="E136" s="469" t="s">
        <v>345</v>
      </c>
      <c r="F136" s="469" t="s">
        <v>100</v>
      </c>
      <c r="G136" s="469">
        <v>2</v>
      </c>
      <c r="H136" s="470">
        <v>60.6</v>
      </c>
      <c r="I136" s="300">
        <f t="shared" si="1"/>
        <v>121.2</v>
      </c>
      <c r="J136" s="646"/>
    </row>
    <row r="137" spans="1:10" ht="12.75" customHeight="1" x14ac:dyDescent="0.2">
      <c r="A137" s="589"/>
      <c r="B137" s="581"/>
      <c r="C137" s="658"/>
      <c r="D137" s="654" t="s">
        <v>954</v>
      </c>
      <c r="E137" s="475" t="s">
        <v>794</v>
      </c>
      <c r="F137" s="475" t="s">
        <v>100</v>
      </c>
      <c r="G137" s="475">
        <v>1</v>
      </c>
      <c r="H137" s="476">
        <v>199.6</v>
      </c>
      <c r="I137" s="298">
        <f t="shared" si="1"/>
        <v>199.6</v>
      </c>
      <c r="J137" s="646"/>
    </row>
    <row r="138" spans="1:10" ht="12.75" customHeight="1" x14ac:dyDescent="0.2">
      <c r="A138" s="589"/>
      <c r="B138" s="581"/>
      <c r="C138" s="658"/>
      <c r="D138" s="655"/>
      <c r="E138" s="295" t="s">
        <v>794</v>
      </c>
      <c r="F138" s="295" t="s">
        <v>100</v>
      </c>
      <c r="G138" s="295">
        <v>1</v>
      </c>
      <c r="H138" s="296">
        <v>125.8</v>
      </c>
      <c r="I138" s="299">
        <f t="shared" si="1"/>
        <v>125.8</v>
      </c>
      <c r="J138" s="646"/>
    </row>
    <row r="139" spans="1:10" ht="12.75" customHeight="1" x14ac:dyDescent="0.2">
      <c r="A139" s="589"/>
      <c r="B139" s="581"/>
      <c r="C139" s="658"/>
      <c r="D139" s="655"/>
      <c r="E139" s="295" t="s">
        <v>556</v>
      </c>
      <c r="F139" s="295" t="s">
        <v>100</v>
      </c>
      <c r="G139" s="295">
        <v>1</v>
      </c>
      <c r="H139" s="296">
        <v>189.43</v>
      </c>
      <c r="I139" s="299">
        <f t="shared" si="1"/>
        <v>189.43</v>
      </c>
      <c r="J139" s="646"/>
    </row>
    <row r="140" spans="1:10" ht="12.75" customHeight="1" x14ac:dyDescent="0.2">
      <c r="A140" s="589"/>
      <c r="B140" s="581"/>
      <c r="C140" s="658"/>
      <c r="D140" s="655"/>
      <c r="E140" s="295" t="s">
        <v>343</v>
      </c>
      <c r="F140" s="295" t="s">
        <v>100</v>
      </c>
      <c r="G140" s="295">
        <v>2</v>
      </c>
      <c r="H140" s="296">
        <v>57.25</v>
      </c>
      <c r="I140" s="299">
        <f t="shared" si="1"/>
        <v>114.5</v>
      </c>
      <c r="J140" s="646"/>
    </row>
    <row r="141" spans="1:10" ht="12.75" customHeight="1" x14ac:dyDescent="0.2">
      <c r="A141" s="589"/>
      <c r="B141" s="581"/>
      <c r="C141" s="658"/>
      <c r="D141" s="655"/>
      <c r="E141" s="295" t="s">
        <v>447</v>
      </c>
      <c r="F141" s="295" t="s">
        <v>100</v>
      </c>
      <c r="G141" s="295">
        <v>1</v>
      </c>
      <c r="H141" s="296">
        <v>32</v>
      </c>
      <c r="I141" s="299">
        <f t="shared" si="1"/>
        <v>32</v>
      </c>
      <c r="J141" s="646"/>
    </row>
    <row r="142" spans="1:10" ht="12.75" customHeight="1" x14ac:dyDescent="0.2">
      <c r="A142" s="589"/>
      <c r="B142" s="581"/>
      <c r="C142" s="658"/>
      <c r="D142" s="655"/>
      <c r="E142" s="295" t="s">
        <v>345</v>
      </c>
      <c r="F142" s="295" t="s">
        <v>100</v>
      </c>
      <c r="G142" s="295">
        <v>1</v>
      </c>
      <c r="H142" s="296">
        <v>60.6</v>
      </c>
      <c r="I142" s="299">
        <f t="shared" si="1"/>
        <v>60.6</v>
      </c>
      <c r="J142" s="646"/>
    </row>
    <row r="143" spans="1:10" ht="12.75" customHeight="1" x14ac:dyDescent="0.2">
      <c r="A143" s="589"/>
      <c r="B143" s="581"/>
      <c r="C143" s="658"/>
      <c r="D143" s="655"/>
      <c r="E143" s="295" t="s">
        <v>648</v>
      </c>
      <c r="F143" s="295" t="s">
        <v>100</v>
      </c>
      <c r="G143" s="295">
        <v>1</v>
      </c>
      <c r="H143" s="296">
        <v>58</v>
      </c>
      <c r="I143" s="299">
        <f t="shared" si="1"/>
        <v>58</v>
      </c>
      <c r="J143" s="646"/>
    </row>
    <row r="144" spans="1:10" ht="12.75" customHeight="1" x14ac:dyDescent="0.2">
      <c r="A144" s="589"/>
      <c r="B144" s="581"/>
      <c r="C144" s="658"/>
      <c r="D144" s="655"/>
      <c r="E144" s="295" t="s">
        <v>955</v>
      </c>
      <c r="F144" s="295" t="s">
        <v>100</v>
      </c>
      <c r="G144" s="295">
        <v>1</v>
      </c>
      <c r="H144" s="296">
        <v>66.55</v>
      </c>
      <c r="I144" s="299">
        <f t="shared" si="1"/>
        <v>66.55</v>
      </c>
      <c r="J144" s="646"/>
    </row>
    <row r="145" spans="1:10" ht="12.75" customHeight="1" thickBot="1" x14ac:dyDescent="0.25">
      <c r="A145" s="590"/>
      <c r="B145" s="580"/>
      <c r="C145" s="659"/>
      <c r="D145" s="656"/>
      <c r="E145" s="469" t="s">
        <v>201</v>
      </c>
      <c r="F145" s="469" t="s">
        <v>100</v>
      </c>
      <c r="G145" s="469">
        <v>1</v>
      </c>
      <c r="H145" s="470">
        <v>6.6</v>
      </c>
      <c r="I145" s="300">
        <f t="shared" si="1"/>
        <v>6.6</v>
      </c>
      <c r="J145" s="646"/>
    </row>
    <row r="146" spans="1:10" ht="26.25" thickBot="1" x14ac:dyDescent="0.25">
      <c r="A146" s="46" t="s">
        <v>353</v>
      </c>
      <c r="B146" s="579">
        <v>21955.18</v>
      </c>
      <c r="C146" s="579" t="s">
        <v>74</v>
      </c>
      <c r="D146" s="467"/>
      <c r="E146" s="47" t="s">
        <v>355</v>
      </c>
      <c r="F146" s="47" t="s">
        <v>100</v>
      </c>
      <c r="G146" s="47">
        <v>13</v>
      </c>
      <c r="H146" s="48">
        <v>17</v>
      </c>
      <c r="I146" s="49">
        <f t="shared" si="1"/>
        <v>221</v>
      </c>
      <c r="J146" s="646"/>
    </row>
    <row r="147" spans="1:10" ht="12.75" customHeight="1" x14ac:dyDescent="0.2">
      <c r="A147" s="588" t="s">
        <v>150</v>
      </c>
      <c r="B147" s="581"/>
      <c r="C147" s="581"/>
      <c r="D147" s="642" t="s">
        <v>126</v>
      </c>
      <c r="E147" s="475" t="s">
        <v>207</v>
      </c>
      <c r="F147" s="475" t="s">
        <v>100</v>
      </c>
      <c r="G147" s="475">
        <v>2</v>
      </c>
      <c r="H147" s="476">
        <v>5.85</v>
      </c>
      <c r="I147" s="298">
        <f t="shared" si="1"/>
        <v>11.7</v>
      </c>
      <c r="J147" s="646"/>
    </row>
    <row r="148" spans="1:10" ht="12.75" customHeight="1" x14ac:dyDescent="0.2">
      <c r="A148" s="589"/>
      <c r="B148" s="581"/>
      <c r="C148" s="581"/>
      <c r="D148" s="643"/>
      <c r="E148" s="471" t="s">
        <v>193</v>
      </c>
      <c r="F148" s="471" t="s">
        <v>100</v>
      </c>
      <c r="G148" s="471">
        <v>1</v>
      </c>
      <c r="H148" s="472">
        <v>110.19</v>
      </c>
      <c r="I148" s="335">
        <f t="shared" si="1"/>
        <v>110.19</v>
      </c>
      <c r="J148" s="646"/>
    </row>
    <row r="149" spans="1:10" ht="12.75" customHeight="1" x14ac:dyDescent="0.2">
      <c r="A149" s="589"/>
      <c r="B149" s="581"/>
      <c r="C149" s="581"/>
      <c r="D149" s="643"/>
      <c r="E149" s="471" t="s">
        <v>1039</v>
      </c>
      <c r="F149" s="471" t="s">
        <v>100</v>
      </c>
      <c r="G149" s="471">
        <v>1</v>
      </c>
      <c r="H149" s="472">
        <v>50.1</v>
      </c>
      <c r="I149" s="335">
        <f t="shared" si="1"/>
        <v>50.1</v>
      </c>
      <c r="J149" s="646"/>
    </row>
    <row r="150" spans="1:10" ht="12.75" customHeight="1" x14ac:dyDescent="0.2">
      <c r="A150" s="589"/>
      <c r="B150" s="581"/>
      <c r="C150" s="581"/>
      <c r="D150" s="643"/>
      <c r="E150" s="471" t="s">
        <v>582</v>
      </c>
      <c r="F150" s="471" t="s">
        <v>100</v>
      </c>
      <c r="G150" s="471">
        <v>1</v>
      </c>
      <c r="H150" s="472">
        <v>84.72</v>
      </c>
      <c r="I150" s="335">
        <f t="shared" si="1"/>
        <v>84.72</v>
      </c>
      <c r="J150" s="646"/>
    </row>
    <row r="151" spans="1:10" ht="12.75" customHeight="1" thickBot="1" x14ac:dyDescent="0.25">
      <c r="A151" s="590"/>
      <c r="B151" s="580"/>
      <c r="C151" s="580"/>
      <c r="D151" s="644"/>
      <c r="E151" s="529" t="s">
        <v>273</v>
      </c>
      <c r="F151" s="529" t="s">
        <v>104</v>
      </c>
      <c r="G151" s="529">
        <v>1</v>
      </c>
      <c r="H151" s="474">
        <v>55.74</v>
      </c>
      <c r="I151" s="406">
        <f t="shared" si="1"/>
        <v>55.74</v>
      </c>
      <c r="J151" s="646"/>
    </row>
    <row r="152" spans="1:10" ht="12.75" customHeight="1" x14ac:dyDescent="0.2">
      <c r="A152" s="618" t="s">
        <v>353</v>
      </c>
      <c r="B152" s="579">
        <v>22679.14</v>
      </c>
      <c r="C152" s="579" t="s">
        <v>75</v>
      </c>
      <c r="D152" s="616"/>
      <c r="E152" s="37" t="s">
        <v>1125</v>
      </c>
      <c r="F152" s="37" t="s">
        <v>100</v>
      </c>
      <c r="G152" s="37">
        <v>1</v>
      </c>
      <c r="H152" s="38">
        <v>35</v>
      </c>
      <c r="I152" s="39">
        <f>G152*H152</f>
        <v>35</v>
      </c>
      <c r="J152" s="646"/>
    </row>
    <row r="153" spans="1:10" ht="12.75" customHeight="1" thickBot="1" x14ac:dyDescent="0.25">
      <c r="A153" s="620"/>
      <c r="B153" s="581"/>
      <c r="C153" s="581"/>
      <c r="D153" s="617"/>
      <c r="E153" s="542" t="s">
        <v>355</v>
      </c>
      <c r="F153" s="542" t="s">
        <v>100</v>
      </c>
      <c r="G153" s="542">
        <v>2</v>
      </c>
      <c r="H153" s="474">
        <v>17</v>
      </c>
      <c r="I153" s="406">
        <f t="shared" si="1"/>
        <v>34</v>
      </c>
      <c r="J153" s="646"/>
    </row>
    <row r="154" spans="1:10" ht="12.75" customHeight="1" x14ac:dyDescent="0.2">
      <c r="A154" s="588" t="s">
        <v>952</v>
      </c>
      <c r="B154" s="581"/>
      <c r="C154" s="581"/>
      <c r="D154" s="642" t="s">
        <v>786</v>
      </c>
      <c r="E154" s="475" t="s">
        <v>571</v>
      </c>
      <c r="F154" s="475" t="s">
        <v>100</v>
      </c>
      <c r="G154" s="475">
        <v>5</v>
      </c>
      <c r="H154" s="476">
        <v>25</v>
      </c>
      <c r="I154" s="298">
        <f t="shared" si="1"/>
        <v>125</v>
      </c>
      <c r="J154" s="646"/>
    </row>
    <row r="155" spans="1:10" ht="12.75" customHeight="1" x14ac:dyDescent="0.2">
      <c r="A155" s="589"/>
      <c r="B155" s="581"/>
      <c r="C155" s="581"/>
      <c r="D155" s="643"/>
      <c r="E155" s="471" t="s">
        <v>1151</v>
      </c>
      <c r="F155" s="471" t="s">
        <v>100</v>
      </c>
      <c r="G155" s="471">
        <v>1</v>
      </c>
      <c r="H155" s="472">
        <v>120</v>
      </c>
      <c r="I155" s="335">
        <f t="shared" si="1"/>
        <v>120</v>
      </c>
      <c r="J155" s="646"/>
    </row>
    <row r="156" spans="1:10" ht="12.75" customHeight="1" x14ac:dyDescent="0.2">
      <c r="A156" s="589"/>
      <c r="B156" s="581"/>
      <c r="C156" s="581"/>
      <c r="D156" s="643"/>
      <c r="E156" s="471" t="s">
        <v>193</v>
      </c>
      <c r="F156" s="471" t="s">
        <v>100</v>
      </c>
      <c r="G156" s="471">
        <v>4</v>
      </c>
      <c r="H156" s="472">
        <v>110.19</v>
      </c>
      <c r="I156" s="335">
        <f t="shared" si="1"/>
        <v>440.76</v>
      </c>
      <c r="J156" s="646"/>
    </row>
    <row r="157" spans="1:10" ht="12.75" customHeight="1" x14ac:dyDescent="0.2">
      <c r="A157" s="589"/>
      <c r="B157" s="581"/>
      <c r="C157" s="581"/>
      <c r="D157" s="643"/>
      <c r="E157" s="471" t="s">
        <v>511</v>
      </c>
      <c r="F157" s="471" t="s">
        <v>100</v>
      </c>
      <c r="G157" s="471">
        <v>4</v>
      </c>
      <c r="H157" s="472">
        <v>45</v>
      </c>
      <c r="I157" s="335">
        <f t="shared" si="1"/>
        <v>180</v>
      </c>
      <c r="J157" s="646"/>
    </row>
    <row r="158" spans="1:10" ht="12.75" customHeight="1" x14ac:dyDescent="0.2">
      <c r="A158" s="589"/>
      <c r="B158" s="581"/>
      <c r="C158" s="581"/>
      <c r="D158" s="643"/>
      <c r="E158" s="471" t="s">
        <v>801</v>
      </c>
      <c r="F158" s="471" t="s">
        <v>100</v>
      </c>
      <c r="G158" s="471">
        <v>1</v>
      </c>
      <c r="H158" s="472">
        <v>10.69</v>
      </c>
      <c r="I158" s="335">
        <f t="shared" si="1"/>
        <v>10.69</v>
      </c>
      <c r="J158" s="646"/>
    </row>
    <row r="159" spans="1:10" ht="12.75" customHeight="1" x14ac:dyDescent="0.2">
      <c r="A159" s="589"/>
      <c r="B159" s="581"/>
      <c r="C159" s="581"/>
      <c r="D159" s="643"/>
      <c r="E159" s="471" t="s">
        <v>722</v>
      </c>
      <c r="F159" s="471" t="s">
        <v>100</v>
      </c>
      <c r="G159" s="471">
        <v>2</v>
      </c>
      <c r="H159" s="472">
        <v>125.8</v>
      </c>
      <c r="I159" s="335">
        <f t="shared" si="1"/>
        <v>251.6</v>
      </c>
      <c r="J159" s="646"/>
    </row>
    <row r="160" spans="1:10" ht="12.75" customHeight="1" x14ac:dyDescent="0.2">
      <c r="A160" s="589"/>
      <c r="B160" s="581"/>
      <c r="C160" s="581"/>
      <c r="D160" s="643"/>
      <c r="E160" s="471" t="s">
        <v>648</v>
      </c>
      <c r="F160" s="471" t="s">
        <v>100</v>
      </c>
      <c r="G160" s="471">
        <v>2</v>
      </c>
      <c r="H160" s="472">
        <v>58</v>
      </c>
      <c r="I160" s="335">
        <f t="shared" si="1"/>
        <v>116</v>
      </c>
      <c r="J160" s="646"/>
    </row>
    <row r="161" spans="1:10" ht="12.75" customHeight="1" x14ac:dyDescent="0.2">
      <c r="A161" s="589"/>
      <c r="B161" s="581"/>
      <c r="C161" s="581"/>
      <c r="D161" s="643"/>
      <c r="E161" s="471" t="s">
        <v>343</v>
      </c>
      <c r="F161" s="471" t="s">
        <v>100</v>
      </c>
      <c r="G161" s="471">
        <v>1</v>
      </c>
      <c r="H161" s="472">
        <v>57.25</v>
      </c>
      <c r="I161" s="335">
        <f t="shared" si="1"/>
        <v>57.25</v>
      </c>
      <c r="J161" s="646"/>
    </row>
    <row r="162" spans="1:10" ht="12.75" customHeight="1" x14ac:dyDescent="0.2">
      <c r="A162" s="589"/>
      <c r="B162" s="581"/>
      <c r="C162" s="581"/>
      <c r="D162" s="643"/>
      <c r="E162" s="471" t="s">
        <v>982</v>
      </c>
      <c r="F162" s="471" t="s">
        <v>100</v>
      </c>
      <c r="G162" s="471">
        <v>2</v>
      </c>
      <c r="H162" s="472">
        <v>60.6</v>
      </c>
      <c r="I162" s="335">
        <f t="shared" si="1"/>
        <v>121.2</v>
      </c>
      <c r="J162" s="646"/>
    </row>
    <row r="163" spans="1:10" ht="12.75" customHeight="1" x14ac:dyDescent="0.2">
      <c r="A163" s="589"/>
      <c r="B163" s="581"/>
      <c r="C163" s="581"/>
      <c r="D163" s="643"/>
      <c r="E163" s="471" t="s">
        <v>955</v>
      </c>
      <c r="F163" s="471" t="s">
        <v>100</v>
      </c>
      <c r="G163" s="471">
        <v>2</v>
      </c>
      <c r="H163" s="472">
        <v>66.55</v>
      </c>
      <c r="I163" s="335">
        <f t="shared" si="1"/>
        <v>133.1</v>
      </c>
      <c r="J163" s="646"/>
    </row>
    <row r="164" spans="1:10" ht="12.75" customHeight="1" x14ac:dyDescent="0.2">
      <c r="A164" s="589"/>
      <c r="B164" s="581"/>
      <c r="C164" s="581"/>
      <c r="D164" s="643"/>
      <c r="E164" s="471" t="s">
        <v>197</v>
      </c>
      <c r="F164" s="471" t="s">
        <v>100</v>
      </c>
      <c r="G164" s="471">
        <v>1</v>
      </c>
      <c r="H164" s="472">
        <v>48</v>
      </c>
      <c r="I164" s="335">
        <f t="shared" si="1"/>
        <v>48</v>
      </c>
      <c r="J164" s="646"/>
    </row>
    <row r="165" spans="1:10" ht="12.75" customHeight="1" x14ac:dyDescent="0.2">
      <c r="A165" s="589"/>
      <c r="B165" s="581"/>
      <c r="C165" s="581"/>
      <c r="D165" s="643"/>
      <c r="E165" s="471" t="s">
        <v>447</v>
      </c>
      <c r="F165" s="471" t="s">
        <v>100</v>
      </c>
      <c r="G165" s="471">
        <v>1</v>
      </c>
      <c r="H165" s="472">
        <v>32</v>
      </c>
      <c r="I165" s="335">
        <f t="shared" si="1"/>
        <v>32</v>
      </c>
      <c r="J165" s="646"/>
    </row>
    <row r="166" spans="1:10" ht="12.75" customHeight="1" x14ac:dyDescent="0.2">
      <c r="A166" s="589"/>
      <c r="B166" s="581"/>
      <c r="C166" s="581"/>
      <c r="D166" s="643"/>
      <c r="E166" s="471" t="s">
        <v>571</v>
      </c>
      <c r="F166" s="471" t="s">
        <v>100</v>
      </c>
      <c r="G166" s="471">
        <v>4</v>
      </c>
      <c r="H166" s="472">
        <v>25</v>
      </c>
      <c r="I166" s="335">
        <f t="shared" si="1"/>
        <v>100</v>
      </c>
      <c r="J166" s="646"/>
    </row>
    <row r="167" spans="1:10" ht="12.75" customHeight="1" x14ac:dyDescent="0.2">
      <c r="A167" s="589"/>
      <c r="B167" s="581"/>
      <c r="C167" s="581"/>
      <c r="D167" s="643"/>
      <c r="E167" s="471" t="s">
        <v>244</v>
      </c>
      <c r="F167" s="471" t="s">
        <v>100</v>
      </c>
      <c r="G167" s="471">
        <v>1</v>
      </c>
      <c r="H167" s="472">
        <v>290</v>
      </c>
      <c r="I167" s="335">
        <f t="shared" si="1"/>
        <v>290</v>
      </c>
      <c r="J167" s="646"/>
    </row>
    <row r="168" spans="1:10" ht="12.75" customHeight="1" x14ac:dyDescent="0.2">
      <c r="A168" s="589"/>
      <c r="B168" s="581"/>
      <c r="C168" s="581"/>
      <c r="D168" s="643"/>
      <c r="E168" s="471" t="s">
        <v>1152</v>
      </c>
      <c r="F168" s="471" t="s">
        <v>100</v>
      </c>
      <c r="G168" s="471">
        <v>2</v>
      </c>
      <c r="H168" s="472">
        <v>10</v>
      </c>
      <c r="I168" s="335">
        <f t="shared" si="1"/>
        <v>20</v>
      </c>
      <c r="J168" s="646"/>
    </row>
    <row r="169" spans="1:10" ht="12.75" customHeight="1" thickBot="1" x14ac:dyDescent="0.25">
      <c r="A169" s="590"/>
      <c r="B169" s="581"/>
      <c r="C169" s="581"/>
      <c r="D169" s="644"/>
      <c r="E169" s="544" t="s">
        <v>750</v>
      </c>
      <c r="F169" s="544" t="s">
        <v>100</v>
      </c>
      <c r="G169" s="544">
        <v>1</v>
      </c>
      <c r="H169" s="474">
        <v>25.8</v>
      </c>
      <c r="I169" s="406">
        <f t="shared" si="1"/>
        <v>25.8</v>
      </c>
      <c r="J169" s="646"/>
    </row>
    <row r="170" spans="1:10" ht="12.75" customHeight="1" x14ac:dyDescent="0.2">
      <c r="A170" s="588" t="s">
        <v>164</v>
      </c>
      <c r="B170" s="581"/>
      <c r="C170" s="581"/>
      <c r="D170" s="602" t="s">
        <v>1153</v>
      </c>
      <c r="E170" s="475" t="s">
        <v>322</v>
      </c>
      <c r="F170" s="475" t="s">
        <v>100</v>
      </c>
      <c r="G170" s="475">
        <v>1</v>
      </c>
      <c r="H170" s="476">
        <v>183.56</v>
      </c>
      <c r="I170" s="298">
        <f t="shared" si="1"/>
        <v>183.56</v>
      </c>
      <c r="J170" s="646"/>
    </row>
    <row r="171" spans="1:10" ht="12.75" customHeight="1" x14ac:dyDescent="0.2">
      <c r="A171" s="589"/>
      <c r="B171" s="581"/>
      <c r="C171" s="581"/>
      <c r="D171" s="603"/>
      <c r="E171" s="471" t="s">
        <v>240</v>
      </c>
      <c r="F171" s="471" t="s">
        <v>100</v>
      </c>
      <c r="G171" s="471">
        <v>1</v>
      </c>
      <c r="H171" s="472">
        <v>410</v>
      </c>
      <c r="I171" s="335">
        <f t="shared" si="1"/>
        <v>410</v>
      </c>
      <c r="J171" s="646"/>
    </row>
    <row r="172" spans="1:10" ht="12.75" customHeight="1" thickBot="1" x14ac:dyDescent="0.25">
      <c r="A172" s="590"/>
      <c r="B172" s="580"/>
      <c r="C172" s="580"/>
      <c r="D172" s="604"/>
      <c r="E172" s="544" t="s">
        <v>885</v>
      </c>
      <c r="F172" s="544" t="s">
        <v>100</v>
      </c>
      <c r="G172" s="544">
        <v>1</v>
      </c>
      <c r="H172" s="474">
        <v>130.08000000000001</v>
      </c>
      <c r="I172" s="406">
        <f t="shared" si="1"/>
        <v>130.08000000000001</v>
      </c>
      <c r="J172" s="646"/>
    </row>
    <row r="173" spans="1:10" ht="26.25" thickBot="1" x14ac:dyDescent="0.25">
      <c r="A173" s="46" t="s">
        <v>353</v>
      </c>
      <c r="B173" s="579">
        <v>26687.599999999999</v>
      </c>
      <c r="C173" s="579" t="s">
        <v>76</v>
      </c>
      <c r="D173" s="47" t="s">
        <v>362</v>
      </c>
      <c r="E173" s="47" t="s">
        <v>355</v>
      </c>
      <c r="F173" s="47" t="s">
        <v>100</v>
      </c>
      <c r="G173" s="47">
        <v>3</v>
      </c>
      <c r="H173" s="48">
        <v>9.42</v>
      </c>
      <c r="I173" s="49">
        <f t="shared" si="1"/>
        <v>28.259999999999998</v>
      </c>
      <c r="J173" s="646"/>
    </row>
    <row r="174" spans="1:10" ht="12.75" customHeight="1" x14ac:dyDescent="0.2">
      <c r="A174" s="588" t="s">
        <v>150</v>
      </c>
      <c r="B174" s="581"/>
      <c r="C174" s="581"/>
      <c r="D174" s="642" t="s">
        <v>310</v>
      </c>
      <c r="E174" s="475" t="s">
        <v>801</v>
      </c>
      <c r="F174" s="475" t="s">
        <v>100</v>
      </c>
      <c r="G174" s="475">
        <v>1</v>
      </c>
      <c r="H174" s="476">
        <v>10.69</v>
      </c>
      <c r="I174" s="298">
        <f t="shared" si="1"/>
        <v>10.69</v>
      </c>
      <c r="J174" s="646"/>
    </row>
    <row r="175" spans="1:10" ht="12.75" customHeight="1" x14ac:dyDescent="0.2">
      <c r="A175" s="589"/>
      <c r="B175" s="581"/>
      <c r="C175" s="581"/>
      <c r="D175" s="643"/>
      <c r="E175" s="295" t="s">
        <v>578</v>
      </c>
      <c r="F175" s="295" t="s">
        <v>100</v>
      </c>
      <c r="G175" s="295">
        <v>2</v>
      </c>
      <c r="H175" s="296">
        <v>13.56</v>
      </c>
      <c r="I175" s="299">
        <f t="shared" si="1"/>
        <v>27.12</v>
      </c>
      <c r="J175" s="646"/>
    </row>
    <row r="176" spans="1:10" ht="12.75" customHeight="1" x14ac:dyDescent="0.2">
      <c r="A176" s="589"/>
      <c r="B176" s="581"/>
      <c r="C176" s="581"/>
      <c r="D176" s="643"/>
      <c r="E176" s="295" t="s">
        <v>193</v>
      </c>
      <c r="F176" s="295" t="s">
        <v>100</v>
      </c>
      <c r="G176" s="295">
        <v>1</v>
      </c>
      <c r="H176" s="296">
        <v>110.19</v>
      </c>
      <c r="I176" s="299">
        <f t="shared" si="1"/>
        <v>110.19</v>
      </c>
      <c r="J176" s="646"/>
    </row>
    <row r="177" spans="1:10" ht="12.75" customHeight="1" x14ac:dyDescent="0.2">
      <c r="A177" s="589"/>
      <c r="B177" s="581"/>
      <c r="C177" s="581"/>
      <c r="D177" s="643"/>
      <c r="E177" s="295" t="s">
        <v>330</v>
      </c>
      <c r="F177" s="295" t="s">
        <v>100</v>
      </c>
      <c r="G177" s="295">
        <v>1</v>
      </c>
      <c r="H177" s="296">
        <v>61.59</v>
      </c>
      <c r="I177" s="299">
        <f t="shared" si="1"/>
        <v>61.59</v>
      </c>
      <c r="J177" s="646"/>
    </row>
    <row r="178" spans="1:10" ht="12.75" customHeight="1" x14ac:dyDescent="0.2">
      <c r="A178" s="589"/>
      <c r="B178" s="581"/>
      <c r="C178" s="581"/>
      <c r="D178" s="643"/>
      <c r="E178" s="295" t="s">
        <v>209</v>
      </c>
      <c r="F178" s="295" t="s">
        <v>100</v>
      </c>
      <c r="G178" s="295">
        <v>1</v>
      </c>
      <c r="H178" s="296">
        <v>173.33</v>
      </c>
      <c r="I178" s="299">
        <f t="shared" si="1"/>
        <v>173.33</v>
      </c>
      <c r="J178" s="646"/>
    </row>
    <row r="179" spans="1:10" ht="12.75" customHeight="1" x14ac:dyDescent="0.2">
      <c r="A179" s="589"/>
      <c r="B179" s="581"/>
      <c r="C179" s="581"/>
      <c r="D179" s="643"/>
      <c r="E179" s="295" t="s">
        <v>336</v>
      </c>
      <c r="F179" s="295" t="s">
        <v>104</v>
      </c>
      <c r="G179" s="295">
        <v>1</v>
      </c>
      <c r="H179" s="296">
        <v>52.03</v>
      </c>
      <c r="I179" s="299">
        <f t="shared" si="1"/>
        <v>52.03</v>
      </c>
      <c r="J179" s="646"/>
    </row>
    <row r="180" spans="1:10" ht="12.75" customHeight="1" x14ac:dyDescent="0.2">
      <c r="A180" s="589"/>
      <c r="B180" s="581"/>
      <c r="C180" s="581"/>
      <c r="D180" s="643"/>
      <c r="E180" s="295" t="s">
        <v>293</v>
      </c>
      <c r="F180" s="295" t="s">
        <v>100</v>
      </c>
      <c r="G180" s="295">
        <v>1</v>
      </c>
      <c r="H180" s="296">
        <v>125</v>
      </c>
      <c r="I180" s="299">
        <f t="shared" si="1"/>
        <v>125</v>
      </c>
      <c r="J180" s="646"/>
    </row>
    <row r="181" spans="1:10" ht="12.75" customHeight="1" thickBot="1" x14ac:dyDescent="0.25">
      <c r="A181" s="590"/>
      <c r="B181" s="580"/>
      <c r="C181" s="580"/>
      <c r="D181" s="644"/>
      <c r="E181" s="469" t="s">
        <v>571</v>
      </c>
      <c r="F181" s="469" t="s">
        <v>100</v>
      </c>
      <c r="G181" s="469">
        <v>2</v>
      </c>
      <c r="H181" s="470">
        <v>27</v>
      </c>
      <c r="I181" s="300">
        <f t="shared" si="1"/>
        <v>54</v>
      </c>
      <c r="J181" s="646"/>
    </row>
    <row r="182" spans="1:10" ht="12.75" customHeight="1" x14ac:dyDescent="0.2">
      <c r="A182" s="588" t="s">
        <v>353</v>
      </c>
      <c r="B182" s="579">
        <v>21427.49</v>
      </c>
      <c r="C182" s="579" t="s">
        <v>77</v>
      </c>
      <c r="D182" s="591" t="s">
        <v>362</v>
      </c>
      <c r="E182" s="37" t="s">
        <v>355</v>
      </c>
      <c r="F182" s="37" t="s">
        <v>100</v>
      </c>
      <c r="G182" s="37">
        <v>7</v>
      </c>
      <c r="H182" s="38">
        <v>9.42</v>
      </c>
      <c r="I182" s="39">
        <f t="shared" si="1"/>
        <v>65.94</v>
      </c>
      <c r="J182" s="646"/>
    </row>
    <row r="183" spans="1:10" ht="12.75" customHeight="1" thickBot="1" x14ac:dyDescent="0.25">
      <c r="A183" s="590"/>
      <c r="B183" s="580"/>
      <c r="C183" s="580"/>
      <c r="D183" s="592"/>
      <c r="E183" s="555" t="s">
        <v>357</v>
      </c>
      <c r="F183" s="555" t="s">
        <v>100</v>
      </c>
      <c r="G183" s="555">
        <v>1</v>
      </c>
      <c r="H183" s="474">
        <v>18.54</v>
      </c>
      <c r="I183" s="406">
        <f t="shared" si="1"/>
        <v>18.54</v>
      </c>
      <c r="J183" s="646"/>
    </row>
    <row r="184" spans="1:10" ht="26.25" thickBot="1" x14ac:dyDescent="0.25">
      <c r="A184" s="46" t="s">
        <v>353</v>
      </c>
      <c r="B184" s="579">
        <v>27751.43</v>
      </c>
      <c r="C184" s="579" t="s">
        <v>78</v>
      </c>
      <c r="D184" s="47" t="s">
        <v>362</v>
      </c>
      <c r="E184" s="47" t="s">
        <v>355</v>
      </c>
      <c r="F184" s="47" t="s">
        <v>100</v>
      </c>
      <c r="G184" s="47">
        <v>11</v>
      </c>
      <c r="H184" s="48">
        <v>17</v>
      </c>
      <c r="I184" s="318">
        <f t="shared" si="1"/>
        <v>187</v>
      </c>
      <c r="J184" s="646"/>
    </row>
    <row r="185" spans="1:10" ht="12.75" customHeight="1" x14ac:dyDescent="0.2">
      <c r="A185" s="588" t="s">
        <v>118</v>
      </c>
      <c r="B185" s="581"/>
      <c r="C185" s="581"/>
      <c r="D185" s="642" t="s">
        <v>1454</v>
      </c>
      <c r="E185" s="475" t="s">
        <v>273</v>
      </c>
      <c r="F185" s="475" t="s">
        <v>104</v>
      </c>
      <c r="G185" s="475">
        <v>3</v>
      </c>
      <c r="H185" s="476">
        <v>55.65</v>
      </c>
      <c r="I185" s="298">
        <f t="shared" si="1"/>
        <v>166.95</v>
      </c>
      <c r="J185" s="646"/>
    </row>
    <row r="186" spans="1:10" ht="12.75" customHeight="1" thickBot="1" x14ac:dyDescent="0.25">
      <c r="A186" s="590"/>
      <c r="B186" s="580"/>
      <c r="C186" s="580"/>
      <c r="D186" s="644"/>
      <c r="E186" s="557" t="s">
        <v>275</v>
      </c>
      <c r="F186" s="557" t="s">
        <v>100</v>
      </c>
      <c r="G186" s="557">
        <v>2</v>
      </c>
      <c r="H186" s="474">
        <v>90</v>
      </c>
      <c r="I186" s="406">
        <f t="shared" si="1"/>
        <v>180</v>
      </c>
      <c r="J186" s="646"/>
    </row>
    <row r="187" spans="1:10" ht="26.25" thickBot="1" x14ac:dyDescent="0.25">
      <c r="A187" s="46" t="s">
        <v>353</v>
      </c>
      <c r="B187" s="579">
        <v>23821.759999999998</v>
      </c>
      <c r="C187" s="579" t="s">
        <v>79</v>
      </c>
      <c r="D187" s="47" t="s">
        <v>362</v>
      </c>
      <c r="E187" s="47" t="s">
        <v>355</v>
      </c>
      <c r="F187" s="47" t="s">
        <v>100</v>
      </c>
      <c r="G187" s="47">
        <v>12</v>
      </c>
      <c r="H187" s="48">
        <v>17</v>
      </c>
      <c r="I187" s="49">
        <f t="shared" si="1"/>
        <v>204</v>
      </c>
      <c r="J187" s="646"/>
    </row>
    <row r="188" spans="1:10" ht="12.75" customHeight="1" x14ac:dyDescent="0.2">
      <c r="A188" s="588" t="s">
        <v>164</v>
      </c>
      <c r="B188" s="581"/>
      <c r="C188" s="581"/>
      <c r="D188" s="642" t="s">
        <v>366</v>
      </c>
      <c r="E188" s="475" t="s">
        <v>193</v>
      </c>
      <c r="F188" s="475" t="s">
        <v>100</v>
      </c>
      <c r="G188" s="475">
        <v>1</v>
      </c>
      <c r="H188" s="476">
        <v>110.19</v>
      </c>
      <c r="I188" s="298">
        <f t="shared" si="1"/>
        <v>110.19</v>
      </c>
      <c r="J188" s="646"/>
    </row>
    <row r="189" spans="1:10" ht="12.75" customHeight="1" thickBot="1" x14ac:dyDescent="0.25">
      <c r="A189" s="590"/>
      <c r="B189" s="581"/>
      <c r="C189" s="581"/>
      <c r="D189" s="644"/>
      <c r="E189" s="567" t="s">
        <v>1208</v>
      </c>
      <c r="F189" s="567" t="s">
        <v>100</v>
      </c>
      <c r="G189" s="567">
        <v>2</v>
      </c>
      <c r="H189" s="474">
        <v>61.59</v>
      </c>
      <c r="I189" s="406">
        <f t="shared" si="1"/>
        <v>123.18</v>
      </c>
      <c r="J189" s="646"/>
    </row>
    <row r="190" spans="1:10" ht="12.75" customHeight="1" x14ac:dyDescent="0.2">
      <c r="A190" s="588" t="s">
        <v>952</v>
      </c>
      <c r="B190" s="581"/>
      <c r="C190" s="581"/>
      <c r="D190" s="642" t="s">
        <v>126</v>
      </c>
      <c r="E190" s="475" t="s">
        <v>1399</v>
      </c>
      <c r="F190" s="475" t="s">
        <v>104</v>
      </c>
      <c r="G190" s="475">
        <v>10</v>
      </c>
      <c r="H190" s="476">
        <v>16.43</v>
      </c>
      <c r="I190" s="298">
        <f t="shared" si="1"/>
        <v>164.3</v>
      </c>
      <c r="J190" s="646"/>
    </row>
    <row r="191" spans="1:10" ht="12.75" customHeight="1" thickBot="1" x14ac:dyDescent="0.25">
      <c r="A191" s="590"/>
      <c r="B191" s="581"/>
      <c r="C191" s="581"/>
      <c r="D191" s="644"/>
      <c r="E191" s="567" t="s">
        <v>244</v>
      </c>
      <c r="F191" s="567" t="s">
        <v>100</v>
      </c>
      <c r="G191" s="567">
        <v>1</v>
      </c>
      <c r="H191" s="474">
        <v>290</v>
      </c>
      <c r="I191" s="406">
        <f t="shared" si="1"/>
        <v>290</v>
      </c>
      <c r="J191" s="646"/>
    </row>
    <row r="192" spans="1:10" ht="12.75" customHeight="1" x14ac:dyDescent="0.2">
      <c r="A192" s="588" t="s">
        <v>150</v>
      </c>
      <c r="B192" s="581"/>
      <c r="C192" s="581"/>
      <c r="D192" s="642" t="s">
        <v>366</v>
      </c>
      <c r="E192" s="475" t="s">
        <v>336</v>
      </c>
      <c r="F192" s="475" t="s">
        <v>104</v>
      </c>
      <c r="G192" s="475">
        <v>1</v>
      </c>
      <c r="H192" s="476">
        <v>52.03</v>
      </c>
      <c r="I192" s="298">
        <f t="shared" si="1"/>
        <v>52.03</v>
      </c>
      <c r="J192" s="646"/>
    </row>
    <row r="193" spans="1:10" ht="12.75" customHeight="1" x14ac:dyDescent="0.2">
      <c r="A193" s="589"/>
      <c r="B193" s="581"/>
      <c r="C193" s="581"/>
      <c r="D193" s="643"/>
      <c r="E193" s="568" t="s">
        <v>338</v>
      </c>
      <c r="F193" s="568" t="s">
        <v>100</v>
      </c>
      <c r="G193" s="568">
        <v>2</v>
      </c>
      <c r="H193" s="472">
        <v>61.59</v>
      </c>
      <c r="I193" s="335">
        <f t="shared" si="1"/>
        <v>123.18</v>
      </c>
      <c r="J193" s="646"/>
    </row>
    <row r="194" spans="1:10" ht="12.75" customHeight="1" thickBot="1" x14ac:dyDescent="0.25">
      <c r="A194" s="590"/>
      <c r="B194" s="580"/>
      <c r="C194" s="580"/>
      <c r="D194" s="644"/>
      <c r="E194" s="567" t="s">
        <v>193</v>
      </c>
      <c r="F194" s="567" t="s">
        <v>100</v>
      </c>
      <c r="G194" s="567">
        <v>1</v>
      </c>
      <c r="H194" s="474">
        <v>110.19</v>
      </c>
      <c r="I194" s="406">
        <f t="shared" si="1"/>
        <v>110.19</v>
      </c>
      <c r="J194" s="646"/>
    </row>
    <row r="195" spans="1:10" ht="12.75" customHeight="1" thickBot="1" x14ac:dyDescent="0.25">
      <c r="A195" s="82"/>
      <c r="B195" s="200">
        <f>SUM(B30:B194)</f>
        <v>266341.06999999995</v>
      </c>
      <c r="C195" s="201"/>
      <c r="D195" s="200"/>
      <c r="E195" s="202"/>
      <c r="F195" s="201"/>
      <c r="G195" s="201"/>
      <c r="H195" s="200" t="s">
        <v>16</v>
      </c>
      <c r="I195" s="200">
        <f>SUM(I30:I194)</f>
        <v>34246.219999999987</v>
      </c>
      <c r="J195" s="18">
        <f>SUM(J30:J194)</f>
        <v>36268.810000000005</v>
      </c>
    </row>
    <row r="196" spans="1:10" ht="77.25" thickBot="1" x14ac:dyDescent="0.25">
      <c r="A196" s="137" t="s">
        <v>381</v>
      </c>
      <c r="B196" s="117" t="s">
        <v>15</v>
      </c>
      <c r="C196" s="117" t="s">
        <v>4</v>
      </c>
      <c r="D196" s="117" t="s">
        <v>22</v>
      </c>
      <c r="E196" s="121" t="s">
        <v>17</v>
      </c>
      <c r="F196" s="117" t="s">
        <v>18</v>
      </c>
      <c r="G196" s="117" t="s">
        <v>9</v>
      </c>
      <c r="H196" s="117" t="s">
        <v>12</v>
      </c>
      <c r="I196" s="118" t="s">
        <v>11</v>
      </c>
      <c r="J196" s="131" t="s">
        <v>70</v>
      </c>
    </row>
    <row r="197" spans="1:10" ht="12.75" customHeight="1" thickBot="1" x14ac:dyDescent="0.25">
      <c r="A197" s="82"/>
      <c r="B197" s="349">
        <v>10675.92</v>
      </c>
      <c r="C197" s="349" t="s">
        <v>65</v>
      </c>
      <c r="D197" s="350"/>
      <c r="E197" s="351"/>
      <c r="F197" s="351"/>
      <c r="G197" s="351"/>
      <c r="H197" s="72"/>
      <c r="I197" s="189"/>
      <c r="J197" s="139">
        <f>(B197+I197)*1.05</f>
        <v>11209.716</v>
      </c>
    </row>
    <row r="198" spans="1:10" ht="12.75" customHeight="1" thickBot="1" x14ac:dyDescent="0.25">
      <c r="A198" s="268"/>
      <c r="B198" s="13">
        <v>10881.61</v>
      </c>
      <c r="C198" s="13" t="s">
        <v>66</v>
      </c>
      <c r="D198" s="274"/>
      <c r="E198" s="15"/>
      <c r="F198" s="15"/>
      <c r="G198" s="15"/>
      <c r="H198" s="16"/>
      <c r="I198" s="13"/>
      <c r="J198" s="141">
        <f>(B198+I198)*1.05</f>
        <v>11425.690500000001</v>
      </c>
    </row>
    <row r="199" spans="1:10" ht="12.75" customHeight="1" thickBot="1" x14ac:dyDescent="0.25">
      <c r="A199" s="268"/>
      <c r="B199" s="13">
        <v>10273.42</v>
      </c>
      <c r="C199" s="13" t="s">
        <v>69</v>
      </c>
      <c r="D199" s="274"/>
      <c r="E199" s="15"/>
      <c r="F199" s="15"/>
      <c r="G199" s="15"/>
      <c r="H199" s="16"/>
      <c r="I199" s="13"/>
      <c r="J199" s="140">
        <f>(B199+I199)*1.05</f>
        <v>10787.091</v>
      </c>
    </row>
    <row r="200" spans="1:10" ht="12.75" customHeight="1" thickBot="1" x14ac:dyDescent="0.25">
      <c r="A200" s="11"/>
      <c r="B200" s="13">
        <v>10223.51</v>
      </c>
      <c r="C200" s="13" t="s">
        <v>71</v>
      </c>
      <c r="D200" s="14"/>
      <c r="E200" s="15"/>
      <c r="F200" s="15"/>
      <c r="G200" s="15"/>
      <c r="H200" s="16"/>
      <c r="I200" s="13"/>
      <c r="J200" s="140">
        <f>(B200+I200)*1.05</f>
        <v>10734.685500000001</v>
      </c>
    </row>
    <row r="201" spans="1:10" ht="12.75" customHeight="1" thickBot="1" x14ac:dyDescent="0.25">
      <c r="A201" s="268"/>
      <c r="B201" s="13">
        <v>10472.1</v>
      </c>
      <c r="C201" s="13" t="s">
        <v>72</v>
      </c>
      <c r="D201" s="274"/>
      <c r="E201" s="15"/>
      <c r="F201" s="15"/>
      <c r="G201" s="15"/>
      <c r="H201" s="16"/>
      <c r="I201" s="13"/>
      <c r="J201" s="327"/>
    </row>
    <row r="202" spans="1:10" ht="12.75" customHeight="1" thickBot="1" x14ac:dyDescent="0.25">
      <c r="A202" s="11"/>
      <c r="B202" s="13">
        <v>11324.82</v>
      </c>
      <c r="C202" s="13" t="s">
        <v>73</v>
      </c>
      <c r="D202" s="57"/>
      <c r="E202" s="15"/>
      <c r="F202" s="15"/>
      <c r="G202" s="15"/>
      <c r="H202" s="16"/>
      <c r="I202" s="13"/>
      <c r="J202" s="140">
        <f>((B202/2)+I202)*1.05</f>
        <v>5945.5304999999998</v>
      </c>
    </row>
    <row r="203" spans="1:10" ht="12.75" customHeight="1" x14ac:dyDescent="0.2">
      <c r="A203" s="11"/>
      <c r="B203" s="13">
        <v>10267.224</v>
      </c>
      <c r="C203" s="13" t="s">
        <v>74</v>
      </c>
      <c r="D203" s="57"/>
      <c r="E203" s="15"/>
      <c r="F203" s="15"/>
      <c r="G203" s="15"/>
      <c r="H203" s="16"/>
      <c r="I203" s="13"/>
      <c r="J203" s="650"/>
    </row>
    <row r="204" spans="1:10" ht="12.75" customHeight="1" thickBot="1" x14ac:dyDescent="0.25">
      <c r="A204" s="11"/>
      <c r="B204" s="13">
        <v>13182.808000000001</v>
      </c>
      <c r="C204" s="13" t="s">
        <v>75</v>
      </c>
      <c r="D204" s="57"/>
      <c r="E204" s="15"/>
      <c r="F204" s="15"/>
      <c r="G204" s="15"/>
      <c r="H204" s="16"/>
      <c r="I204" s="13"/>
      <c r="J204" s="651"/>
    </row>
    <row r="205" spans="1:10" ht="13.5" thickBot="1" x14ac:dyDescent="0.25">
      <c r="A205" s="468"/>
      <c r="B205" s="73">
        <v>10768.681</v>
      </c>
      <c r="C205" s="33" t="s">
        <v>76</v>
      </c>
      <c r="D205" s="324"/>
      <c r="E205" s="35"/>
      <c r="F205" s="35"/>
      <c r="G205" s="35"/>
      <c r="H205" s="36"/>
      <c r="I205" s="13"/>
      <c r="J205" s="140">
        <f>(B205+I205)*1.05</f>
        <v>11307.11505</v>
      </c>
    </row>
    <row r="206" spans="1:10" ht="12.75" customHeight="1" thickBot="1" x14ac:dyDescent="0.25">
      <c r="A206" s="268"/>
      <c r="B206" s="13">
        <v>10197.307000000001</v>
      </c>
      <c r="C206" s="13" t="s">
        <v>77</v>
      </c>
      <c r="D206" s="274"/>
      <c r="E206" s="15"/>
      <c r="F206" s="15"/>
      <c r="G206" s="15"/>
      <c r="H206" s="16"/>
      <c r="I206" s="13"/>
      <c r="J206" s="140"/>
    </row>
    <row r="207" spans="1:10" ht="12.75" customHeight="1" thickBot="1" x14ac:dyDescent="0.25">
      <c r="A207" s="268"/>
      <c r="B207" s="13">
        <v>11410.050999999999</v>
      </c>
      <c r="C207" s="13" t="s">
        <v>78</v>
      </c>
      <c r="D207" s="274"/>
      <c r="E207" s="15"/>
      <c r="F207" s="15"/>
      <c r="G207" s="15"/>
      <c r="H207" s="16"/>
      <c r="I207" s="13"/>
      <c r="J207" s="140"/>
    </row>
    <row r="208" spans="1:10" ht="12.75" customHeight="1" thickBot="1" x14ac:dyDescent="0.25">
      <c r="A208" s="224"/>
      <c r="B208" s="74">
        <v>11576.671</v>
      </c>
      <c r="C208" s="74" t="s">
        <v>79</v>
      </c>
      <c r="D208" s="57"/>
      <c r="E208" s="15"/>
      <c r="F208" s="15"/>
      <c r="G208" s="15"/>
      <c r="H208" s="16"/>
      <c r="I208" s="13"/>
      <c r="J208" s="140">
        <f>(B208+I208)*1.05</f>
        <v>12155.504550000001</v>
      </c>
    </row>
    <row r="209" spans="1:10" ht="12.75" customHeight="1" thickBot="1" x14ac:dyDescent="0.25">
      <c r="A209" s="397"/>
      <c r="B209" s="512">
        <f>SUM(B197:B208)</f>
        <v>131254.122</v>
      </c>
      <c r="C209" s="525" t="s">
        <v>86</v>
      </c>
      <c r="D209" s="524"/>
      <c r="E209" s="76"/>
      <c r="F209" s="76"/>
      <c r="G209" s="76"/>
      <c r="H209" s="77"/>
      <c r="I209" s="74"/>
      <c r="J209" s="140"/>
    </row>
    <row r="210" spans="1:10" ht="12.75" customHeight="1" thickBot="1" x14ac:dyDescent="0.25">
      <c r="A210" s="588" t="s">
        <v>114</v>
      </c>
      <c r="B210" s="157">
        <v>1149.67</v>
      </c>
      <c r="C210" s="186" t="s">
        <v>72</v>
      </c>
      <c r="D210" s="331"/>
      <c r="E210" s="37"/>
      <c r="F210" s="37"/>
      <c r="G210" s="37"/>
      <c r="H210" s="38"/>
      <c r="I210" s="39"/>
      <c r="J210" s="140"/>
    </row>
    <row r="211" spans="1:10" ht="12.75" customHeight="1" thickBot="1" x14ac:dyDescent="0.25">
      <c r="A211" s="589"/>
      <c r="B211" s="13">
        <v>1715.65</v>
      </c>
      <c r="C211" s="13" t="s">
        <v>73</v>
      </c>
      <c r="D211" s="57"/>
      <c r="E211" s="15"/>
      <c r="F211" s="15"/>
      <c r="G211" s="15"/>
      <c r="H211" s="16"/>
      <c r="I211" s="43"/>
      <c r="J211" s="140"/>
    </row>
    <row r="212" spans="1:10" ht="12.75" customHeight="1" thickBot="1" x14ac:dyDescent="0.25">
      <c r="A212" s="589"/>
      <c r="B212" s="73">
        <v>842.73</v>
      </c>
      <c r="C212" s="13" t="s">
        <v>74</v>
      </c>
      <c r="D212" s="324"/>
      <c r="E212" s="35"/>
      <c r="F212" s="35"/>
      <c r="G212" s="35"/>
      <c r="H212" s="36"/>
      <c r="I212" s="43"/>
      <c r="J212" s="140"/>
    </row>
    <row r="213" spans="1:10" ht="12.75" customHeight="1" thickBot="1" x14ac:dyDescent="0.25">
      <c r="A213" s="589"/>
      <c r="B213" s="13">
        <v>341.02</v>
      </c>
      <c r="C213" s="13" t="s">
        <v>75</v>
      </c>
      <c r="D213" s="57"/>
      <c r="E213" s="15"/>
      <c r="F213" s="15"/>
      <c r="G213" s="15"/>
      <c r="H213" s="16"/>
      <c r="I213" s="43"/>
      <c r="J213" s="140"/>
    </row>
    <row r="214" spans="1:10" ht="12.75" customHeight="1" thickBot="1" x14ac:dyDescent="0.25">
      <c r="A214" s="590"/>
      <c r="B214" s="514">
        <f>SUM(B210:B213)</f>
        <v>4049.07</v>
      </c>
      <c r="C214" s="518" t="s">
        <v>86</v>
      </c>
      <c r="D214" s="89"/>
      <c r="E214" s="47"/>
      <c r="F214" s="47"/>
      <c r="G214" s="47"/>
      <c r="H214" s="48"/>
      <c r="I214" s="49">
        <v>1409.2</v>
      </c>
      <c r="J214" s="140"/>
    </row>
    <row r="215" spans="1:10" ht="13.5" thickBot="1" x14ac:dyDescent="0.25">
      <c r="A215" s="82"/>
      <c r="B215" s="200">
        <f>SUM(B197:B214)</f>
        <v>270606.38400000002</v>
      </c>
      <c r="C215" s="201"/>
      <c r="D215" s="200"/>
      <c r="E215" s="202"/>
      <c r="F215" s="201"/>
      <c r="G215" s="201"/>
      <c r="H215" s="200" t="s">
        <v>16</v>
      </c>
      <c r="I215" s="200">
        <f>SUM(I197:I214)</f>
        <v>1409.2</v>
      </c>
      <c r="J215" s="132">
        <f>SUM(J197:J208)</f>
        <v>73565.333100000003</v>
      </c>
    </row>
    <row r="216" spans="1:10" ht="77.25" thickBot="1" x14ac:dyDescent="0.25">
      <c r="A216" s="137" t="s">
        <v>382</v>
      </c>
      <c r="B216" s="117" t="s">
        <v>15</v>
      </c>
      <c r="C216" s="117" t="s">
        <v>4</v>
      </c>
      <c r="D216" s="117" t="s">
        <v>22</v>
      </c>
      <c r="E216" s="121" t="s">
        <v>17</v>
      </c>
      <c r="F216" s="117" t="s">
        <v>18</v>
      </c>
      <c r="G216" s="117" t="s">
        <v>9</v>
      </c>
      <c r="H216" s="117" t="s">
        <v>12</v>
      </c>
      <c r="I216" s="118" t="s">
        <v>11</v>
      </c>
      <c r="J216" s="147" t="s">
        <v>70</v>
      </c>
    </row>
    <row r="217" spans="1:10" ht="12.75" customHeight="1" thickBot="1" x14ac:dyDescent="0.25">
      <c r="A217" s="230"/>
      <c r="B217" s="109">
        <v>15107.85</v>
      </c>
      <c r="C217" s="33" t="s">
        <v>65</v>
      </c>
      <c r="D217" s="89"/>
      <c r="E217" s="47"/>
      <c r="F217" s="47"/>
      <c r="G217" s="47"/>
      <c r="H217" s="48"/>
      <c r="I217" s="49"/>
      <c r="J217" s="44"/>
    </row>
    <row r="218" spans="1:10" ht="12.75" customHeight="1" thickBot="1" x14ac:dyDescent="0.25">
      <c r="A218" s="230"/>
      <c r="B218" s="109">
        <v>16103.53</v>
      </c>
      <c r="C218" s="13" t="s">
        <v>66</v>
      </c>
      <c r="D218" s="89"/>
      <c r="E218" s="47"/>
      <c r="F218" s="47"/>
      <c r="G218" s="47"/>
      <c r="H218" s="48"/>
      <c r="I218" s="49"/>
      <c r="J218" s="44"/>
    </row>
    <row r="219" spans="1:10" ht="12.75" customHeight="1" thickBot="1" x14ac:dyDescent="0.25">
      <c r="A219" s="230"/>
      <c r="B219" s="109">
        <v>14506.33</v>
      </c>
      <c r="C219" s="33" t="s">
        <v>69</v>
      </c>
      <c r="D219" s="89"/>
      <c r="E219" s="47"/>
      <c r="F219" s="47"/>
      <c r="G219" s="47"/>
      <c r="H219" s="48"/>
      <c r="I219" s="49"/>
      <c r="J219" s="44"/>
    </row>
    <row r="220" spans="1:10" ht="12.75" customHeight="1" thickBot="1" x14ac:dyDescent="0.25">
      <c r="A220" s="231"/>
      <c r="B220" s="164">
        <v>15249.51</v>
      </c>
      <c r="C220" s="74" t="s">
        <v>71</v>
      </c>
      <c r="D220" s="165"/>
      <c r="E220" s="85"/>
      <c r="F220" s="85"/>
      <c r="G220" s="85"/>
      <c r="H220" s="158"/>
      <c r="I220" s="159"/>
      <c r="J220" s="44"/>
    </row>
    <row r="221" spans="1:10" ht="12.75" customHeight="1" thickBot="1" x14ac:dyDescent="0.25">
      <c r="A221" s="596" t="s">
        <v>110</v>
      </c>
      <c r="B221" s="629">
        <v>16612.21</v>
      </c>
      <c r="C221" s="579" t="s">
        <v>72</v>
      </c>
      <c r="D221" s="591" t="s">
        <v>126</v>
      </c>
      <c r="E221" s="47" t="s">
        <v>407</v>
      </c>
      <c r="F221" s="47" t="s">
        <v>406</v>
      </c>
      <c r="G221" s="47">
        <v>6</v>
      </c>
      <c r="H221" s="48">
        <v>118</v>
      </c>
      <c r="I221" s="49">
        <f>G221*H221</f>
        <v>708</v>
      </c>
      <c r="J221" s="44"/>
    </row>
    <row r="222" spans="1:10" ht="12.75" customHeight="1" thickBot="1" x14ac:dyDescent="0.25">
      <c r="A222" s="598"/>
      <c r="B222" s="630"/>
      <c r="C222" s="580"/>
      <c r="D222" s="592"/>
      <c r="E222" s="47" t="s">
        <v>911</v>
      </c>
      <c r="F222" s="47" t="s">
        <v>406</v>
      </c>
      <c r="G222" s="47">
        <v>0.25</v>
      </c>
      <c r="H222" s="48">
        <v>625</v>
      </c>
      <c r="I222" s="49">
        <f>G222*H222</f>
        <v>156.25</v>
      </c>
      <c r="J222" s="44"/>
    </row>
    <row r="223" spans="1:10" ht="12.75" customHeight="1" thickBot="1" x14ac:dyDescent="0.25">
      <c r="A223" s="234"/>
      <c r="B223" s="172">
        <v>16257.51</v>
      </c>
      <c r="C223" s="33" t="s">
        <v>73</v>
      </c>
      <c r="D223" s="182"/>
      <c r="E223" s="86"/>
      <c r="F223" s="86"/>
      <c r="G223" s="86"/>
      <c r="H223" s="87"/>
      <c r="I223" s="203"/>
      <c r="J223" s="44"/>
    </row>
    <row r="224" spans="1:10" ht="12.75" customHeight="1" thickBot="1" x14ac:dyDescent="0.25">
      <c r="A224" s="596" t="s">
        <v>110</v>
      </c>
      <c r="B224" s="629">
        <v>14581.64</v>
      </c>
      <c r="C224" s="660" t="s">
        <v>74</v>
      </c>
      <c r="D224" s="591" t="s">
        <v>126</v>
      </c>
      <c r="E224" s="47" t="s">
        <v>407</v>
      </c>
      <c r="F224" s="47" t="s">
        <v>406</v>
      </c>
      <c r="G224" s="47">
        <v>5.5</v>
      </c>
      <c r="H224" s="48">
        <v>118</v>
      </c>
      <c r="I224" s="49">
        <f>G224*H224</f>
        <v>649</v>
      </c>
      <c r="J224" s="44"/>
    </row>
    <row r="225" spans="1:10" ht="12.75" customHeight="1" thickBot="1" x14ac:dyDescent="0.25">
      <c r="A225" s="598"/>
      <c r="B225" s="630"/>
      <c r="C225" s="649"/>
      <c r="D225" s="592"/>
      <c r="E225" s="47" t="s">
        <v>99</v>
      </c>
      <c r="F225" s="47" t="s">
        <v>138</v>
      </c>
      <c r="G225" s="47">
        <v>9</v>
      </c>
      <c r="H225" s="48">
        <v>25</v>
      </c>
      <c r="I225" s="49">
        <f>G225*H225</f>
        <v>225</v>
      </c>
      <c r="J225" s="44"/>
    </row>
    <row r="226" spans="1:10" ht="12.75" customHeight="1" thickBot="1" x14ac:dyDescent="0.25">
      <c r="A226" s="230"/>
      <c r="B226" s="109">
        <v>16895.03</v>
      </c>
      <c r="C226" s="13" t="s">
        <v>75</v>
      </c>
      <c r="D226" s="89"/>
      <c r="E226" s="47"/>
      <c r="F226" s="47"/>
      <c r="G226" s="47"/>
      <c r="H226" s="48"/>
      <c r="I226" s="49"/>
      <c r="J226" s="44"/>
    </row>
    <row r="227" spans="1:10" ht="12.75" customHeight="1" thickBot="1" x14ac:dyDescent="0.25">
      <c r="A227" s="230"/>
      <c r="B227" s="109">
        <v>17034.11</v>
      </c>
      <c r="C227" s="33" t="s">
        <v>76</v>
      </c>
      <c r="D227" s="89"/>
      <c r="E227" s="47"/>
      <c r="F227" s="47"/>
      <c r="G227" s="47"/>
      <c r="H227" s="48"/>
      <c r="I227" s="49"/>
      <c r="J227" s="44"/>
    </row>
    <row r="228" spans="1:10" ht="12.75" customHeight="1" thickBot="1" x14ac:dyDescent="0.25">
      <c r="A228" s="120" t="s">
        <v>110</v>
      </c>
      <c r="B228" s="109">
        <v>15891.85</v>
      </c>
      <c r="C228" s="88" t="s">
        <v>77</v>
      </c>
      <c r="D228" s="86" t="s">
        <v>126</v>
      </c>
      <c r="E228" s="86" t="s">
        <v>911</v>
      </c>
      <c r="F228" s="86" t="s">
        <v>406</v>
      </c>
      <c r="G228" s="86">
        <v>0.25</v>
      </c>
      <c r="H228" s="87">
        <v>755</v>
      </c>
      <c r="I228" s="203">
        <f>G228*H228</f>
        <v>188.75</v>
      </c>
      <c r="J228" s="44"/>
    </row>
    <row r="229" spans="1:10" ht="12.75" customHeight="1" thickBot="1" x14ac:dyDescent="0.25">
      <c r="A229" s="230"/>
      <c r="B229" s="109">
        <v>15871.62</v>
      </c>
      <c r="C229" s="13" t="s">
        <v>78</v>
      </c>
      <c r="D229" s="89"/>
      <c r="E229" s="47"/>
      <c r="F229" s="47"/>
      <c r="G229" s="47"/>
      <c r="H229" s="48"/>
      <c r="I229" s="49"/>
      <c r="J229" s="44"/>
    </row>
    <row r="230" spans="1:10" ht="12.75" customHeight="1" thickBot="1" x14ac:dyDescent="0.25">
      <c r="A230" s="230"/>
      <c r="B230" s="109">
        <v>16412.66</v>
      </c>
      <c r="C230" s="13" t="s">
        <v>79</v>
      </c>
      <c r="D230" s="89"/>
      <c r="E230" s="47"/>
      <c r="F230" s="47"/>
      <c r="G230" s="47"/>
      <c r="H230" s="48"/>
      <c r="I230" s="49"/>
      <c r="J230" s="44"/>
    </row>
    <row r="231" spans="1:10" ht="12.75" customHeight="1" thickBot="1" x14ac:dyDescent="0.25">
      <c r="A231" s="230"/>
      <c r="B231" s="109"/>
      <c r="C231" s="88" t="s">
        <v>86</v>
      </c>
      <c r="D231" s="89"/>
      <c r="E231" s="47"/>
      <c r="F231" s="47"/>
      <c r="G231" s="47"/>
      <c r="H231" s="48"/>
      <c r="I231" s="49">
        <v>1487.8</v>
      </c>
      <c r="J231" s="44"/>
    </row>
    <row r="232" spans="1:10" ht="13.5" thickBot="1" x14ac:dyDescent="0.25">
      <c r="A232" s="183"/>
      <c r="B232" s="200">
        <f>SUM(B217:B231)</f>
        <v>190523.84999999998</v>
      </c>
      <c r="C232" s="201"/>
      <c r="D232" s="200"/>
      <c r="E232" s="202"/>
      <c r="F232" s="201"/>
      <c r="G232" s="201"/>
      <c r="H232" s="200" t="s">
        <v>16</v>
      </c>
      <c r="I232" s="233">
        <f>SUM(I217:I231)</f>
        <v>3414.8</v>
      </c>
      <c r="J232" s="44"/>
    </row>
    <row r="233" spans="1:10" ht="26.25" thickBot="1" x14ac:dyDescent="0.25">
      <c r="A233" s="46" t="s">
        <v>7</v>
      </c>
      <c r="B233" s="117" t="s">
        <v>15</v>
      </c>
      <c r="C233" s="117" t="s">
        <v>4</v>
      </c>
      <c r="D233" s="117" t="s">
        <v>22</v>
      </c>
      <c r="E233" s="121" t="s">
        <v>17</v>
      </c>
      <c r="F233" s="117" t="s">
        <v>18</v>
      </c>
      <c r="G233" s="117" t="s">
        <v>9</v>
      </c>
      <c r="H233" s="117" t="s">
        <v>12</v>
      </c>
      <c r="I233" s="118" t="s">
        <v>11</v>
      </c>
      <c r="J233" s="44"/>
    </row>
    <row r="234" spans="1:10" ht="12.75" customHeight="1" x14ac:dyDescent="0.2">
      <c r="A234" s="652" t="s">
        <v>81</v>
      </c>
      <c r="B234" s="33"/>
      <c r="C234" s="33" t="s">
        <v>65</v>
      </c>
      <c r="D234" s="34"/>
      <c r="E234" s="35"/>
      <c r="F234" s="35" t="s">
        <v>82</v>
      </c>
      <c r="G234" s="35">
        <v>1255</v>
      </c>
      <c r="H234" s="16">
        <v>4.54</v>
      </c>
      <c r="I234" s="33">
        <f>G234*H234</f>
        <v>5697.7</v>
      </c>
      <c r="J234" s="44"/>
    </row>
    <row r="235" spans="1:10" x14ac:dyDescent="0.2">
      <c r="A235" s="641"/>
      <c r="B235" s="13"/>
      <c r="C235" s="13" t="s">
        <v>66</v>
      </c>
      <c r="D235" s="14"/>
      <c r="E235" s="15"/>
      <c r="F235" s="15" t="s">
        <v>82</v>
      </c>
      <c r="G235" s="15">
        <v>1100</v>
      </c>
      <c r="H235" s="16">
        <v>4.54</v>
      </c>
      <c r="I235" s="13">
        <f>G235*H235</f>
        <v>4994</v>
      </c>
      <c r="J235" s="44"/>
    </row>
    <row r="236" spans="1:10" x14ac:dyDescent="0.2">
      <c r="A236" s="641"/>
      <c r="B236" s="13"/>
      <c r="C236" s="13" t="s">
        <v>69</v>
      </c>
      <c r="D236" s="14"/>
      <c r="E236" s="15"/>
      <c r="F236" s="15" t="s">
        <v>82</v>
      </c>
      <c r="G236" s="15">
        <v>1006</v>
      </c>
      <c r="H236" s="16">
        <v>4.54</v>
      </c>
      <c r="I236" s="13">
        <f t="shared" ref="I236:I243" si="2">G236*H236</f>
        <v>4567.24</v>
      </c>
      <c r="J236" s="44"/>
    </row>
    <row r="237" spans="1:10" ht="13.5" thickBot="1" x14ac:dyDescent="0.25">
      <c r="A237" s="641"/>
      <c r="B237" s="13"/>
      <c r="C237" s="13" t="s">
        <v>71</v>
      </c>
      <c r="D237" s="14"/>
      <c r="E237" s="15"/>
      <c r="F237" s="15" t="s">
        <v>82</v>
      </c>
      <c r="G237" s="15">
        <v>773</v>
      </c>
      <c r="H237" s="16">
        <v>4.54</v>
      </c>
      <c r="I237" s="13">
        <f t="shared" si="2"/>
        <v>3509.42</v>
      </c>
      <c r="J237" s="18">
        <f>SUM(J217:J230)</f>
        <v>0</v>
      </c>
    </row>
    <row r="238" spans="1:10" ht="14.45" customHeight="1" thickBot="1" x14ac:dyDescent="0.25">
      <c r="A238" s="641"/>
      <c r="B238" s="13"/>
      <c r="C238" s="13" t="s">
        <v>72</v>
      </c>
      <c r="D238" s="14"/>
      <c r="E238" s="15"/>
      <c r="F238" s="15" t="s">
        <v>82</v>
      </c>
      <c r="G238" s="15">
        <v>841</v>
      </c>
      <c r="H238" s="16">
        <v>4.54</v>
      </c>
      <c r="I238" s="13">
        <f t="shared" si="2"/>
        <v>3818.14</v>
      </c>
      <c r="J238" s="138" t="s">
        <v>70</v>
      </c>
    </row>
    <row r="239" spans="1:10" ht="13.5" thickBot="1" x14ac:dyDescent="0.25">
      <c r="A239" s="641"/>
      <c r="B239" s="13"/>
      <c r="C239" s="13" t="s">
        <v>73</v>
      </c>
      <c r="D239" s="14"/>
      <c r="E239" s="15"/>
      <c r="F239" s="15" t="s">
        <v>82</v>
      </c>
      <c r="G239" s="15">
        <v>842</v>
      </c>
      <c r="H239" s="16">
        <v>4.54</v>
      </c>
      <c r="I239" s="13">
        <f t="shared" si="2"/>
        <v>3822.68</v>
      </c>
      <c r="J239" s="139">
        <f>(B253+I253)*1.05</f>
        <v>6556.1790000000001</v>
      </c>
    </row>
    <row r="240" spans="1:10" ht="12.75" customHeight="1" thickBot="1" x14ac:dyDescent="0.25">
      <c r="A240" s="641"/>
      <c r="B240" s="13"/>
      <c r="C240" s="13" t="s">
        <v>74</v>
      </c>
      <c r="D240" s="14"/>
      <c r="E240" s="15"/>
      <c r="F240" s="15" t="s">
        <v>82</v>
      </c>
      <c r="G240" s="15">
        <v>832</v>
      </c>
      <c r="H240" s="16">
        <v>4.8099999999999996</v>
      </c>
      <c r="I240" s="13">
        <f t="shared" si="2"/>
        <v>4001.9199999999996</v>
      </c>
      <c r="J240" s="141">
        <f>(B254+I254)*1.05</f>
        <v>5742.9645</v>
      </c>
    </row>
    <row r="241" spans="1:256" ht="12.75" customHeight="1" thickBot="1" x14ac:dyDescent="0.25">
      <c r="A241" s="641"/>
      <c r="B241" s="13"/>
      <c r="C241" s="13" t="s">
        <v>75</v>
      </c>
      <c r="D241" s="14"/>
      <c r="E241" s="15"/>
      <c r="F241" s="15" t="s">
        <v>82</v>
      </c>
      <c r="G241" s="15">
        <v>1003</v>
      </c>
      <c r="H241" s="16">
        <v>4.8099999999999996</v>
      </c>
      <c r="I241" s="13">
        <f t="shared" si="2"/>
        <v>4824.4299999999994</v>
      </c>
      <c r="J241" s="140">
        <f>(B255+I255)*1.05</f>
        <v>6550.1205</v>
      </c>
    </row>
    <row r="242" spans="1:256" ht="12.75" customHeight="1" thickBot="1" x14ac:dyDescent="0.25">
      <c r="A242" s="641"/>
      <c r="B242" s="13"/>
      <c r="C242" s="13" t="s">
        <v>76</v>
      </c>
      <c r="D242" s="14"/>
      <c r="E242" s="15"/>
      <c r="F242" s="15" t="s">
        <v>82</v>
      </c>
      <c r="G242" s="15">
        <v>1027</v>
      </c>
      <c r="H242" s="16">
        <v>4.8099999999999996</v>
      </c>
      <c r="I242" s="13">
        <f t="shared" si="2"/>
        <v>4939.87</v>
      </c>
      <c r="J242" s="140">
        <f t="shared" ref="J242:J250" si="3">(B256+I256)*1.05</f>
        <v>6475.2660000000005</v>
      </c>
    </row>
    <row r="243" spans="1:256" ht="12.75" customHeight="1" thickBot="1" x14ac:dyDescent="0.25">
      <c r="A243" s="641"/>
      <c r="B243" s="13"/>
      <c r="C243" s="13" t="s">
        <v>77</v>
      </c>
      <c r="D243" s="14"/>
      <c r="E243" s="15"/>
      <c r="F243" s="15" t="s">
        <v>82</v>
      </c>
      <c r="G243" s="15">
        <v>1101</v>
      </c>
      <c r="H243" s="16">
        <v>4.8099999999999996</v>
      </c>
      <c r="I243" s="13">
        <f t="shared" si="2"/>
        <v>5295.8099999999995</v>
      </c>
      <c r="J243" s="140">
        <f t="shared" si="3"/>
        <v>6542.0460000000012</v>
      </c>
    </row>
    <row r="244" spans="1:256" ht="12.75" customHeight="1" thickBot="1" x14ac:dyDescent="0.25">
      <c r="A244" s="641"/>
      <c r="B244" s="13"/>
      <c r="C244" s="13" t="s">
        <v>78</v>
      </c>
      <c r="D244" s="14"/>
      <c r="E244" s="15"/>
      <c r="F244" s="15" t="s">
        <v>82</v>
      </c>
      <c r="G244" s="15">
        <v>1232</v>
      </c>
      <c r="H244" s="16">
        <v>4.8099999999999996</v>
      </c>
      <c r="I244" s="13">
        <f>G244*H244</f>
        <v>5925.9199999999992</v>
      </c>
      <c r="J244" s="140">
        <f t="shared" si="3"/>
        <v>6458.424</v>
      </c>
    </row>
    <row r="245" spans="1:256" ht="12.75" customHeight="1" thickBot="1" x14ac:dyDescent="0.25">
      <c r="A245" s="641"/>
      <c r="B245" s="13"/>
      <c r="C245" s="13" t="s">
        <v>79</v>
      </c>
      <c r="D245" s="14"/>
      <c r="E245" s="15"/>
      <c r="F245" s="15" t="s">
        <v>82</v>
      </c>
      <c r="G245" s="15">
        <v>1098</v>
      </c>
      <c r="H245" s="16">
        <v>4.8099999999999996</v>
      </c>
      <c r="I245" s="13">
        <f>G245*H245</f>
        <v>5281.3799999999992</v>
      </c>
      <c r="J245" s="140">
        <f t="shared" si="3"/>
        <v>5419.6337999999996</v>
      </c>
    </row>
    <row r="246" spans="1:256" ht="12.75" customHeight="1" thickBot="1" x14ac:dyDescent="0.25">
      <c r="A246" s="653"/>
      <c r="B246" s="74"/>
      <c r="C246" s="74" t="s">
        <v>86</v>
      </c>
      <c r="D246" s="14"/>
      <c r="E246" s="15"/>
      <c r="F246" s="15" t="s">
        <v>82</v>
      </c>
      <c r="G246" s="15">
        <f>SUM(G234:G245)</f>
        <v>12110</v>
      </c>
      <c r="H246" s="16"/>
      <c r="I246" s="247">
        <f>SUM(I234:I245)</f>
        <v>56678.509999999995</v>
      </c>
      <c r="J246" s="140">
        <f t="shared" si="3"/>
        <v>5730.8107500000006</v>
      </c>
    </row>
    <row r="247" spans="1:256" ht="26.25" thickBot="1" x14ac:dyDescent="0.25">
      <c r="A247" s="11" t="s">
        <v>91</v>
      </c>
      <c r="B247" s="13"/>
      <c r="C247" s="13" t="s">
        <v>86</v>
      </c>
      <c r="D247" s="14"/>
      <c r="E247" s="15"/>
      <c r="F247" s="15"/>
      <c r="G247" s="15"/>
      <c r="H247" s="16"/>
      <c r="I247" s="247">
        <v>235738.34</v>
      </c>
      <c r="J247" s="140">
        <f t="shared" si="3"/>
        <v>6456.639000000001</v>
      </c>
    </row>
    <row r="248" spans="1:256" ht="12.75" customHeight="1" thickBot="1" x14ac:dyDescent="0.25">
      <c r="A248" s="11" t="s">
        <v>83</v>
      </c>
      <c r="B248" s="13"/>
      <c r="C248" s="13" t="s">
        <v>86</v>
      </c>
      <c r="D248" s="14"/>
      <c r="E248" s="15"/>
      <c r="F248" s="15"/>
      <c r="G248" s="15"/>
      <c r="H248" s="16"/>
      <c r="I248" s="247">
        <v>15995.64</v>
      </c>
      <c r="J248" s="140">
        <f t="shared" si="3"/>
        <v>5244.4927500000003</v>
      </c>
    </row>
    <row r="249" spans="1:256" ht="12.75" customHeight="1" thickBot="1" x14ac:dyDescent="0.25">
      <c r="A249" s="11" t="s">
        <v>85</v>
      </c>
      <c r="B249" s="13"/>
      <c r="C249" s="13" t="s">
        <v>86</v>
      </c>
      <c r="D249" s="14"/>
      <c r="E249" s="15"/>
      <c r="F249" s="15"/>
      <c r="G249" s="15"/>
      <c r="H249" s="16"/>
      <c r="I249" s="247">
        <v>17102.59</v>
      </c>
      <c r="J249" s="140">
        <f t="shared" si="3"/>
        <v>5311.7641500000009</v>
      </c>
    </row>
    <row r="250" spans="1:256" ht="12.75" customHeight="1" thickBot="1" x14ac:dyDescent="0.25">
      <c r="A250" s="243" t="s">
        <v>88</v>
      </c>
      <c r="B250" s="13"/>
      <c r="C250" s="13" t="s">
        <v>86</v>
      </c>
      <c r="D250" s="14"/>
      <c r="E250" s="15"/>
      <c r="F250" s="15"/>
      <c r="G250" s="15"/>
      <c r="H250" s="16"/>
      <c r="I250" s="247">
        <v>13480.32</v>
      </c>
      <c r="J250" s="140">
        <f t="shared" si="3"/>
        <v>6621.1918500000002</v>
      </c>
    </row>
    <row r="251" spans="1:256" ht="12.75" customHeight="1" thickBot="1" x14ac:dyDescent="0.25">
      <c r="A251" s="30"/>
      <c r="B251" s="112"/>
      <c r="C251" s="112"/>
      <c r="D251" s="111"/>
      <c r="E251" s="113"/>
      <c r="F251" s="112"/>
      <c r="G251" s="112"/>
      <c r="H251" s="111" t="s">
        <v>16</v>
      </c>
      <c r="I251" s="111">
        <f>SUM(I246:I250)</f>
        <v>338995.4</v>
      </c>
      <c r="J251" s="18">
        <f>SUM(J239:J250)</f>
        <v>73109.532300000006</v>
      </c>
    </row>
    <row r="252" spans="1:256" s="45" customFormat="1" ht="83.25" customHeight="1" thickBot="1" x14ac:dyDescent="0.25">
      <c r="A252" s="120" t="s">
        <v>96</v>
      </c>
      <c r="B252" s="117" t="s">
        <v>15</v>
      </c>
      <c r="C252" s="117" t="s">
        <v>4</v>
      </c>
      <c r="D252" s="117" t="s">
        <v>22</v>
      </c>
      <c r="E252" s="121" t="s">
        <v>17</v>
      </c>
      <c r="F252" s="117" t="s">
        <v>18</v>
      </c>
      <c r="G252" s="117" t="s">
        <v>9</v>
      </c>
      <c r="H252" s="117" t="s">
        <v>12</v>
      </c>
      <c r="I252" s="118" t="s">
        <v>11</v>
      </c>
      <c r="J252" s="173" t="s">
        <v>0</v>
      </c>
      <c r="K252" s="56"/>
      <c r="L252" s="56"/>
      <c r="M252" s="56"/>
      <c r="N252" s="56"/>
      <c r="O252" s="56"/>
      <c r="P252" s="56"/>
      <c r="Q252" s="56"/>
      <c r="R252" s="56"/>
      <c r="S252" s="56"/>
      <c r="U252" s="56"/>
      <c r="V252" s="56"/>
      <c r="W252" s="56"/>
      <c r="X252" s="56"/>
      <c r="Y252" s="56"/>
      <c r="Z252" s="56"/>
      <c r="AA252" s="56"/>
      <c r="AB252" s="56"/>
      <c r="AC252" s="56"/>
      <c r="AE252" s="56"/>
      <c r="AF252" s="56"/>
      <c r="AG252" s="56"/>
      <c r="AH252" s="56"/>
      <c r="AI252" s="56"/>
      <c r="AJ252" s="56"/>
      <c r="AK252" s="56"/>
      <c r="AL252" s="56"/>
      <c r="AM252" s="56"/>
      <c r="AO252" s="56"/>
      <c r="AP252" s="56"/>
      <c r="AQ252" s="56"/>
      <c r="AR252" s="56"/>
      <c r="AS252" s="56"/>
      <c r="AT252" s="56"/>
      <c r="AU252" s="56"/>
      <c r="AV252" s="56"/>
      <c r="AW252" s="56"/>
      <c r="AY252" s="56"/>
      <c r="AZ252" s="56"/>
      <c r="BA252" s="56"/>
      <c r="BB252" s="56"/>
      <c r="BC252" s="56"/>
      <c r="BD252" s="56"/>
      <c r="BE252" s="56"/>
      <c r="BF252" s="56"/>
      <c r="BG252" s="56"/>
      <c r="BI252" s="56"/>
      <c r="BJ252" s="56"/>
      <c r="BK252" s="56"/>
      <c r="BL252" s="56"/>
      <c r="BM252" s="56"/>
      <c r="BN252" s="56"/>
      <c r="BO252" s="56"/>
      <c r="BP252" s="56"/>
      <c r="BQ252" s="56"/>
      <c r="BS252" s="56"/>
      <c r="BT252" s="56"/>
      <c r="BU252" s="56"/>
      <c r="BV252" s="56"/>
      <c r="BW252" s="56"/>
      <c r="BX252" s="56"/>
      <c r="BY252" s="56"/>
      <c r="BZ252" s="56"/>
      <c r="CA252" s="56"/>
      <c r="CC252" s="56"/>
      <c r="CD252" s="56"/>
      <c r="CE252" s="56"/>
      <c r="CF252" s="56"/>
      <c r="CG252" s="56"/>
      <c r="CH252" s="56"/>
      <c r="CI252" s="56"/>
      <c r="CJ252" s="56"/>
      <c r="CK252" s="56"/>
      <c r="CM252" s="56"/>
      <c r="CN252" s="56"/>
      <c r="CO252" s="56"/>
      <c r="CP252" s="56"/>
      <c r="CQ252" s="56"/>
      <c r="CR252" s="56"/>
      <c r="CS252" s="56"/>
      <c r="CT252" s="56"/>
      <c r="CU252" s="56"/>
      <c r="CW252" s="56"/>
      <c r="CX252" s="56"/>
      <c r="CY252" s="56"/>
      <c r="CZ252" s="56"/>
      <c r="DA252" s="56"/>
      <c r="DB252" s="56"/>
      <c r="DC252" s="56"/>
      <c r="DD252" s="56"/>
      <c r="DE252" s="56"/>
      <c r="DG252" s="56"/>
      <c r="DH252" s="56"/>
      <c r="DI252" s="56"/>
      <c r="DJ252" s="56"/>
      <c r="DK252" s="56"/>
      <c r="DL252" s="56"/>
      <c r="DM252" s="56"/>
      <c r="DN252" s="56"/>
      <c r="DO252" s="56"/>
      <c r="DQ252" s="56"/>
      <c r="DR252" s="56"/>
      <c r="DS252" s="56"/>
      <c r="DT252" s="56"/>
      <c r="DU252" s="56"/>
      <c r="DV252" s="56"/>
      <c r="DW252" s="56"/>
      <c r="DX252" s="56"/>
      <c r="DY252" s="56"/>
      <c r="EA252" s="56"/>
      <c r="EB252" s="56"/>
      <c r="EC252" s="56"/>
      <c r="ED252" s="56"/>
      <c r="EE252" s="56"/>
      <c r="EF252" s="56"/>
      <c r="EG252" s="56"/>
      <c r="EH252" s="56"/>
      <c r="EI252" s="56"/>
      <c r="EK252" s="56"/>
      <c r="EL252" s="56"/>
      <c r="EM252" s="56"/>
      <c r="EN252" s="56"/>
      <c r="EO252" s="56"/>
      <c r="EP252" s="56"/>
      <c r="EQ252" s="56"/>
      <c r="ER252" s="56"/>
      <c r="ES252" s="56"/>
      <c r="EU252" s="56"/>
      <c r="EV252" s="56"/>
      <c r="EW252" s="56"/>
      <c r="EX252" s="56"/>
      <c r="EY252" s="56"/>
      <c r="EZ252" s="56"/>
      <c r="FA252" s="56"/>
      <c r="FB252" s="56"/>
      <c r="FC252" s="56"/>
      <c r="FE252" s="56"/>
      <c r="FF252" s="56"/>
      <c r="FG252" s="56"/>
      <c r="FH252" s="56"/>
      <c r="FI252" s="56"/>
      <c r="FJ252" s="56"/>
      <c r="FK252" s="56"/>
      <c r="FL252" s="56"/>
      <c r="FM252" s="56"/>
      <c r="FO252" s="56"/>
      <c r="FP252" s="56"/>
      <c r="FQ252" s="56"/>
      <c r="FR252" s="56"/>
      <c r="FS252" s="56"/>
      <c r="FT252" s="56"/>
      <c r="FU252" s="56"/>
      <c r="FV252" s="56"/>
      <c r="FW252" s="56"/>
      <c r="FY252" s="56"/>
      <c r="FZ252" s="56"/>
      <c r="GA252" s="56"/>
      <c r="GB252" s="56"/>
      <c r="GC252" s="56"/>
      <c r="GD252" s="56"/>
      <c r="GE252" s="56"/>
      <c r="GF252" s="56"/>
      <c r="GG252" s="56"/>
      <c r="GI252" s="56"/>
      <c r="GJ252" s="56"/>
      <c r="GK252" s="56"/>
      <c r="GL252" s="56"/>
      <c r="GM252" s="56"/>
      <c r="GN252" s="56"/>
      <c r="GO252" s="56"/>
      <c r="GP252" s="56"/>
      <c r="GQ252" s="56"/>
      <c r="GS252" s="56"/>
      <c r="GT252" s="56"/>
      <c r="GU252" s="56"/>
      <c r="GV252" s="56"/>
      <c r="GW252" s="56"/>
      <c r="GX252" s="56"/>
      <c r="GY252" s="56"/>
      <c r="GZ252" s="56"/>
      <c r="HA252" s="56"/>
      <c r="HC252" s="56"/>
      <c r="HD252" s="56"/>
      <c r="HE252" s="56"/>
      <c r="HF252" s="56"/>
      <c r="HG252" s="56"/>
      <c r="HH252" s="56"/>
      <c r="HI252" s="56"/>
      <c r="HJ252" s="56"/>
      <c r="HK252" s="56"/>
      <c r="HM252" s="56"/>
      <c r="HN252" s="56"/>
      <c r="HO252" s="56"/>
      <c r="HP252" s="56"/>
      <c r="HQ252" s="56"/>
      <c r="HR252" s="56"/>
      <c r="HS252" s="56"/>
      <c r="HT252" s="56"/>
      <c r="HU252" s="56"/>
      <c r="HW252" s="56"/>
      <c r="HX252" s="56"/>
      <c r="HY252" s="56"/>
      <c r="HZ252" s="56"/>
      <c r="IA252" s="56"/>
      <c r="IB252" s="56"/>
      <c r="IC252" s="56"/>
      <c r="ID252" s="56"/>
      <c r="IE252" s="56"/>
      <c r="IG252" s="56"/>
      <c r="IH252" s="56"/>
      <c r="II252" s="56"/>
      <c r="IJ252" s="56"/>
      <c r="IK252" s="56"/>
      <c r="IL252" s="56"/>
      <c r="IM252" s="56"/>
      <c r="IN252" s="56"/>
      <c r="IO252" s="56"/>
      <c r="IQ252" s="56"/>
      <c r="IR252" s="56"/>
      <c r="IS252" s="56"/>
      <c r="IT252" s="56"/>
      <c r="IU252" s="56"/>
      <c r="IV252" s="56"/>
    </row>
    <row r="253" spans="1:256" ht="12.75" customHeight="1" thickBot="1" x14ac:dyDescent="0.25">
      <c r="A253" s="106"/>
      <c r="B253" s="107">
        <v>6243.98</v>
      </c>
      <c r="C253" s="58" t="s">
        <v>65</v>
      </c>
      <c r="D253" s="67"/>
      <c r="E253" s="59"/>
      <c r="F253" s="59"/>
      <c r="G253" s="59"/>
      <c r="H253" s="60"/>
      <c r="I253" s="61"/>
      <c r="J253" s="144" t="e">
        <f>SUM(#REF!)</f>
        <v>#REF!</v>
      </c>
      <c r="K253" s="56"/>
      <c r="L253" s="56"/>
      <c r="M253" s="56"/>
      <c r="N253" s="56"/>
      <c r="O253" s="56"/>
      <c r="P253" s="56"/>
      <c r="Q253" s="56"/>
      <c r="R253" s="56"/>
      <c r="S253" s="56"/>
      <c r="U253" s="56"/>
      <c r="V253" s="56"/>
      <c r="W253" s="56"/>
      <c r="X253" s="56"/>
      <c r="Y253" s="56"/>
      <c r="Z253" s="56"/>
      <c r="AA253" s="56"/>
      <c r="AB253" s="56"/>
      <c r="AC253" s="56"/>
      <c r="AE253" s="56"/>
      <c r="AF253" s="56"/>
      <c r="AG253" s="56"/>
      <c r="AH253" s="56"/>
      <c r="AI253" s="56"/>
      <c r="AJ253" s="56"/>
      <c r="AK253" s="56"/>
      <c r="AL253" s="56"/>
      <c r="AM253" s="56"/>
      <c r="AO253" s="56"/>
      <c r="AP253" s="56"/>
      <c r="AQ253" s="56"/>
      <c r="AR253" s="56"/>
      <c r="AS253" s="56"/>
      <c r="AT253" s="56"/>
      <c r="AU253" s="56"/>
      <c r="AV253" s="56"/>
      <c r="AW253" s="56"/>
      <c r="AY253" s="56"/>
      <c r="AZ253" s="56"/>
      <c r="BA253" s="56"/>
      <c r="BB253" s="56"/>
      <c r="BC253" s="56"/>
      <c r="BD253" s="56"/>
      <c r="BE253" s="56"/>
      <c r="BF253" s="56"/>
      <c r="BG253" s="56"/>
      <c r="BI253" s="56"/>
      <c r="BJ253" s="56"/>
      <c r="BK253" s="56"/>
      <c r="BL253" s="56"/>
      <c r="BM253" s="56"/>
      <c r="BN253" s="56"/>
      <c r="BO253" s="56"/>
      <c r="BP253" s="56"/>
      <c r="BQ253" s="56"/>
      <c r="BS253" s="56"/>
      <c r="BT253" s="56"/>
      <c r="BU253" s="56"/>
      <c r="BV253" s="56"/>
      <c r="BW253" s="56"/>
      <c r="BX253" s="56"/>
      <c r="BY253" s="56"/>
      <c r="BZ253" s="56"/>
      <c r="CA253" s="56"/>
      <c r="CC253" s="56"/>
      <c r="CD253" s="56"/>
      <c r="CE253" s="56"/>
      <c r="CF253" s="56"/>
      <c r="CG253" s="56"/>
      <c r="CH253" s="56"/>
      <c r="CI253" s="56"/>
      <c r="CJ253" s="56"/>
      <c r="CK253" s="56"/>
      <c r="CM253" s="56"/>
      <c r="CN253" s="56"/>
      <c r="CO253" s="56"/>
      <c r="CP253" s="56"/>
      <c r="CQ253" s="56"/>
      <c r="CR253" s="56"/>
      <c r="CS253" s="56"/>
      <c r="CT253" s="56"/>
      <c r="CU253" s="56"/>
      <c r="CW253" s="56"/>
      <c r="CX253" s="56"/>
      <c r="CY253" s="56"/>
      <c r="CZ253" s="56"/>
      <c r="DA253" s="56"/>
      <c r="DB253" s="56"/>
      <c r="DC253" s="56"/>
      <c r="DD253" s="56"/>
      <c r="DE253" s="56"/>
      <c r="DG253" s="56"/>
      <c r="DH253" s="56"/>
      <c r="DI253" s="56"/>
      <c r="DJ253" s="56"/>
      <c r="DK253" s="56"/>
      <c r="DL253" s="56"/>
      <c r="DM253" s="56"/>
      <c r="DN253" s="56"/>
      <c r="DO253" s="56"/>
      <c r="DQ253" s="56"/>
      <c r="DR253" s="56"/>
      <c r="DS253" s="56"/>
      <c r="DT253" s="56"/>
      <c r="DU253" s="56"/>
      <c r="DV253" s="56"/>
      <c r="DW253" s="56"/>
      <c r="DX253" s="56"/>
      <c r="DY253" s="56"/>
      <c r="EA253" s="56"/>
      <c r="EB253" s="56"/>
      <c r="EC253" s="56"/>
      <c r="ED253" s="56"/>
      <c r="EE253" s="56"/>
      <c r="EF253" s="56"/>
      <c r="EG253" s="56"/>
      <c r="EH253" s="56"/>
      <c r="EI253" s="56"/>
      <c r="EK253" s="56"/>
      <c r="EL253" s="56"/>
      <c r="EM253" s="56"/>
      <c r="EN253" s="56"/>
      <c r="EO253" s="56"/>
      <c r="EP253" s="56"/>
      <c r="EQ253" s="56"/>
      <c r="ER253" s="56"/>
      <c r="ES253" s="56"/>
      <c r="EU253" s="56"/>
      <c r="EV253" s="56"/>
      <c r="EW253" s="56"/>
      <c r="EX253" s="56"/>
      <c r="EY253" s="56"/>
      <c r="EZ253" s="56"/>
      <c r="FA253" s="56"/>
      <c r="FB253" s="56"/>
      <c r="FC253" s="56"/>
      <c r="FE253" s="56"/>
      <c r="FF253" s="56"/>
      <c r="FG253" s="56"/>
      <c r="FH253" s="56"/>
      <c r="FI253" s="56"/>
      <c r="FJ253" s="56"/>
      <c r="FK253" s="56"/>
      <c r="FL253" s="56"/>
      <c r="FM253" s="56"/>
      <c r="FO253" s="56"/>
      <c r="FP253" s="56"/>
      <c r="FQ253" s="56"/>
      <c r="FR253" s="56"/>
      <c r="FS253" s="56"/>
      <c r="FT253" s="56"/>
      <c r="FU253" s="56"/>
      <c r="FV253" s="56"/>
      <c r="FW253" s="56"/>
      <c r="FY253" s="56"/>
      <c r="FZ253" s="56"/>
      <c r="GA253" s="56"/>
      <c r="GB253" s="56"/>
      <c r="GC253" s="56"/>
      <c r="GD253" s="56"/>
      <c r="GE253" s="56"/>
      <c r="GF253" s="56"/>
      <c r="GG253" s="56"/>
      <c r="GI253" s="56"/>
      <c r="GJ253" s="56"/>
      <c r="GK253" s="56"/>
      <c r="GL253" s="56"/>
      <c r="GM253" s="56"/>
      <c r="GN253" s="56"/>
      <c r="GO253" s="56"/>
      <c r="GP253" s="56"/>
      <c r="GQ253" s="56"/>
      <c r="GS253" s="56"/>
      <c r="GT253" s="56"/>
      <c r="GU253" s="56"/>
      <c r="GV253" s="56"/>
      <c r="GW253" s="56"/>
      <c r="GX253" s="56"/>
      <c r="GY253" s="56"/>
      <c r="GZ253" s="56"/>
      <c r="HA253" s="56"/>
      <c r="HC253" s="56"/>
      <c r="HD253" s="56"/>
      <c r="HE253" s="56"/>
      <c r="HF253" s="56"/>
      <c r="HG253" s="56"/>
      <c r="HH253" s="56"/>
      <c r="HI253" s="56"/>
      <c r="HJ253" s="56"/>
      <c r="HK253" s="56"/>
      <c r="HM253" s="56"/>
      <c r="HN253" s="56"/>
      <c r="HO253" s="56"/>
      <c r="HP253" s="56"/>
      <c r="HQ253" s="56"/>
      <c r="HR253" s="56"/>
      <c r="HS253" s="56"/>
      <c r="HT253" s="56"/>
      <c r="HU253" s="56"/>
      <c r="HW253" s="56"/>
      <c r="HX253" s="56"/>
      <c r="HY253" s="56"/>
      <c r="HZ253" s="56"/>
      <c r="IA253" s="56"/>
      <c r="IB253" s="56"/>
      <c r="IC253" s="56"/>
      <c r="ID253" s="56"/>
      <c r="IE253" s="56"/>
      <c r="IG253" s="56"/>
      <c r="IH253" s="56"/>
      <c r="II253" s="56"/>
      <c r="IJ253" s="56"/>
      <c r="IK253" s="56"/>
      <c r="IL253" s="56"/>
      <c r="IM253" s="56"/>
      <c r="IN253" s="56"/>
      <c r="IO253" s="56"/>
      <c r="IQ253" s="56"/>
      <c r="IR253" s="56"/>
      <c r="IS253" s="56"/>
      <c r="IT253" s="56"/>
      <c r="IU253" s="56"/>
      <c r="IV253" s="56"/>
    </row>
    <row r="254" spans="1:256" ht="12.75" customHeight="1" thickBot="1" x14ac:dyDescent="0.25">
      <c r="A254" s="106"/>
      <c r="B254" s="108">
        <v>5469.49</v>
      </c>
      <c r="C254" s="95" t="s">
        <v>66</v>
      </c>
      <c r="D254" s="96"/>
      <c r="E254" s="97"/>
      <c r="F254" s="97"/>
      <c r="G254" s="97"/>
      <c r="H254" s="98"/>
      <c r="I254" s="99"/>
      <c r="J254" s="144" t="e">
        <f>SUM(#REF!)</f>
        <v>#REF!</v>
      </c>
      <c r="K254" s="56"/>
      <c r="L254" s="56"/>
      <c r="M254" s="56"/>
      <c r="N254" s="56"/>
      <c r="O254" s="56"/>
      <c r="P254" s="56"/>
      <c r="Q254" s="56"/>
      <c r="R254" s="56"/>
      <c r="S254" s="56"/>
      <c r="U254" s="56"/>
      <c r="V254" s="56"/>
      <c r="W254" s="56"/>
      <c r="X254" s="56"/>
      <c r="Y254" s="56"/>
      <c r="Z254" s="56"/>
      <c r="AA254" s="56"/>
      <c r="AB254" s="56"/>
      <c r="AC254" s="56"/>
      <c r="AE254" s="56"/>
      <c r="AF254" s="56"/>
      <c r="AG254" s="56"/>
      <c r="AH254" s="56"/>
      <c r="AI254" s="56"/>
      <c r="AJ254" s="56"/>
      <c r="AK254" s="56"/>
      <c r="AL254" s="56"/>
      <c r="AM254" s="56"/>
      <c r="AO254" s="56"/>
      <c r="AP254" s="56"/>
      <c r="AQ254" s="56"/>
      <c r="AR254" s="56"/>
      <c r="AS254" s="56"/>
      <c r="AT254" s="56"/>
      <c r="AU254" s="56"/>
      <c r="AV254" s="56"/>
      <c r="AW254" s="56"/>
      <c r="AY254" s="56"/>
      <c r="AZ254" s="56"/>
      <c r="BA254" s="56"/>
      <c r="BB254" s="56"/>
      <c r="BC254" s="56"/>
      <c r="BD254" s="56"/>
      <c r="BE254" s="56"/>
      <c r="BF254" s="56"/>
      <c r="BG254" s="56"/>
      <c r="BI254" s="56"/>
      <c r="BJ254" s="56"/>
      <c r="BK254" s="56"/>
      <c r="BL254" s="56"/>
      <c r="BM254" s="56"/>
      <c r="BN254" s="56"/>
      <c r="BO254" s="56"/>
      <c r="BP254" s="56"/>
      <c r="BQ254" s="56"/>
      <c r="BS254" s="56"/>
      <c r="BT254" s="56"/>
      <c r="BU254" s="56"/>
      <c r="BV254" s="56"/>
      <c r="BW254" s="56"/>
      <c r="BX254" s="56"/>
      <c r="BY254" s="56"/>
      <c r="BZ254" s="56"/>
      <c r="CA254" s="56"/>
      <c r="CC254" s="56"/>
      <c r="CD254" s="56"/>
      <c r="CE254" s="56"/>
      <c r="CF254" s="56"/>
      <c r="CG254" s="56"/>
      <c r="CH254" s="56"/>
      <c r="CI254" s="56"/>
      <c r="CJ254" s="56"/>
      <c r="CK254" s="56"/>
      <c r="CM254" s="56"/>
      <c r="CN254" s="56"/>
      <c r="CO254" s="56"/>
      <c r="CP254" s="56"/>
      <c r="CQ254" s="56"/>
      <c r="CR254" s="56"/>
      <c r="CS254" s="56"/>
      <c r="CT254" s="56"/>
      <c r="CU254" s="56"/>
      <c r="CW254" s="56"/>
      <c r="CX254" s="56"/>
      <c r="CY254" s="56"/>
      <c r="CZ254" s="56"/>
      <c r="DA254" s="56"/>
      <c r="DB254" s="56"/>
      <c r="DC254" s="56"/>
      <c r="DD254" s="56"/>
      <c r="DE254" s="56"/>
      <c r="DG254" s="56"/>
      <c r="DH254" s="56"/>
      <c r="DI254" s="56"/>
      <c r="DJ254" s="56"/>
      <c r="DK254" s="56"/>
      <c r="DL254" s="56"/>
      <c r="DM254" s="56"/>
      <c r="DN254" s="56"/>
      <c r="DO254" s="56"/>
      <c r="DQ254" s="56"/>
      <c r="DR254" s="56"/>
      <c r="DS254" s="56"/>
      <c r="DT254" s="56"/>
      <c r="DU254" s="56"/>
      <c r="DV254" s="56"/>
      <c r="DW254" s="56"/>
      <c r="DX254" s="56"/>
      <c r="DY254" s="56"/>
      <c r="EA254" s="56"/>
      <c r="EB254" s="56"/>
      <c r="EC254" s="56"/>
      <c r="ED254" s="56"/>
      <c r="EE254" s="56"/>
      <c r="EF254" s="56"/>
      <c r="EG254" s="56"/>
      <c r="EH254" s="56"/>
      <c r="EI254" s="56"/>
      <c r="EK254" s="56"/>
      <c r="EL254" s="56"/>
      <c r="EM254" s="56"/>
      <c r="EN254" s="56"/>
      <c r="EO254" s="56"/>
      <c r="EP254" s="56"/>
      <c r="EQ254" s="56"/>
      <c r="ER254" s="56"/>
      <c r="ES254" s="56"/>
      <c r="EU254" s="56"/>
      <c r="EV254" s="56"/>
      <c r="EW254" s="56"/>
      <c r="EX254" s="56"/>
      <c r="EY254" s="56"/>
      <c r="EZ254" s="56"/>
      <c r="FA254" s="56"/>
      <c r="FB254" s="56"/>
      <c r="FC254" s="56"/>
      <c r="FE254" s="56"/>
      <c r="FF254" s="56"/>
      <c r="FG254" s="56"/>
      <c r="FH254" s="56"/>
      <c r="FI254" s="56"/>
      <c r="FJ254" s="56"/>
      <c r="FK254" s="56"/>
      <c r="FL254" s="56"/>
      <c r="FM254" s="56"/>
      <c r="FO254" s="56"/>
      <c r="FP254" s="56"/>
      <c r="FQ254" s="56"/>
      <c r="FR254" s="56"/>
      <c r="FS254" s="56"/>
      <c r="FT254" s="56"/>
      <c r="FU254" s="56"/>
      <c r="FV254" s="56"/>
      <c r="FW254" s="56"/>
      <c r="FY254" s="56"/>
      <c r="FZ254" s="56"/>
      <c r="GA254" s="56"/>
      <c r="GB254" s="56"/>
      <c r="GC254" s="56"/>
      <c r="GD254" s="56"/>
      <c r="GE254" s="56"/>
      <c r="GF254" s="56"/>
      <c r="GG254" s="56"/>
      <c r="GI254" s="56"/>
      <c r="GJ254" s="56"/>
      <c r="GK254" s="56"/>
      <c r="GL254" s="56"/>
      <c r="GM254" s="56"/>
      <c r="GN254" s="56"/>
      <c r="GO254" s="56"/>
      <c r="GP254" s="56"/>
      <c r="GQ254" s="56"/>
      <c r="GS254" s="56"/>
      <c r="GT254" s="56"/>
      <c r="GU254" s="56"/>
      <c r="GV254" s="56"/>
      <c r="GW254" s="56"/>
      <c r="GX254" s="56"/>
      <c r="GY254" s="56"/>
      <c r="GZ254" s="56"/>
      <c r="HA254" s="56"/>
      <c r="HC254" s="56"/>
      <c r="HD254" s="56"/>
      <c r="HE254" s="56"/>
      <c r="HF254" s="56"/>
      <c r="HG254" s="56"/>
      <c r="HH254" s="56"/>
      <c r="HI254" s="56"/>
      <c r="HJ254" s="56"/>
      <c r="HK254" s="56"/>
      <c r="HM254" s="56"/>
      <c r="HN254" s="56"/>
      <c r="HO254" s="56"/>
      <c r="HP254" s="56"/>
      <c r="HQ254" s="56"/>
      <c r="HR254" s="56"/>
      <c r="HS254" s="56"/>
      <c r="HT254" s="56"/>
      <c r="HU254" s="56"/>
      <c r="HW254" s="56"/>
      <c r="HX254" s="56"/>
      <c r="HY254" s="56"/>
      <c r="HZ254" s="56"/>
      <c r="IA254" s="56"/>
      <c r="IB254" s="56"/>
      <c r="IC254" s="56"/>
      <c r="ID254" s="56"/>
      <c r="IE254" s="56"/>
      <c r="IG254" s="56"/>
      <c r="IH254" s="56"/>
      <c r="II254" s="56"/>
      <c r="IJ254" s="56"/>
      <c r="IK254" s="56"/>
      <c r="IL254" s="56"/>
      <c r="IM254" s="56"/>
      <c r="IN254" s="56"/>
      <c r="IO254" s="56"/>
      <c r="IQ254" s="56"/>
      <c r="IR254" s="56"/>
      <c r="IS254" s="56"/>
      <c r="IT254" s="56"/>
      <c r="IU254" s="56"/>
      <c r="IV254" s="56"/>
    </row>
    <row r="255" spans="1:256" ht="12.75" customHeight="1" thickBot="1" x14ac:dyDescent="0.25">
      <c r="A255" s="106"/>
      <c r="B255" s="109">
        <v>6238.21</v>
      </c>
      <c r="C255" s="88" t="s">
        <v>69</v>
      </c>
      <c r="D255" s="89"/>
      <c r="E255" s="47"/>
      <c r="F255" s="47"/>
      <c r="G255" s="47"/>
      <c r="H255" s="48"/>
      <c r="I255" s="49"/>
      <c r="J255" s="144" t="e">
        <f>SUM(#REF!)</f>
        <v>#REF!</v>
      </c>
      <c r="K255" s="56"/>
      <c r="L255" s="56"/>
      <c r="M255" s="56"/>
      <c r="N255" s="56"/>
      <c r="O255" s="56"/>
      <c r="P255" s="56"/>
      <c r="Q255" s="56"/>
      <c r="R255" s="56"/>
      <c r="S255" s="56"/>
      <c r="U255" s="56"/>
      <c r="V255" s="56"/>
      <c r="W255" s="56"/>
      <c r="X255" s="56"/>
      <c r="Y255" s="56"/>
      <c r="Z255" s="56"/>
      <c r="AA255" s="56"/>
      <c r="AB255" s="56"/>
      <c r="AC255" s="56"/>
      <c r="AE255" s="56"/>
      <c r="AF255" s="56"/>
      <c r="AG255" s="56"/>
      <c r="AH255" s="56"/>
      <c r="AI255" s="56"/>
      <c r="AJ255" s="56"/>
      <c r="AK255" s="56"/>
      <c r="AL255" s="56"/>
      <c r="AM255" s="56"/>
      <c r="AO255" s="56"/>
      <c r="AP255" s="56"/>
      <c r="AQ255" s="56"/>
      <c r="AR255" s="56"/>
      <c r="AS255" s="56"/>
      <c r="AT255" s="56"/>
      <c r="AU255" s="56"/>
      <c r="AV255" s="56"/>
      <c r="AW255" s="56"/>
      <c r="AY255" s="56"/>
      <c r="AZ255" s="56"/>
      <c r="BA255" s="56"/>
      <c r="BB255" s="56"/>
      <c r="BC255" s="56"/>
      <c r="BD255" s="56"/>
      <c r="BE255" s="56"/>
      <c r="BF255" s="56"/>
      <c r="BG255" s="56"/>
      <c r="BI255" s="56"/>
      <c r="BJ255" s="56"/>
      <c r="BK255" s="56"/>
      <c r="BL255" s="56"/>
      <c r="BM255" s="56"/>
      <c r="BN255" s="56"/>
      <c r="BO255" s="56"/>
      <c r="BP255" s="56"/>
      <c r="BQ255" s="56"/>
      <c r="BS255" s="56"/>
      <c r="BT255" s="56"/>
      <c r="BU255" s="56"/>
      <c r="BV255" s="56"/>
      <c r="BW255" s="56"/>
      <c r="BX255" s="56"/>
      <c r="BY255" s="56"/>
      <c r="BZ255" s="56"/>
      <c r="CA255" s="56"/>
      <c r="CC255" s="56"/>
      <c r="CD255" s="56"/>
      <c r="CE255" s="56"/>
      <c r="CF255" s="56"/>
      <c r="CG255" s="56"/>
      <c r="CH255" s="56"/>
      <c r="CI255" s="56"/>
      <c r="CJ255" s="56"/>
      <c r="CK255" s="56"/>
      <c r="CM255" s="56"/>
      <c r="CN255" s="56"/>
      <c r="CO255" s="56"/>
      <c r="CP255" s="56"/>
      <c r="CQ255" s="56"/>
      <c r="CR255" s="56"/>
      <c r="CS255" s="56"/>
      <c r="CT255" s="56"/>
      <c r="CU255" s="56"/>
      <c r="CW255" s="56"/>
      <c r="CX255" s="56"/>
      <c r="CY255" s="56"/>
      <c r="CZ255" s="56"/>
      <c r="DA255" s="56"/>
      <c r="DB255" s="56"/>
      <c r="DC255" s="56"/>
      <c r="DD255" s="56"/>
      <c r="DE255" s="56"/>
      <c r="DG255" s="56"/>
      <c r="DH255" s="56"/>
      <c r="DI255" s="56"/>
      <c r="DJ255" s="56"/>
      <c r="DK255" s="56"/>
      <c r="DL255" s="56"/>
      <c r="DM255" s="56"/>
      <c r="DN255" s="56"/>
      <c r="DO255" s="56"/>
      <c r="DQ255" s="56"/>
      <c r="DR255" s="56"/>
      <c r="DS255" s="56"/>
      <c r="DT255" s="56"/>
      <c r="DU255" s="56"/>
      <c r="DV255" s="56"/>
      <c r="DW255" s="56"/>
      <c r="DX255" s="56"/>
      <c r="DY255" s="56"/>
      <c r="EA255" s="56"/>
      <c r="EB255" s="56"/>
      <c r="EC255" s="56"/>
      <c r="ED255" s="56"/>
      <c r="EE255" s="56"/>
      <c r="EF255" s="56"/>
      <c r="EG255" s="56"/>
      <c r="EH255" s="56"/>
      <c r="EI255" s="56"/>
      <c r="EK255" s="56"/>
      <c r="EL255" s="56"/>
      <c r="EM255" s="56"/>
      <c r="EN255" s="56"/>
      <c r="EO255" s="56"/>
      <c r="EP255" s="56"/>
      <c r="EQ255" s="56"/>
      <c r="ER255" s="56"/>
      <c r="ES255" s="56"/>
      <c r="EU255" s="56"/>
      <c r="EV255" s="56"/>
      <c r="EW255" s="56"/>
      <c r="EX255" s="56"/>
      <c r="EY255" s="56"/>
      <c r="EZ255" s="56"/>
      <c r="FA255" s="56"/>
      <c r="FB255" s="56"/>
      <c r="FC255" s="56"/>
      <c r="FE255" s="56"/>
      <c r="FF255" s="56"/>
      <c r="FG255" s="56"/>
      <c r="FH255" s="56"/>
      <c r="FI255" s="56"/>
      <c r="FJ255" s="56"/>
      <c r="FK255" s="56"/>
      <c r="FL255" s="56"/>
      <c r="FM255" s="56"/>
      <c r="FO255" s="56"/>
      <c r="FP255" s="56"/>
      <c r="FQ255" s="56"/>
      <c r="FR255" s="56"/>
      <c r="FS255" s="56"/>
      <c r="FT255" s="56"/>
      <c r="FU255" s="56"/>
      <c r="FV255" s="56"/>
      <c r="FW255" s="56"/>
      <c r="FY255" s="56"/>
      <c r="FZ255" s="56"/>
      <c r="GA255" s="56"/>
      <c r="GB255" s="56"/>
      <c r="GC255" s="56"/>
      <c r="GD255" s="56"/>
      <c r="GE255" s="56"/>
      <c r="GF255" s="56"/>
      <c r="GG255" s="56"/>
      <c r="GI255" s="56"/>
      <c r="GJ255" s="56"/>
      <c r="GK255" s="56"/>
      <c r="GL255" s="56"/>
      <c r="GM255" s="56"/>
      <c r="GN255" s="56"/>
      <c r="GO255" s="56"/>
      <c r="GP255" s="56"/>
      <c r="GQ255" s="56"/>
      <c r="GS255" s="56"/>
      <c r="GT255" s="56"/>
      <c r="GU255" s="56"/>
      <c r="GV255" s="56"/>
      <c r="GW255" s="56"/>
      <c r="GX255" s="56"/>
      <c r="GY255" s="56"/>
      <c r="GZ255" s="56"/>
      <c r="HA255" s="56"/>
      <c r="HC255" s="56"/>
      <c r="HD255" s="56"/>
      <c r="HE255" s="56"/>
      <c r="HF255" s="56"/>
      <c r="HG255" s="56"/>
      <c r="HH255" s="56"/>
      <c r="HI255" s="56"/>
      <c r="HJ255" s="56"/>
      <c r="HK255" s="56"/>
      <c r="HM255" s="56"/>
      <c r="HN255" s="56"/>
      <c r="HO255" s="56"/>
      <c r="HP255" s="56"/>
      <c r="HQ255" s="56"/>
      <c r="HR255" s="56"/>
      <c r="HS255" s="56"/>
      <c r="HT255" s="56"/>
      <c r="HU255" s="56"/>
      <c r="HW255" s="56"/>
      <c r="HX255" s="56"/>
      <c r="HY255" s="56"/>
      <c r="HZ255" s="56"/>
      <c r="IA255" s="56"/>
      <c r="IB255" s="56"/>
      <c r="IC255" s="56"/>
      <c r="ID255" s="56"/>
      <c r="IE255" s="56"/>
      <c r="IG255" s="56"/>
      <c r="IH255" s="56"/>
      <c r="II255" s="56"/>
      <c r="IJ255" s="56"/>
      <c r="IK255" s="56"/>
      <c r="IL255" s="56"/>
      <c r="IM255" s="56"/>
      <c r="IN255" s="56"/>
      <c r="IO255" s="56"/>
      <c r="IQ255" s="56"/>
      <c r="IR255" s="56"/>
      <c r="IS255" s="56"/>
      <c r="IT255" s="56"/>
      <c r="IU255" s="56"/>
      <c r="IV255" s="56"/>
    </row>
    <row r="256" spans="1:256" ht="12.75" customHeight="1" thickBot="1" x14ac:dyDescent="0.25">
      <c r="A256" s="106"/>
      <c r="B256" s="109">
        <v>6166.92</v>
      </c>
      <c r="C256" s="88" t="s">
        <v>71</v>
      </c>
      <c r="D256" s="89"/>
      <c r="E256" s="47"/>
      <c r="F256" s="47"/>
      <c r="G256" s="47"/>
      <c r="H256" s="48"/>
      <c r="I256" s="49"/>
      <c r="J256" s="144" t="e">
        <f>SUM(#REF!)</f>
        <v>#REF!</v>
      </c>
      <c r="K256" s="56"/>
      <c r="L256" s="56"/>
      <c r="M256" s="56"/>
      <c r="N256" s="56"/>
      <c r="O256" s="56"/>
      <c r="P256" s="56"/>
      <c r="Q256" s="56"/>
      <c r="R256" s="56"/>
      <c r="S256" s="56"/>
      <c r="U256" s="56"/>
      <c r="V256" s="56"/>
      <c r="W256" s="56"/>
      <c r="X256" s="56"/>
      <c r="Y256" s="56"/>
      <c r="Z256" s="56"/>
      <c r="AA256" s="56"/>
      <c r="AB256" s="56"/>
      <c r="AC256" s="56"/>
      <c r="AE256" s="56"/>
      <c r="AF256" s="56"/>
      <c r="AG256" s="56"/>
      <c r="AH256" s="56"/>
      <c r="AI256" s="56"/>
      <c r="AJ256" s="56"/>
      <c r="AK256" s="56"/>
      <c r="AL256" s="56"/>
      <c r="AM256" s="56"/>
      <c r="AO256" s="56"/>
      <c r="AP256" s="56"/>
      <c r="AQ256" s="56"/>
      <c r="AR256" s="56"/>
      <c r="AS256" s="56"/>
      <c r="AT256" s="56"/>
      <c r="AU256" s="56"/>
      <c r="AV256" s="56"/>
      <c r="AW256" s="56"/>
      <c r="AY256" s="56"/>
      <c r="AZ256" s="56"/>
      <c r="BA256" s="56"/>
      <c r="BB256" s="56"/>
      <c r="BC256" s="56"/>
      <c r="BD256" s="56"/>
      <c r="BE256" s="56"/>
      <c r="BF256" s="56"/>
      <c r="BG256" s="56"/>
      <c r="BI256" s="56"/>
      <c r="BJ256" s="56"/>
      <c r="BK256" s="56"/>
      <c r="BL256" s="56"/>
      <c r="BM256" s="56"/>
      <c r="BN256" s="56"/>
      <c r="BO256" s="56"/>
      <c r="BP256" s="56"/>
      <c r="BQ256" s="56"/>
      <c r="BS256" s="56"/>
      <c r="BT256" s="56"/>
      <c r="BU256" s="56"/>
      <c r="BV256" s="56"/>
      <c r="BW256" s="56"/>
      <c r="BX256" s="56"/>
      <c r="BY256" s="56"/>
      <c r="BZ256" s="56"/>
      <c r="CA256" s="56"/>
      <c r="CC256" s="56"/>
      <c r="CD256" s="56"/>
      <c r="CE256" s="56"/>
      <c r="CF256" s="56"/>
      <c r="CG256" s="56"/>
      <c r="CH256" s="56"/>
      <c r="CI256" s="56"/>
      <c r="CJ256" s="56"/>
      <c r="CK256" s="56"/>
      <c r="CM256" s="56"/>
      <c r="CN256" s="56"/>
      <c r="CO256" s="56"/>
      <c r="CP256" s="56"/>
      <c r="CQ256" s="56"/>
      <c r="CR256" s="56"/>
      <c r="CS256" s="56"/>
      <c r="CT256" s="56"/>
      <c r="CU256" s="56"/>
      <c r="CW256" s="56"/>
      <c r="CX256" s="56"/>
      <c r="CY256" s="56"/>
      <c r="CZ256" s="56"/>
      <c r="DA256" s="56"/>
      <c r="DB256" s="56"/>
      <c r="DC256" s="56"/>
      <c r="DD256" s="56"/>
      <c r="DE256" s="56"/>
      <c r="DG256" s="56"/>
      <c r="DH256" s="56"/>
      <c r="DI256" s="56"/>
      <c r="DJ256" s="56"/>
      <c r="DK256" s="56"/>
      <c r="DL256" s="56"/>
      <c r="DM256" s="56"/>
      <c r="DN256" s="56"/>
      <c r="DO256" s="56"/>
      <c r="DQ256" s="56"/>
      <c r="DR256" s="56"/>
      <c r="DS256" s="56"/>
      <c r="DT256" s="56"/>
      <c r="DU256" s="56"/>
      <c r="DV256" s="56"/>
      <c r="DW256" s="56"/>
      <c r="DX256" s="56"/>
      <c r="DY256" s="56"/>
      <c r="EA256" s="56"/>
      <c r="EB256" s="56"/>
      <c r="EC256" s="56"/>
      <c r="ED256" s="56"/>
      <c r="EE256" s="56"/>
      <c r="EF256" s="56"/>
      <c r="EG256" s="56"/>
      <c r="EH256" s="56"/>
      <c r="EI256" s="56"/>
      <c r="EK256" s="56"/>
      <c r="EL256" s="56"/>
      <c r="EM256" s="56"/>
      <c r="EN256" s="56"/>
      <c r="EO256" s="56"/>
      <c r="EP256" s="56"/>
      <c r="EQ256" s="56"/>
      <c r="ER256" s="56"/>
      <c r="ES256" s="56"/>
      <c r="EU256" s="56"/>
      <c r="EV256" s="56"/>
      <c r="EW256" s="56"/>
      <c r="EX256" s="56"/>
      <c r="EY256" s="56"/>
      <c r="EZ256" s="56"/>
      <c r="FA256" s="56"/>
      <c r="FB256" s="56"/>
      <c r="FC256" s="56"/>
      <c r="FE256" s="56"/>
      <c r="FF256" s="56"/>
      <c r="FG256" s="56"/>
      <c r="FH256" s="56"/>
      <c r="FI256" s="56"/>
      <c r="FJ256" s="56"/>
      <c r="FK256" s="56"/>
      <c r="FL256" s="56"/>
      <c r="FM256" s="56"/>
      <c r="FO256" s="56"/>
      <c r="FP256" s="56"/>
      <c r="FQ256" s="56"/>
      <c r="FR256" s="56"/>
      <c r="FS256" s="56"/>
      <c r="FT256" s="56"/>
      <c r="FU256" s="56"/>
      <c r="FV256" s="56"/>
      <c r="FW256" s="56"/>
      <c r="FY256" s="56"/>
      <c r="FZ256" s="56"/>
      <c r="GA256" s="56"/>
      <c r="GB256" s="56"/>
      <c r="GC256" s="56"/>
      <c r="GD256" s="56"/>
      <c r="GE256" s="56"/>
      <c r="GF256" s="56"/>
      <c r="GG256" s="56"/>
      <c r="GI256" s="56"/>
      <c r="GJ256" s="56"/>
      <c r="GK256" s="56"/>
      <c r="GL256" s="56"/>
      <c r="GM256" s="56"/>
      <c r="GN256" s="56"/>
      <c r="GO256" s="56"/>
      <c r="GP256" s="56"/>
      <c r="GQ256" s="56"/>
      <c r="GS256" s="56"/>
      <c r="GT256" s="56"/>
      <c r="GU256" s="56"/>
      <c r="GV256" s="56"/>
      <c r="GW256" s="56"/>
      <c r="GX256" s="56"/>
      <c r="GY256" s="56"/>
      <c r="GZ256" s="56"/>
      <c r="HA256" s="56"/>
      <c r="HC256" s="56"/>
      <c r="HD256" s="56"/>
      <c r="HE256" s="56"/>
      <c r="HF256" s="56"/>
      <c r="HG256" s="56"/>
      <c r="HH256" s="56"/>
      <c r="HI256" s="56"/>
      <c r="HJ256" s="56"/>
      <c r="HK256" s="56"/>
      <c r="HM256" s="56"/>
      <c r="HN256" s="56"/>
      <c r="HO256" s="56"/>
      <c r="HP256" s="56"/>
      <c r="HQ256" s="56"/>
      <c r="HR256" s="56"/>
      <c r="HS256" s="56"/>
      <c r="HT256" s="56"/>
      <c r="HU256" s="56"/>
      <c r="HW256" s="56"/>
      <c r="HX256" s="56"/>
      <c r="HY256" s="56"/>
      <c r="HZ256" s="56"/>
      <c r="IA256" s="56"/>
      <c r="IB256" s="56"/>
      <c r="IC256" s="56"/>
      <c r="ID256" s="56"/>
      <c r="IE256" s="56"/>
      <c r="IG256" s="56"/>
      <c r="IH256" s="56"/>
      <c r="II256" s="56"/>
      <c r="IJ256" s="56"/>
      <c r="IK256" s="56"/>
      <c r="IL256" s="56"/>
      <c r="IM256" s="56"/>
      <c r="IN256" s="56"/>
      <c r="IO256" s="56"/>
      <c r="IQ256" s="56"/>
      <c r="IR256" s="56"/>
      <c r="IS256" s="56"/>
      <c r="IT256" s="56"/>
      <c r="IU256" s="56"/>
      <c r="IV256" s="56"/>
    </row>
    <row r="257" spans="1:256" ht="12.75" customHeight="1" thickBot="1" x14ac:dyDescent="0.25">
      <c r="A257" s="106"/>
      <c r="B257" s="109">
        <v>6230.52</v>
      </c>
      <c r="C257" s="88" t="s">
        <v>72</v>
      </c>
      <c r="D257" s="89"/>
      <c r="E257" s="47"/>
      <c r="F257" s="47"/>
      <c r="G257" s="47"/>
      <c r="H257" s="48"/>
      <c r="I257" s="49"/>
      <c r="J257" s="144"/>
      <c r="K257" s="56"/>
      <c r="L257" s="56"/>
      <c r="M257" s="56"/>
      <c r="N257" s="56"/>
      <c r="O257" s="56"/>
      <c r="P257" s="56"/>
      <c r="Q257" s="56"/>
      <c r="R257" s="56"/>
      <c r="S257" s="56"/>
      <c r="U257" s="56"/>
      <c r="V257" s="56"/>
      <c r="W257" s="56"/>
      <c r="X257" s="56"/>
      <c r="Y257" s="56"/>
      <c r="Z257" s="56"/>
      <c r="AA257" s="56"/>
      <c r="AB257" s="56"/>
      <c r="AC257" s="56"/>
      <c r="AE257" s="56"/>
      <c r="AF257" s="56"/>
      <c r="AG257" s="56"/>
      <c r="AH257" s="56"/>
      <c r="AI257" s="56"/>
      <c r="AJ257" s="56"/>
      <c r="AK257" s="56"/>
      <c r="AL257" s="56"/>
      <c r="AM257" s="56"/>
      <c r="AO257" s="56"/>
      <c r="AP257" s="56"/>
      <c r="AQ257" s="56"/>
      <c r="AR257" s="56"/>
      <c r="AS257" s="56"/>
      <c r="AT257" s="56"/>
      <c r="AU257" s="56"/>
      <c r="AV257" s="56"/>
      <c r="AW257" s="56"/>
      <c r="AY257" s="56"/>
      <c r="AZ257" s="56"/>
      <c r="BA257" s="56"/>
      <c r="BB257" s="56"/>
      <c r="BC257" s="56"/>
      <c r="BD257" s="56"/>
      <c r="BE257" s="56"/>
      <c r="BF257" s="56"/>
      <c r="BG257" s="56"/>
      <c r="BI257" s="56"/>
      <c r="BJ257" s="56"/>
      <c r="BK257" s="56"/>
      <c r="BL257" s="56"/>
      <c r="BM257" s="56"/>
      <c r="BN257" s="56"/>
      <c r="BO257" s="56"/>
      <c r="BP257" s="56"/>
      <c r="BQ257" s="56"/>
      <c r="BS257" s="56"/>
      <c r="BT257" s="56"/>
      <c r="BU257" s="56"/>
      <c r="BV257" s="56"/>
      <c r="BW257" s="56"/>
      <c r="BX257" s="56"/>
      <c r="BY257" s="56"/>
      <c r="BZ257" s="56"/>
      <c r="CA257" s="56"/>
      <c r="CC257" s="56"/>
      <c r="CD257" s="56"/>
      <c r="CE257" s="56"/>
      <c r="CF257" s="56"/>
      <c r="CG257" s="56"/>
      <c r="CH257" s="56"/>
      <c r="CI257" s="56"/>
      <c r="CJ257" s="56"/>
      <c r="CK257" s="56"/>
      <c r="CM257" s="56"/>
      <c r="CN257" s="56"/>
      <c r="CO257" s="56"/>
      <c r="CP257" s="56"/>
      <c r="CQ257" s="56"/>
      <c r="CR257" s="56"/>
      <c r="CS257" s="56"/>
      <c r="CT257" s="56"/>
      <c r="CU257" s="56"/>
      <c r="CW257" s="56"/>
      <c r="CX257" s="56"/>
      <c r="CY257" s="56"/>
      <c r="CZ257" s="56"/>
      <c r="DA257" s="56"/>
      <c r="DB257" s="56"/>
      <c r="DC257" s="56"/>
      <c r="DD257" s="56"/>
      <c r="DE257" s="56"/>
      <c r="DG257" s="56"/>
      <c r="DH257" s="56"/>
      <c r="DI257" s="56"/>
      <c r="DJ257" s="56"/>
      <c r="DK257" s="56"/>
      <c r="DL257" s="56"/>
      <c r="DM257" s="56"/>
      <c r="DN257" s="56"/>
      <c r="DO257" s="56"/>
      <c r="DQ257" s="56"/>
      <c r="DR257" s="56"/>
      <c r="DS257" s="56"/>
      <c r="DT257" s="56"/>
      <c r="DU257" s="56"/>
      <c r="DV257" s="56"/>
      <c r="DW257" s="56"/>
      <c r="DX257" s="56"/>
      <c r="DY257" s="56"/>
      <c r="EA257" s="56"/>
      <c r="EB257" s="56"/>
      <c r="EC257" s="56"/>
      <c r="ED257" s="56"/>
      <c r="EE257" s="56"/>
      <c r="EF257" s="56"/>
      <c r="EG257" s="56"/>
      <c r="EH257" s="56"/>
      <c r="EI257" s="56"/>
      <c r="EK257" s="56"/>
      <c r="EL257" s="56"/>
      <c r="EM257" s="56"/>
      <c r="EN257" s="56"/>
      <c r="EO257" s="56"/>
      <c r="EP257" s="56"/>
      <c r="EQ257" s="56"/>
      <c r="ER257" s="56"/>
      <c r="ES257" s="56"/>
      <c r="EU257" s="56"/>
      <c r="EV257" s="56"/>
      <c r="EW257" s="56"/>
      <c r="EX257" s="56"/>
      <c r="EY257" s="56"/>
      <c r="EZ257" s="56"/>
      <c r="FA257" s="56"/>
      <c r="FB257" s="56"/>
      <c r="FC257" s="56"/>
      <c r="FE257" s="56"/>
      <c r="FF257" s="56"/>
      <c r="FG257" s="56"/>
      <c r="FH257" s="56"/>
      <c r="FI257" s="56"/>
      <c r="FJ257" s="56"/>
      <c r="FK257" s="56"/>
      <c r="FL257" s="56"/>
      <c r="FM257" s="56"/>
      <c r="FO257" s="56"/>
      <c r="FP257" s="56"/>
      <c r="FQ257" s="56"/>
      <c r="FR257" s="56"/>
      <c r="FS257" s="56"/>
      <c r="FT257" s="56"/>
      <c r="FU257" s="56"/>
      <c r="FV257" s="56"/>
      <c r="FW257" s="56"/>
      <c r="FY257" s="56"/>
      <c r="FZ257" s="56"/>
      <c r="GA257" s="56"/>
      <c r="GB257" s="56"/>
      <c r="GC257" s="56"/>
      <c r="GD257" s="56"/>
      <c r="GE257" s="56"/>
      <c r="GF257" s="56"/>
      <c r="GG257" s="56"/>
      <c r="GI257" s="56"/>
      <c r="GJ257" s="56"/>
      <c r="GK257" s="56"/>
      <c r="GL257" s="56"/>
      <c r="GM257" s="56"/>
      <c r="GN257" s="56"/>
      <c r="GO257" s="56"/>
      <c r="GP257" s="56"/>
      <c r="GQ257" s="56"/>
      <c r="GS257" s="56"/>
      <c r="GT257" s="56"/>
      <c r="GU257" s="56"/>
      <c r="GV257" s="56"/>
      <c r="GW257" s="56"/>
      <c r="GX257" s="56"/>
      <c r="GY257" s="56"/>
      <c r="GZ257" s="56"/>
      <c r="HA257" s="56"/>
      <c r="HC257" s="56"/>
      <c r="HD257" s="56"/>
      <c r="HE257" s="56"/>
      <c r="HF257" s="56"/>
      <c r="HG257" s="56"/>
      <c r="HH257" s="56"/>
      <c r="HI257" s="56"/>
      <c r="HJ257" s="56"/>
      <c r="HK257" s="56"/>
      <c r="HM257" s="56"/>
      <c r="HN257" s="56"/>
      <c r="HO257" s="56"/>
      <c r="HP257" s="56"/>
      <c r="HQ257" s="56"/>
      <c r="HR257" s="56"/>
      <c r="HS257" s="56"/>
      <c r="HT257" s="56"/>
      <c r="HU257" s="56"/>
      <c r="HW257" s="56"/>
      <c r="HX257" s="56"/>
      <c r="HY257" s="56"/>
      <c r="HZ257" s="56"/>
      <c r="IA257" s="56"/>
      <c r="IB257" s="56"/>
      <c r="IC257" s="56"/>
      <c r="ID257" s="56"/>
      <c r="IE257" s="56"/>
      <c r="IG257" s="56"/>
      <c r="IH257" s="56"/>
      <c r="II257" s="56"/>
      <c r="IJ257" s="56"/>
      <c r="IK257" s="56"/>
      <c r="IL257" s="56"/>
      <c r="IM257" s="56"/>
      <c r="IN257" s="56"/>
      <c r="IO257" s="56"/>
      <c r="IQ257" s="56"/>
      <c r="IR257" s="56"/>
      <c r="IS257" s="56"/>
      <c r="IT257" s="56"/>
      <c r="IU257" s="56"/>
      <c r="IV257" s="56"/>
    </row>
    <row r="258" spans="1:256" ht="12.75" customHeight="1" thickBot="1" x14ac:dyDescent="0.25">
      <c r="A258" s="106"/>
      <c r="B258" s="109">
        <v>6150.88</v>
      </c>
      <c r="C258" s="88" t="s">
        <v>73</v>
      </c>
      <c r="D258" s="89"/>
      <c r="E258" s="47"/>
      <c r="F258" s="47"/>
      <c r="G258" s="47"/>
      <c r="H258" s="48"/>
      <c r="I258" s="49"/>
      <c r="J258" s="144"/>
      <c r="K258" s="56"/>
      <c r="L258" s="56"/>
      <c r="M258" s="56"/>
      <c r="N258" s="56"/>
      <c r="O258" s="56"/>
      <c r="P258" s="56"/>
      <c r="Q258" s="56"/>
      <c r="R258" s="56"/>
      <c r="S258" s="56"/>
      <c r="U258" s="56"/>
      <c r="V258" s="56"/>
      <c r="W258" s="56"/>
      <c r="X258" s="56"/>
      <c r="Y258" s="56"/>
      <c r="Z258" s="56"/>
      <c r="AA258" s="56"/>
      <c r="AB258" s="56"/>
      <c r="AC258" s="56"/>
      <c r="AE258" s="56"/>
      <c r="AF258" s="56"/>
      <c r="AG258" s="56"/>
      <c r="AH258" s="56"/>
      <c r="AI258" s="56"/>
      <c r="AJ258" s="56"/>
      <c r="AK258" s="56"/>
      <c r="AL258" s="56"/>
      <c r="AM258" s="56"/>
      <c r="AO258" s="56"/>
      <c r="AP258" s="56"/>
      <c r="AQ258" s="56"/>
      <c r="AR258" s="56"/>
      <c r="AS258" s="56"/>
      <c r="AT258" s="56"/>
      <c r="AU258" s="56"/>
      <c r="AV258" s="56"/>
      <c r="AW258" s="56"/>
      <c r="AY258" s="56"/>
      <c r="AZ258" s="56"/>
      <c r="BA258" s="56"/>
      <c r="BB258" s="56"/>
      <c r="BC258" s="56"/>
      <c r="BD258" s="56"/>
      <c r="BE258" s="56"/>
      <c r="BF258" s="56"/>
      <c r="BG258" s="56"/>
      <c r="BI258" s="56"/>
      <c r="BJ258" s="56"/>
      <c r="BK258" s="56"/>
      <c r="BL258" s="56"/>
      <c r="BM258" s="56"/>
      <c r="BN258" s="56"/>
      <c r="BO258" s="56"/>
      <c r="BP258" s="56"/>
      <c r="BQ258" s="56"/>
      <c r="BS258" s="56"/>
      <c r="BT258" s="56"/>
      <c r="BU258" s="56"/>
      <c r="BV258" s="56"/>
      <c r="BW258" s="56"/>
      <c r="BX258" s="56"/>
      <c r="BY258" s="56"/>
      <c r="BZ258" s="56"/>
      <c r="CA258" s="56"/>
      <c r="CC258" s="56"/>
      <c r="CD258" s="56"/>
      <c r="CE258" s="56"/>
      <c r="CF258" s="56"/>
      <c r="CG258" s="56"/>
      <c r="CH258" s="56"/>
      <c r="CI258" s="56"/>
      <c r="CJ258" s="56"/>
      <c r="CK258" s="56"/>
      <c r="CM258" s="56"/>
      <c r="CN258" s="56"/>
      <c r="CO258" s="56"/>
      <c r="CP258" s="56"/>
      <c r="CQ258" s="56"/>
      <c r="CR258" s="56"/>
      <c r="CS258" s="56"/>
      <c r="CT258" s="56"/>
      <c r="CU258" s="56"/>
      <c r="CW258" s="56"/>
      <c r="CX258" s="56"/>
      <c r="CY258" s="56"/>
      <c r="CZ258" s="56"/>
      <c r="DA258" s="56"/>
      <c r="DB258" s="56"/>
      <c r="DC258" s="56"/>
      <c r="DD258" s="56"/>
      <c r="DE258" s="56"/>
      <c r="DG258" s="56"/>
      <c r="DH258" s="56"/>
      <c r="DI258" s="56"/>
      <c r="DJ258" s="56"/>
      <c r="DK258" s="56"/>
      <c r="DL258" s="56"/>
      <c r="DM258" s="56"/>
      <c r="DN258" s="56"/>
      <c r="DO258" s="56"/>
      <c r="DQ258" s="56"/>
      <c r="DR258" s="56"/>
      <c r="DS258" s="56"/>
      <c r="DT258" s="56"/>
      <c r="DU258" s="56"/>
      <c r="DV258" s="56"/>
      <c r="DW258" s="56"/>
      <c r="DX258" s="56"/>
      <c r="DY258" s="56"/>
      <c r="EA258" s="56"/>
      <c r="EB258" s="56"/>
      <c r="EC258" s="56"/>
      <c r="ED258" s="56"/>
      <c r="EE258" s="56"/>
      <c r="EF258" s="56"/>
      <c r="EG258" s="56"/>
      <c r="EH258" s="56"/>
      <c r="EI258" s="56"/>
      <c r="EK258" s="56"/>
      <c r="EL258" s="56"/>
      <c r="EM258" s="56"/>
      <c r="EN258" s="56"/>
      <c r="EO258" s="56"/>
      <c r="EP258" s="56"/>
      <c r="EQ258" s="56"/>
      <c r="ER258" s="56"/>
      <c r="ES258" s="56"/>
      <c r="EU258" s="56"/>
      <c r="EV258" s="56"/>
      <c r="EW258" s="56"/>
      <c r="EX258" s="56"/>
      <c r="EY258" s="56"/>
      <c r="EZ258" s="56"/>
      <c r="FA258" s="56"/>
      <c r="FB258" s="56"/>
      <c r="FC258" s="56"/>
      <c r="FE258" s="56"/>
      <c r="FF258" s="56"/>
      <c r="FG258" s="56"/>
      <c r="FH258" s="56"/>
      <c r="FI258" s="56"/>
      <c r="FJ258" s="56"/>
      <c r="FK258" s="56"/>
      <c r="FL258" s="56"/>
      <c r="FM258" s="56"/>
      <c r="FO258" s="56"/>
      <c r="FP258" s="56"/>
      <c r="FQ258" s="56"/>
      <c r="FR258" s="56"/>
      <c r="FS258" s="56"/>
      <c r="FT258" s="56"/>
      <c r="FU258" s="56"/>
      <c r="FV258" s="56"/>
      <c r="FW258" s="56"/>
      <c r="FY258" s="56"/>
      <c r="FZ258" s="56"/>
      <c r="GA258" s="56"/>
      <c r="GB258" s="56"/>
      <c r="GC258" s="56"/>
      <c r="GD258" s="56"/>
      <c r="GE258" s="56"/>
      <c r="GF258" s="56"/>
      <c r="GG258" s="56"/>
      <c r="GI258" s="56"/>
      <c r="GJ258" s="56"/>
      <c r="GK258" s="56"/>
      <c r="GL258" s="56"/>
      <c r="GM258" s="56"/>
      <c r="GN258" s="56"/>
      <c r="GO258" s="56"/>
      <c r="GP258" s="56"/>
      <c r="GQ258" s="56"/>
      <c r="GS258" s="56"/>
      <c r="GT258" s="56"/>
      <c r="GU258" s="56"/>
      <c r="GV258" s="56"/>
      <c r="GW258" s="56"/>
      <c r="GX258" s="56"/>
      <c r="GY258" s="56"/>
      <c r="GZ258" s="56"/>
      <c r="HA258" s="56"/>
      <c r="HC258" s="56"/>
      <c r="HD258" s="56"/>
      <c r="HE258" s="56"/>
      <c r="HF258" s="56"/>
      <c r="HG258" s="56"/>
      <c r="HH258" s="56"/>
      <c r="HI258" s="56"/>
      <c r="HJ258" s="56"/>
      <c r="HK258" s="56"/>
      <c r="HM258" s="56"/>
      <c r="HN258" s="56"/>
      <c r="HO258" s="56"/>
      <c r="HP258" s="56"/>
      <c r="HQ258" s="56"/>
      <c r="HR258" s="56"/>
      <c r="HS258" s="56"/>
      <c r="HT258" s="56"/>
      <c r="HU258" s="56"/>
      <c r="HW258" s="56"/>
      <c r="HX258" s="56"/>
      <c r="HY258" s="56"/>
      <c r="HZ258" s="56"/>
      <c r="IA258" s="56"/>
      <c r="IB258" s="56"/>
      <c r="IC258" s="56"/>
      <c r="ID258" s="56"/>
      <c r="IE258" s="56"/>
      <c r="IG258" s="56"/>
      <c r="IH258" s="56"/>
      <c r="II258" s="56"/>
      <c r="IJ258" s="56"/>
      <c r="IK258" s="56"/>
      <c r="IL258" s="56"/>
      <c r="IM258" s="56"/>
      <c r="IN258" s="56"/>
      <c r="IO258" s="56"/>
      <c r="IQ258" s="56"/>
      <c r="IR258" s="56"/>
      <c r="IS258" s="56"/>
      <c r="IT258" s="56"/>
      <c r="IU258" s="56"/>
      <c r="IV258" s="56"/>
    </row>
    <row r="259" spans="1:256" ht="12.75" customHeight="1" thickBot="1" x14ac:dyDescent="0.25">
      <c r="A259" s="106"/>
      <c r="B259" s="109">
        <v>5161.5559999999996</v>
      </c>
      <c r="C259" s="88" t="s">
        <v>74</v>
      </c>
      <c r="D259" s="89"/>
      <c r="E259" s="47"/>
      <c r="F259" s="47"/>
      <c r="G259" s="47"/>
      <c r="H259" s="48"/>
      <c r="I259" s="49"/>
      <c r="J259" s="144"/>
      <c r="K259" s="56"/>
      <c r="L259" s="56"/>
      <c r="M259" s="56"/>
      <c r="N259" s="56"/>
      <c r="O259" s="56"/>
      <c r="P259" s="56"/>
      <c r="Q259" s="56"/>
      <c r="R259" s="56"/>
      <c r="S259" s="56"/>
      <c r="U259" s="56"/>
      <c r="V259" s="56"/>
      <c r="W259" s="56"/>
      <c r="X259" s="56"/>
      <c r="Y259" s="56"/>
      <c r="Z259" s="56"/>
      <c r="AA259" s="56"/>
      <c r="AB259" s="56"/>
      <c r="AC259" s="56"/>
      <c r="AE259" s="56"/>
      <c r="AF259" s="56"/>
      <c r="AG259" s="56"/>
      <c r="AH259" s="56"/>
      <c r="AI259" s="56"/>
      <c r="AJ259" s="56"/>
      <c r="AK259" s="56"/>
      <c r="AL259" s="56"/>
      <c r="AM259" s="56"/>
      <c r="AO259" s="56"/>
      <c r="AP259" s="56"/>
      <c r="AQ259" s="56"/>
      <c r="AR259" s="56"/>
      <c r="AS259" s="56"/>
      <c r="AT259" s="56"/>
      <c r="AU259" s="56"/>
      <c r="AV259" s="56"/>
      <c r="AW259" s="56"/>
      <c r="AY259" s="56"/>
      <c r="AZ259" s="56"/>
      <c r="BA259" s="56"/>
      <c r="BB259" s="56"/>
      <c r="BC259" s="56"/>
      <c r="BD259" s="56"/>
      <c r="BE259" s="56"/>
      <c r="BF259" s="56"/>
      <c r="BG259" s="56"/>
      <c r="BI259" s="56"/>
      <c r="BJ259" s="56"/>
      <c r="BK259" s="56"/>
      <c r="BL259" s="56"/>
      <c r="BM259" s="56"/>
      <c r="BN259" s="56"/>
      <c r="BO259" s="56"/>
      <c r="BP259" s="56"/>
      <c r="BQ259" s="56"/>
      <c r="BS259" s="56"/>
      <c r="BT259" s="56"/>
      <c r="BU259" s="56"/>
      <c r="BV259" s="56"/>
      <c r="BW259" s="56"/>
      <c r="BX259" s="56"/>
      <c r="BY259" s="56"/>
      <c r="BZ259" s="56"/>
      <c r="CA259" s="56"/>
      <c r="CC259" s="56"/>
      <c r="CD259" s="56"/>
      <c r="CE259" s="56"/>
      <c r="CF259" s="56"/>
      <c r="CG259" s="56"/>
      <c r="CH259" s="56"/>
      <c r="CI259" s="56"/>
      <c r="CJ259" s="56"/>
      <c r="CK259" s="56"/>
      <c r="CM259" s="56"/>
      <c r="CN259" s="56"/>
      <c r="CO259" s="56"/>
      <c r="CP259" s="56"/>
      <c r="CQ259" s="56"/>
      <c r="CR259" s="56"/>
      <c r="CS259" s="56"/>
      <c r="CT259" s="56"/>
      <c r="CU259" s="56"/>
      <c r="CW259" s="56"/>
      <c r="CX259" s="56"/>
      <c r="CY259" s="56"/>
      <c r="CZ259" s="56"/>
      <c r="DA259" s="56"/>
      <c r="DB259" s="56"/>
      <c r="DC259" s="56"/>
      <c r="DD259" s="56"/>
      <c r="DE259" s="56"/>
      <c r="DG259" s="56"/>
      <c r="DH259" s="56"/>
      <c r="DI259" s="56"/>
      <c r="DJ259" s="56"/>
      <c r="DK259" s="56"/>
      <c r="DL259" s="56"/>
      <c r="DM259" s="56"/>
      <c r="DN259" s="56"/>
      <c r="DO259" s="56"/>
      <c r="DQ259" s="56"/>
      <c r="DR259" s="56"/>
      <c r="DS259" s="56"/>
      <c r="DT259" s="56"/>
      <c r="DU259" s="56"/>
      <c r="DV259" s="56"/>
      <c r="DW259" s="56"/>
      <c r="DX259" s="56"/>
      <c r="DY259" s="56"/>
      <c r="EA259" s="56"/>
      <c r="EB259" s="56"/>
      <c r="EC259" s="56"/>
      <c r="ED259" s="56"/>
      <c r="EE259" s="56"/>
      <c r="EF259" s="56"/>
      <c r="EG259" s="56"/>
      <c r="EH259" s="56"/>
      <c r="EI259" s="56"/>
      <c r="EK259" s="56"/>
      <c r="EL259" s="56"/>
      <c r="EM259" s="56"/>
      <c r="EN259" s="56"/>
      <c r="EO259" s="56"/>
      <c r="EP259" s="56"/>
      <c r="EQ259" s="56"/>
      <c r="ER259" s="56"/>
      <c r="ES259" s="56"/>
      <c r="EU259" s="56"/>
      <c r="EV259" s="56"/>
      <c r="EW259" s="56"/>
      <c r="EX259" s="56"/>
      <c r="EY259" s="56"/>
      <c r="EZ259" s="56"/>
      <c r="FA259" s="56"/>
      <c r="FB259" s="56"/>
      <c r="FC259" s="56"/>
      <c r="FE259" s="56"/>
      <c r="FF259" s="56"/>
      <c r="FG259" s="56"/>
      <c r="FH259" s="56"/>
      <c r="FI259" s="56"/>
      <c r="FJ259" s="56"/>
      <c r="FK259" s="56"/>
      <c r="FL259" s="56"/>
      <c r="FM259" s="56"/>
      <c r="FO259" s="56"/>
      <c r="FP259" s="56"/>
      <c r="FQ259" s="56"/>
      <c r="FR259" s="56"/>
      <c r="FS259" s="56"/>
      <c r="FT259" s="56"/>
      <c r="FU259" s="56"/>
      <c r="FV259" s="56"/>
      <c r="FW259" s="56"/>
      <c r="FY259" s="56"/>
      <c r="FZ259" s="56"/>
      <c r="GA259" s="56"/>
      <c r="GB259" s="56"/>
      <c r="GC259" s="56"/>
      <c r="GD259" s="56"/>
      <c r="GE259" s="56"/>
      <c r="GF259" s="56"/>
      <c r="GG259" s="56"/>
      <c r="GI259" s="56"/>
      <c r="GJ259" s="56"/>
      <c r="GK259" s="56"/>
      <c r="GL259" s="56"/>
      <c r="GM259" s="56"/>
      <c r="GN259" s="56"/>
      <c r="GO259" s="56"/>
      <c r="GP259" s="56"/>
      <c r="GQ259" s="56"/>
      <c r="GS259" s="56"/>
      <c r="GT259" s="56"/>
      <c r="GU259" s="56"/>
      <c r="GV259" s="56"/>
      <c r="GW259" s="56"/>
      <c r="GX259" s="56"/>
      <c r="GY259" s="56"/>
      <c r="GZ259" s="56"/>
      <c r="HA259" s="56"/>
      <c r="HC259" s="56"/>
      <c r="HD259" s="56"/>
      <c r="HE259" s="56"/>
      <c r="HF259" s="56"/>
      <c r="HG259" s="56"/>
      <c r="HH259" s="56"/>
      <c r="HI259" s="56"/>
      <c r="HJ259" s="56"/>
      <c r="HK259" s="56"/>
      <c r="HM259" s="56"/>
      <c r="HN259" s="56"/>
      <c r="HO259" s="56"/>
      <c r="HP259" s="56"/>
      <c r="HQ259" s="56"/>
      <c r="HR259" s="56"/>
      <c r="HS259" s="56"/>
      <c r="HT259" s="56"/>
      <c r="HU259" s="56"/>
      <c r="HW259" s="56"/>
      <c r="HX259" s="56"/>
      <c r="HY259" s="56"/>
      <c r="HZ259" s="56"/>
      <c r="IA259" s="56"/>
      <c r="IB259" s="56"/>
      <c r="IC259" s="56"/>
      <c r="ID259" s="56"/>
      <c r="IE259" s="56"/>
      <c r="IG259" s="56"/>
      <c r="IH259" s="56"/>
      <c r="II259" s="56"/>
      <c r="IJ259" s="56"/>
      <c r="IK259" s="56"/>
      <c r="IL259" s="56"/>
      <c r="IM259" s="56"/>
      <c r="IN259" s="56"/>
      <c r="IO259" s="56"/>
      <c r="IQ259" s="56"/>
      <c r="IR259" s="56"/>
      <c r="IS259" s="56"/>
      <c r="IT259" s="56"/>
      <c r="IU259" s="56"/>
      <c r="IV259" s="56"/>
    </row>
    <row r="260" spans="1:256" ht="12.75" customHeight="1" thickBot="1" x14ac:dyDescent="0.25">
      <c r="A260" s="11"/>
      <c r="B260" s="109">
        <v>5457.915</v>
      </c>
      <c r="C260" s="88" t="s">
        <v>75</v>
      </c>
      <c r="D260" s="89"/>
      <c r="E260" s="47"/>
      <c r="F260" s="47"/>
      <c r="G260" s="47"/>
      <c r="H260" s="48"/>
      <c r="I260" s="49"/>
      <c r="J260" s="144"/>
      <c r="K260" s="56"/>
      <c r="L260" s="56"/>
      <c r="M260" s="56"/>
      <c r="N260" s="56"/>
      <c r="O260" s="56"/>
      <c r="P260" s="56"/>
      <c r="Q260" s="56"/>
      <c r="R260" s="56"/>
      <c r="S260" s="56"/>
      <c r="U260" s="56"/>
      <c r="V260" s="56"/>
      <c r="W260" s="56"/>
      <c r="X260" s="56"/>
      <c r="Y260" s="56"/>
      <c r="Z260" s="56"/>
      <c r="AA260" s="56"/>
      <c r="AB260" s="56"/>
      <c r="AC260" s="56"/>
      <c r="AE260" s="56"/>
      <c r="AF260" s="56"/>
      <c r="AG260" s="56"/>
      <c r="AH260" s="56"/>
      <c r="AI260" s="56"/>
      <c r="AJ260" s="56"/>
      <c r="AK260" s="56"/>
      <c r="AL260" s="56"/>
      <c r="AM260" s="56"/>
      <c r="AO260" s="56"/>
      <c r="AP260" s="56"/>
      <c r="AQ260" s="56"/>
      <c r="AR260" s="56"/>
      <c r="AS260" s="56"/>
      <c r="AT260" s="56"/>
      <c r="AU260" s="56"/>
      <c r="AV260" s="56"/>
      <c r="AW260" s="56"/>
      <c r="AY260" s="56"/>
      <c r="AZ260" s="56"/>
      <c r="BA260" s="56"/>
      <c r="BB260" s="56"/>
      <c r="BC260" s="56"/>
      <c r="BD260" s="56"/>
      <c r="BE260" s="56"/>
      <c r="BF260" s="56"/>
      <c r="BG260" s="56"/>
      <c r="BI260" s="56"/>
      <c r="BJ260" s="56"/>
      <c r="BK260" s="56"/>
      <c r="BL260" s="56"/>
      <c r="BM260" s="56"/>
      <c r="BN260" s="56"/>
      <c r="BO260" s="56"/>
      <c r="BP260" s="56"/>
      <c r="BQ260" s="56"/>
      <c r="BS260" s="56"/>
      <c r="BT260" s="56"/>
      <c r="BU260" s="56"/>
      <c r="BV260" s="56"/>
      <c r="BW260" s="56"/>
      <c r="BX260" s="56"/>
      <c r="BY260" s="56"/>
      <c r="BZ260" s="56"/>
      <c r="CA260" s="56"/>
      <c r="CC260" s="56"/>
      <c r="CD260" s="56"/>
      <c r="CE260" s="56"/>
      <c r="CF260" s="56"/>
      <c r="CG260" s="56"/>
      <c r="CH260" s="56"/>
      <c r="CI260" s="56"/>
      <c r="CJ260" s="56"/>
      <c r="CK260" s="56"/>
      <c r="CM260" s="56"/>
      <c r="CN260" s="56"/>
      <c r="CO260" s="56"/>
      <c r="CP260" s="56"/>
      <c r="CQ260" s="56"/>
      <c r="CR260" s="56"/>
      <c r="CS260" s="56"/>
      <c r="CT260" s="56"/>
      <c r="CU260" s="56"/>
      <c r="CW260" s="56"/>
      <c r="CX260" s="56"/>
      <c r="CY260" s="56"/>
      <c r="CZ260" s="56"/>
      <c r="DA260" s="56"/>
      <c r="DB260" s="56"/>
      <c r="DC260" s="56"/>
      <c r="DD260" s="56"/>
      <c r="DE260" s="56"/>
      <c r="DG260" s="56"/>
      <c r="DH260" s="56"/>
      <c r="DI260" s="56"/>
      <c r="DJ260" s="56"/>
      <c r="DK260" s="56"/>
      <c r="DL260" s="56"/>
      <c r="DM260" s="56"/>
      <c r="DN260" s="56"/>
      <c r="DO260" s="56"/>
      <c r="DQ260" s="56"/>
      <c r="DR260" s="56"/>
      <c r="DS260" s="56"/>
      <c r="DT260" s="56"/>
      <c r="DU260" s="56"/>
      <c r="DV260" s="56"/>
      <c r="DW260" s="56"/>
      <c r="DX260" s="56"/>
      <c r="DY260" s="56"/>
      <c r="EA260" s="56"/>
      <c r="EB260" s="56"/>
      <c r="EC260" s="56"/>
      <c r="ED260" s="56"/>
      <c r="EE260" s="56"/>
      <c r="EF260" s="56"/>
      <c r="EG260" s="56"/>
      <c r="EH260" s="56"/>
      <c r="EI260" s="56"/>
      <c r="EK260" s="56"/>
      <c r="EL260" s="56"/>
      <c r="EM260" s="56"/>
      <c r="EN260" s="56"/>
      <c r="EO260" s="56"/>
      <c r="EP260" s="56"/>
      <c r="EQ260" s="56"/>
      <c r="ER260" s="56"/>
      <c r="ES260" s="56"/>
      <c r="EU260" s="56"/>
      <c r="EV260" s="56"/>
      <c r="EW260" s="56"/>
      <c r="EX260" s="56"/>
      <c r="EY260" s="56"/>
      <c r="EZ260" s="56"/>
      <c r="FA260" s="56"/>
      <c r="FB260" s="56"/>
      <c r="FC260" s="56"/>
      <c r="FE260" s="56"/>
      <c r="FF260" s="56"/>
      <c r="FG260" s="56"/>
      <c r="FH260" s="56"/>
      <c r="FI260" s="56"/>
      <c r="FJ260" s="56"/>
      <c r="FK260" s="56"/>
      <c r="FL260" s="56"/>
      <c r="FM260" s="56"/>
      <c r="FO260" s="56"/>
      <c r="FP260" s="56"/>
      <c r="FQ260" s="56"/>
      <c r="FR260" s="56"/>
      <c r="FS260" s="56"/>
      <c r="FT260" s="56"/>
      <c r="FU260" s="56"/>
      <c r="FV260" s="56"/>
      <c r="FW260" s="56"/>
      <c r="FY260" s="56"/>
      <c r="FZ260" s="56"/>
      <c r="GA260" s="56"/>
      <c r="GB260" s="56"/>
      <c r="GC260" s="56"/>
      <c r="GD260" s="56"/>
      <c r="GE260" s="56"/>
      <c r="GF260" s="56"/>
      <c r="GG260" s="56"/>
      <c r="GI260" s="56"/>
      <c r="GJ260" s="56"/>
      <c r="GK260" s="56"/>
      <c r="GL260" s="56"/>
      <c r="GM260" s="56"/>
      <c r="GN260" s="56"/>
      <c r="GO260" s="56"/>
      <c r="GP260" s="56"/>
      <c r="GQ260" s="56"/>
      <c r="GS260" s="56"/>
      <c r="GT260" s="56"/>
      <c r="GU260" s="56"/>
      <c r="GV260" s="56"/>
      <c r="GW260" s="56"/>
      <c r="GX260" s="56"/>
      <c r="GY260" s="56"/>
      <c r="GZ260" s="56"/>
      <c r="HA260" s="56"/>
      <c r="HC260" s="56"/>
      <c r="HD260" s="56"/>
      <c r="HE260" s="56"/>
      <c r="HF260" s="56"/>
      <c r="HG260" s="56"/>
      <c r="HH260" s="56"/>
      <c r="HI260" s="56"/>
      <c r="HJ260" s="56"/>
      <c r="HK260" s="56"/>
      <c r="HM260" s="56"/>
      <c r="HN260" s="56"/>
      <c r="HO260" s="56"/>
      <c r="HP260" s="56"/>
      <c r="HQ260" s="56"/>
      <c r="HR260" s="56"/>
      <c r="HS260" s="56"/>
      <c r="HT260" s="56"/>
      <c r="HU260" s="56"/>
      <c r="HW260" s="56"/>
      <c r="HX260" s="56"/>
      <c r="HY260" s="56"/>
      <c r="HZ260" s="56"/>
      <c r="IA260" s="56"/>
      <c r="IB260" s="56"/>
      <c r="IC260" s="56"/>
      <c r="ID260" s="56"/>
      <c r="IE260" s="56"/>
      <c r="IG260" s="56"/>
      <c r="IH260" s="56"/>
      <c r="II260" s="56"/>
      <c r="IJ260" s="56"/>
      <c r="IK260" s="56"/>
      <c r="IL260" s="56"/>
      <c r="IM260" s="56"/>
      <c r="IN260" s="56"/>
      <c r="IO260" s="56"/>
      <c r="IQ260" s="56"/>
      <c r="IR260" s="56"/>
      <c r="IS260" s="56"/>
      <c r="IT260" s="56"/>
      <c r="IU260" s="56"/>
      <c r="IV260" s="56"/>
    </row>
    <row r="261" spans="1:256" ht="12.75" customHeight="1" thickBot="1" x14ac:dyDescent="0.25">
      <c r="A261" s="11"/>
      <c r="B261" s="109">
        <v>6149.18</v>
      </c>
      <c r="C261" s="88" t="s">
        <v>76</v>
      </c>
      <c r="D261" s="89"/>
      <c r="E261" s="47"/>
      <c r="F261" s="47"/>
      <c r="G261" s="47"/>
      <c r="H261" s="48"/>
      <c r="I261" s="49"/>
      <c r="J261" s="144" t="e">
        <f>SUM(#REF!)</f>
        <v>#REF!</v>
      </c>
      <c r="K261" s="56"/>
      <c r="L261" s="56"/>
      <c r="M261" s="56"/>
      <c r="N261" s="56"/>
      <c r="O261" s="56"/>
      <c r="P261" s="56"/>
      <c r="Q261" s="56"/>
      <c r="R261" s="56"/>
      <c r="S261" s="56"/>
      <c r="U261" s="56"/>
      <c r="V261" s="56"/>
      <c r="W261" s="56"/>
      <c r="X261" s="56"/>
      <c r="Y261" s="56"/>
      <c r="Z261" s="56"/>
      <c r="AA261" s="56"/>
      <c r="AB261" s="56"/>
      <c r="AC261" s="56"/>
      <c r="AE261" s="56"/>
      <c r="AF261" s="56"/>
      <c r="AG261" s="56"/>
      <c r="AH261" s="56"/>
      <c r="AI261" s="56"/>
      <c r="AJ261" s="56"/>
      <c r="AK261" s="56"/>
      <c r="AL261" s="56"/>
      <c r="AM261" s="56"/>
      <c r="AO261" s="56"/>
      <c r="AP261" s="56"/>
      <c r="AQ261" s="56"/>
      <c r="AR261" s="56"/>
      <c r="AS261" s="56"/>
      <c r="AT261" s="56"/>
      <c r="AU261" s="56"/>
      <c r="AV261" s="56"/>
      <c r="AW261" s="56"/>
      <c r="AY261" s="56"/>
      <c r="AZ261" s="56"/>
      <c r="BA261" s="56"/>
      <c r="BB261" s="56"/>
      <c r="BC261" s="56"/>
      <c r="BD261" s="56"/>
      <c r="BE261" s="56"/>
      <c r="BF261" s="56"/>
      <c r="BG261" s="56"/>
      <c r="BI261" s="56"/>
      <c r="BJ261" s="56"/>
      <c r="BK261" s="56"/>
      <c r="BL261" s="56"/>
      <c r="BM261" s="56"/>
      <c r="BN261" s="56"/>
      <c r="BO261" s="56"/>
      <c r="BP261" s="56"/>
      <c r="BQ261" s="56"/>
      <c r="BS261" s="56"/>
      <c r="BT261" s="56"/>
      <c r="BU261" s="56"/>
      <c r="BV261" s="56"/>
      <c r="BW261" s="56"/>
      <c r="BX261" s="56"/>
      <c r="BY261" s="56"/>
      <c r="BZ261" s="56"/>
      <c r="CA261" s="56"/>
      <c r="CC261" s="56"/>
      <c r="CD261" s="56"/>
      <c r="CE261" s="56"/>
      <c r="CF261" s="56"/>
      <c r="CG261" s="56"/>
      <c r="CH261" s="56"/>
      <c r="CI261" s="56"/>
      <c r="CJ261" s="56"/>
      <c r="CK261" s="56"/>
      <c r="CM261" s="56"/>
      <c r="CN261" s="56"/>
      <c r="CO261" s="56"/>
      <c r="CP261" s="56"/>
      <c r="CQ261" s="56"/>
      <c r="CR261" s="56"/>
      <c r="CS261" s="56"/>
      <c r="CT261" s="56"/>
      <c r="CU261" s="56"/>
      <c r="CW261" s="56"/>
      <c r="CX261" s="56"/>
      <c r="CY261" s="56"/>
      <c r="CZ261" s="56"/>
      <c r="DA261" s="56"/>
      <c r="DB261" s="56"/>
      <c r="DC261" s="56"/>
      <c r="DD261" s="56"/>
      <c r="DE261" s="56"/>
      <c r="DG261" s="56"/>
      <c r="DH261" s="56"/>
      <c r="DI261" s="56"/>
      <c r="DJ261" s="56"/>
      <c r="DK261" s="56"/>
      <c r="DL261" s="56"/>
      <c r="DM261" s="56"/>
      <c r="DN261" s="56"/>
      <c r="DO261" s="56"/>
      <c r="DQ261" s="56"/>
      <c r="DR261" s="56"/>
      <c r="DS261" s="56"/>
      <c r="DT261" s="56"/>
      <c r="DU261" s="56"/>
      <c r="DV261" s="56"/>
      <c r="DW261" s="56"/>
      <c r="DX261" s="56"/>
      <c r="DY261" s="56"/>
      <c r="EA261" s="56"/>
      <c r="EB261" s="56"/>
      <c r="EC261" s="56"/>
      <c r="ED261" s="56"/>
      <c r="EE261" s="56"/>
      <c r="EF261" s="56"/>
      <c r="EG261" s="56"/>
      <c r="EH261" s="56"/>
      <c r="EI261" s="56"/>
      <c r="EK261" s="56"/>
      <c r="EL261" s="56"/>
      <c r="EM261" s="56"/>
      <c r="EN261" s="56"/>
      <c r="EO261" s="56"/>
      <c r="EP261" s="56"/>
      <c r="EQ261" s="56"/>
      <c r="ER261" s="56"/>
      <c r="ES261" s="56"/>
      <c r="EU261" s="56"/>
      <c r="EV261" s="56"/>
      <c r="EW261" s="56"/>
      <c r="EX261" s="56"/>
      <c r="EY261" s="56"/>
      <c r="EZ261" s="56"/>
      <c r="FA261" s="56"/>
      <c r="FB261" s="56"/>
      <c r="FC261" s="56"/>
      <c r="FE261" s="56"/>
      <c r="FF261" s="56"/>
      <c r="FG261" s="56"/>
      <c r="FH261" s="56"/>
      <c r="FI261" s="56"/>
      <c r="FJ261" s="56"/>
      <c r="FK261" s="56"/>
      <c r="FL261" s="56"/>
      <c r="FM261" s="56"/>
      <c r="FO261" s="56"/>
      <c r="FP261" s="56"/>
      <c r="FQ261" s="56"/>
      <c r="FR261" s="56"/>
      <c r="FS261" s="56"/>
      <c r="FT261" s="56"/>
      <c r="FU261" s="56"/>
      <c r="FV261" s="56"/>
      <c r="FW261" s="56"/>
      <c r="FY261" s="56"/>
      <c r="FZ261" s="56"/>
      <c r="GA261" s="56"/>
      <c r="GB261" s="56"/>
      <c r="GC261" s="56"/>
      <c r="GD261" s="56"/>
      <c r="GE261" s="56"/>
      <c r="GF261" s="56"/>
      <c r="GG261" s="56"/>
      <c r="GI261" s="56"/>
      <c r="GJ261" s="56"/>
      <c r="GK261" s="56"/>
      <c r="GL261" s="56"/>
      <c r="GM261" s="56"/>
      <c r="GN261" s="56"/>
      <c r="GO261" s="56"/>
      <c r="GP261" s="56"/>
      <c r="GQ261" s="56"/>
      <c r="GS261" s="56"/>
      <c r="GT261" s="56"/>
      <c r="GU261" s="56"/>
      <c r="GV261" s="56"/>
      <c r="GW261" s="56"/>
      <c r="GX261" s="56"/>
      <c r="GY261" s="56"/>
      <c r="GZ261" s="56"/>
      <c r="HA261" s="56"/>
      <c r="HC261" s="56"/>
      <c r="HD261" s="56"/>
      <c r="HE261" s="56"/>
      <c r="HF261" s="56"/>
      <c r="HG261" s="56"/>
      <c r="HH261" s="56"/>
      <c r="HI261" s="56"/>
      <c r="HJ261" s="56"/>
      <c r="HK261" s="56"/>
      <c r="HM261" s="56"/>
      <c r="HN261" s="56"/>
      <c r="HO261" s="56"/>
      <c r="HP261" s="56"/>
      <c r="HQ261" s="56"/>
      <c r="HR261" s="56"/>
      <c r="HS261" s="56"/>
      <c r="HT261" s="56"/>
      <c r="HU261" s="56"/>
      <c r="HW261" s="56"/>
      <c r="HX261" s="56"/>
      <c r="HY261" s="56"/>
      <c r="HZ261" s="56"/>
      <c r="IA261" s="56"/>
      <c r="IB261" s="56"/>
      <c r="IC261" s="56"/>
      <c r="ID261" s="56"/>
      <c r="IE261" s="56"/>
      <c r="IG261" s="56"/>
      <c r="IH261" s="56"/>
      <c r="II261" s="56"/>
      <c r="IJ261" s="56"/>
      <c r="IK261" s="56"/>
      <c r="IL261" s="56"/>
      <c r="IM261" s="56"/>
      <c r="IN261" s="56"/>
      <c r="IO261" s="56"/>
      <c r="IQ261" s="56"/>
      <c r="IR261" s="56"/>
      <c r="IS261" s="56"/>
      <c r="IT261" s="56"/>
      <c r="IU261" s="56"/>
      <c r="IV261" s="56"/>
    </row>
    <row r="262" spans="1:256" ht="12.75" customHeight="1" thickBot="1" x14ac:dyDescent="0.25">
      <c r="A262" s="11"/>
      <c r="B262" s="109">
        <v>4994.7550000000001</v>
      </c>
      <c r="C262" s="88" t="s">
        <v>77</v>
      </c>
      <c r="D262" s="89"/>
      <c r="E262" s="47"/>
      <c r="F262" s="47"/>
      <c r="G262" s="47"/>
      <c r="H262" s="48"/>
      <c r="I262" s="49"/>
      <c r="J262" s="144" t="e">
        <f>SUM(#REF!)</f>
        <v>#REF!</v>
      </c>
      <c r="K262" s="56"/>
      <c r="L262" s="56"/>
      <c r="M262" s="56"/>
      <c r="N262" s="56"/>
      <c r="O262" s="56"/>
      <c r="P262" s="56"/>
      <c r="Q262" s="56"/>
      <c r="R262" s="56"/>
      <c r="S262" s="56"/>
      <c r="U262" s="56"/>
      <c r="V262" s="56"/>
      <c r="W262" s="56"/>
      <c r="X262" s="56"/>
      <c r="Y262" s="56"/>
      <c r="Z262" s="56"/>
      <c r="AA262" s="56"/>
      <c r="AB262" s="56"/>
      <c r="AC262" s="56"/>
      <c r="AE262" s="56"/>
      <c r="AF262" s="56"/>
      <c r="AG262" s="56"/>
      <c r="AH262" s="56"/>
      <c r="AI262" s="56"/>
      <c r="AJ262" s="56"/>
      <c r="AK262" s="56"/>
      <c r="AL262" s="56"/>
      <c r="AM262" s="56"/>
      <c r="AO262" s="56"/>
      <c r="AP262" s="56"/>
      <c r="AQ262" s="56"/>
      <c r="AR262" s="56"/>
      <c r="AS262" s="56"/>
      <c r="AT262" s="56"/>
      <c r="AU262" s="56"/>
      <c r="AV262" s="56"/>
      <c r="AW262" s="56"/>
      <c r="AY262" s="56"/>
      <c r="AZ262" s="56"/>
      <c r="BA262" s="56"/>
      <c r="BB262" s="56"/>
      <c r="BC262" s="56"/>
      <c r="BD262" s="56"/>
      <c r="BE262" s="56"/>
      <c r="BF262" s="56"/>
      <c r="BG262" s="56"/>
      <c r="BI262" s="56"/>
      <c r="BJ262" s="56"/>
      <c r="BK262" s="56"/>
      <c r="BL262" s="56"/>
      <c r="BM262" s="56"/>
      <c r="BN262" s="56"/>
      <c r="BO262" s="56"/>
      <c r="BP262" s="56"/>
      <c r="BQ262" s="56"/>
      <c r="BS262" s="56"/>
      <c r="BT262" s="56"/>
      <c r="BU262" s="56"/>
      <c r="BV262" s="56"/>
      <c r="BW262" s="56"/>
      <c r="BX262" s="56"/>
      <c r="BY262" s="56"/>
      <c r="BZ262" s="56"/>
      <c r="CA262" s="56"/>
      <c r="CC262" s="56"/>
      <c r="CD262" s="56"/>
      <c r="CE262" s="56"/>
      <c r="CF262" s="56"/>
      <c r="CG262" s="56"/>
      <c r="CH262" s="56"/>
      <c r="CI262" s="56"/>
      <c r="CJ262" s="56"/>
      <c r="CK262" s="56"/>
      <c r="CM262" s="56"/>
      <c r="CN262" s="56"/>
      <c r="CO262" s="56"/>
      <c r="CP262" s="56"/>
      <c r="CQ262" s="56"/>
      <c r="CR262" s="56"/>
      <c r="CS262" s="56"/>
      <c r="CT262" s="56"/>
      <c r="CU262" s="56"/>
      <c r="CW262" s="56"/>
      <c r="CX262" s="56"/>
      <c r="CY262" s="56"/>
      <c r="CZ262" s="56"/>
      <c r="DA262" s="56"/>
      <c r="DB262" s="56"/>
      <c r="DC262" s="56"/>
      <c r="DD262" s="56"/>
      <c r="DE262" s="56"/>
      <c r="DG262" s="56"/>
      <c r="DH262" s="56"/>
      <c r="DI262" s="56"/>
      <c r="DJ262" s="56"/>
      <c r="DK262" s="56"/>
      <c r="DL262" s="56"/>
      <c r="DM262" s="56"/>
      <c r="DN262" s="56"/>
      <c r="DO262" s="56"/>
      <c r="DQ262" s="56"/>
      <c r="DR262" s="56"/>
      <c r="DS262" s="56"/>
      <c r="DT262" s="56"/>
      <c r="DU262" s="56"/>
      <c r="DV262" s="56"/>
      <c r="DW262" s="56"/>
      <c r="DX262" s="56"/>
      <c r="DY262" s="56"/>
      <c r="EA262" s="56"/>
      <c r="EB262" s="56"/>
      <c r="EC262" s="56"/>
      <c r="ED262" s="56"/>
      <c r="EE262" s="56"/>
      <c r="EF262" s="56"/>
      <c r="EG262" s="56"/>
      <c r="EH262" s="56"/>
      <c r="EI262" s="56"/>
      <c r="EK262" s="56"/>
      <c r="EL262" s="56"/>
      <c r="EM262" s="56"/>
      <c r="EN262" s="56"/>
      <c r="EO262" s="56"/>
      <c r="EP262" s="56"/>
      <c r="EQ262" s="56"/>
      <c r="ER262" s="56"/>
      <c r="ES262" s="56"/>
      <c r="EU262" s="56"/>
      <c r="EV262" s="56"/>
      <c r="EW262" s="56"/>
      <c r="EX262" s="56"/>
      <c r="EY262" s="56"/>
      <c r="EZ262" s="56"/>
      <c r="FA262" s="56"/>
      <c r="FB262" s="56"/>
      <c r="FC262" s="56"/>
      <c r="FE262" s="56"/>
      <c r="FF262" s="56"/>
      <c r="FG262" s="56"/>
      <c r="FH262" s="56"/>
      <c r="FI262" s="56"/>
      <c r="FJ262" s="56"/>
      <c r="FK262" s="56"/>
      <c r="FL262" s="56"/>
      <c r="FM262" s="56"/>
      <c r="FO262" s="56"/>
      <c r="FP262" s="56"/>
      <c r="FQ262" s="56"/>
      <c r="FR262" s="56"/>
      <c r="FS262" s="56"/>
      <c r="FT262" s="56"/>
      <c r="FU262" s="56"/>
      <c r="FV262" s="56"/>
      <c r="FW262" s="56"/>
      <c r="FY262" s="56"/>
      <c r="FZ262" s="56"/>
      <c r="GA262" s="56"/>
      <c r="GB262" s="56"/>
      <c r="GC262" s="56"/>
      <c r="GD262" s="56"/>
      <c r="GE262" s="56"/>
      <c r="GF262" s="56"/>
      <c r="GG262" s="56"/>
      <c r="GI262" s="56"/>
      <c r="GJ262" s="56"/>
      <c r="GK262" s="56"/>
      <c r="GL262" s="56"/>
      <c r="GM262" s="56"/>
      <c r="GN262" s="56"/>
      <c r="GO262" s="56"/>
      <c r="GP262" s="56"/>
      <c r="GQ262" s="56"/>
      <c r="GS262" s="56"/>
      <c r="GT262" s="56"/>
      <c r="GU262" s="56"/>
      <c r="GV262" s="56"/>
      <c r="GW262" s="56"/>
      <c r="GX262" s="56"/>
      <c r="GY262" s="56"/>
      <c r="GZ262" s="56"/>
      <c r="HA262" s="56"/>
      <c r="HC262" s="56"/>
      <c r="HD262" s="56"/>
      <c r="HE262" s="56"/>
      <c r="HF262" s="56"/>
      <c r="HG262" s="56"/>
      <c r="HH262" s="56"/>
      <c r="HI262" s="56"/>
      <c r="HJ262" s="56"/>
      <c r="HK262" s="56"/>
      <c r="HM262" s="56"/>
      <c r="HN262" s="56"/>
      <c r="HO262" s="56"/>
      <c r="HP262" s="56"/>
      <c r="HQ262" s="56"/>
      <c r="HR262" s="56"/>
      <c r="HS262" s="56"/>
      <c r="HT262" s="56"/>
      <c r="HU262" s="56"/>
      <c r="HW262" s="56"/>
      <c r="HX262" s="56"/>
      <c r="HY262" s="56"/>
      <c r="HZ262" s="56"/>
      <c r="IA262" s="56"/>
      <c r="IB262" s="56"/>
      <c r="IC262" s="56"/>
      <c r="ID262" s="56"/>
      <c r="IE262" s="56"/>
      <c r="IG262" s="56"/>
      <c r="IH262" s="56"/>
      <c r="II262" s="56"/>
      <c r="IJ262" s="56"/>
      <c r="IK262" s="56"/>
      <c r="IL262" s="56"/>
      <c r="IM262" s="56"/>
      <c r="IN262" s="56"/>
      <c r="IO262" s="56"/>
      <c r="IQ262" s="56"/>
      <c r="IR262" s="56"/>
      <c r="IS262" s="56"/>
      <c r="IT262" s="56"/>
      <c r="IU262" s="56"/>
      <c r="IV262" s="56"/>
    </row>
    <row r="263" spans="1:256" ht="12.75" customHeight="1" thickBot="1" x14ac:dyDescent="0.25">
      <c r="A263" s="11"/>
      <c r="B263" s="109">
        <v>5058.8230000000003</v>
      </c>
      <c r="C263" s="88" t="s">
        <v>78</v>
      </c>
      <c r="D263" s="89"/>
      <c r="E263" s="47"/>
      <c r="F263" s="47"/>
      <c r="G263" s="47"/>
      <c r="H263" s="48"/>
      <c r="I263" s="49"/>
      <c r="J263" s="144" t="e">
        <f>SUM(#REF!)</f>
        <v>#REF!</v>
      </c>
      <c r="K263" s="56"/>
      <c r="L263" s="56"/>
      <c r="M263" s="56"/>
      <c r="N263" s="56"/>
      <c r="O263" s="56"/>
      <c r="P263" s="56"/>
      <c r="Q263" s="56"/>
      <c r="R263" s="56"/>
      <c r="S263" s="56"/>
      <c r="U263" s="56"/>
      <c r="V263" s="56"/>
      <c r="W263" s="56"/>
      <c r="X263" s="56"/>
      <c r="Y263" s="56"/>
      <c r="Z263" s="56"/>
      <c r="AA263" s="56"/>
      <c r="AB263" s="56"/>
      <c r="AC263" s="56"/>
      <c r="AE263" s="56"/>
      <c r="AF263" s="56"/>
      <c r="AG263" s="56"/>
      <c r="AH263" s="56"/>
      <c r="AI263" s="56"/>
      <c r="AJ263" s="56"/>
      <c r="AK263" s="56"/>
      <c r="AL263" s="56"/>
      <c r="AM263" s="56"/>
      <c r="AO263" s="56"/>
      <c r="AP263" s="56"/>
      <c r="AQ263" s="56"/>
      <c r="AR263" s="56"/>
      <c r="AS263" s="56"/>
      <c r="AT263" s="56"/>
      <c r="AU263" s="56"/>
      <c r="AV263" s="56"/>
      <c r="AW263" s="56"/>
      <c r="AY263" s="56"/>
      <c r="AZ263" s="56"/>
      <c r="BA263" s="56"/>
      <c r="BB263" s="56"/>
      <c r="BC263" s="56"/>
      <c r="BD263" s="56"/>
      <c r="BE263" s="56"/>
      <c r="BF263" s="56"/>
      <c r="BG263" s="56"/>
      <c r="BI263" s="56"/>
      <c r="BJ263" s="56"/>
      <c r="BK263" s="56"/>
      <c r="BL263" s="56"/>
      <c r="BM263" s="56"/>
      <c r="BN263" s="56"/>
      <c r="BO263" s="56"/>
      <c r="BP263" s="56"/>
      <c r="BQ263" s="56"/>
      <c r="BS263" s="56"/>
      <c r="BT263" s="56"/>
      <c r="BU263" s="56"/>
      <c r="BV263" s="56"/>
      <c r="BW263" s="56"/>
      <c r="BX263" s="56"/>
      <c r="BY263" s="56"/>
      <c r="BZ263" s="56"/>
      <c r="CA263" s="56"/>
      <c r="CC263" s="56"/>
      <c r="CD263" s="56"/>
      <c r="CE263" s="56"/>
      <c r="CF263" s="56"/>
      <c r="CG263" s="56"/>
      <c r="CH263" s="56"/>
      <c r="CI263" s="56"/>
      <c r="CJ263" s="56"/>
      <c r="CK263" s="56"/>
      <c r="CM263" s="56"/>
      <c r="CN263" s="56"/>
      <c r="CO263" s="56"/>
      <c r="CP263" s="56"/>
      <c r="CQ263" s="56"/>
      <c r="CR263" s="56"/>
      <c r="CS263" s="56"/>
      <c r="CT263" s="56"/>
      <c r="CU263" s="56"/>
      <c r="CW263" s="56"/>
      <c r="CX263" s="56"/>
      <c r="CY263" s="56"/>
      <c r="CZ263" s="56"/>
      <c r="DA263" s="56"/>
      <c r="DB263" s="56"/>
      <c r="DC263" s="56"/>
      <c r="DD263" s="56"/>
      <c r="DE263" s="56"/>
      <c r="DG263" s="56"/>
      <c r="DH263" s="56"/>
      <c r="DI263" s="56"/>
      <c r="DJ263" s="56"/>
      <c r="DK263" s="56"/>
      <c r="DL263" s="56"/>
      <c r="DM263" s="56"/>
      <c r="DN263" s="56"/>
      <c r="DO263" s="56"/>
      <c r="DQ263" s="56"/>
      <c r="DR263" s="56"/>
      <c r="DS263" s="56"/>
      <c r="DT263" s="56"/>
      <c r="DU263" s="56"/>
      <c r="DV263" s="56"/>
      <c r="DW263" s="56"/>
      <c r="DX263" s="56"/>
      <c r="DY263" s="56"/>
      <c r="EA263" s="56"/>
      <c r="EB263" s="56"/>
      <c r="EC263" s="56"/>
      <c r="ED263" s="56"/>
      <c r="EE263" s="56"/>
      <c r="EF263" s="56"/>
      <c r="EG263" s="56"/>
      <c r="EH263" s="56"/>
      <c r="EI263" s="56"/>
      <c r="EK263" s="56"/>
      <c r="EL263" s="56"/>
      <c r="EM263" s="56"/>
      <c r="EN263" s="56"/>
      <c r="EO263" s="56"/>
      <c r="EP263" s="56"/>
      <c r="EQ263" s="56"/>
      <c r="ER263" s="56"/>
      <c r="ES263" s="56"/>
      <c r="EU263" s="56"/>
      <c r="EV263" s="56"/>
      <c r="EW263" s="56"/>
      <c r="EX263" s="56"/>
      <c r="EY263" s="56"/>
      <c r="EZ263" s="56"/>
      <c r="FA263" s="56"/>
      <c r="FB263" s="56"/>
      <c r="FC263" s="56"/>
      <c r="FE263" s="56"/>
      <c r="FF263" s="56"/>
      <c r="FG263" s="56"/>
      <c r="FH263" s="56"/>
      <c r="FI263" s="56"/>
      <c r="FJ263" s="56"/>
      <c r="FK263" s="56"/>
      <c r="FL263" s="56"/>
      <c r="FM263" s="56"/>
      <c r="FO263" s="56"/>
      <c r="FP263" s="56"/>
      <c r="FQ263" s="56"/>
      <c r="FR263" s="56"/>
      <c r="FS263" s="56"/>
      <c r="FT263" s="56"/>
      <c r="FU263" s="56"/>
      <c r="FV263" s="56"/>
      <c r="FW263" s="56"/>
      <c r="FY263" s="56"/>
      <c r="FZ263" s="56"/>
      <c r="GA263" s="56"/>
      <c r="GB263" s="56"/>
      <c r="GC263" s="56"/>
      <c r="GD263" s="56"/>
      <c r="GE263" s="56"/>
      <c r="GF263" s="56"/>
      <c r="GG263" s="56"/>
      <c r="GI263" s="56"/>
      <c r="GJ263" s="56"/>
      <c r="GK263" s="56"/>
      <c r="GL263" s="56"/>
      <c r="GM263" s="56"/>
      <c r="GN263" s="56"/>
      <c r="GO263" s="56"/>
      <c r="GP263" s="56"/>
      <c r="GQ263" s="56"/>
      <c r="GS263" s="56"/>
      <c r="GT263" s="56"/>
      <c r="GU263" s="56"/>
      <c r="GV263" s="56"/>
      <c r="GW263" s="56"/>
      <c r="GX263" s="56"/>
      <c r="GY263" s="56"/>
      <c r="GZ263" s="56"/>
      <c r="HA263" s="56"/>
      <c r="HC263" s="56"/>
      <c r="HD263" s="56"/>
      <c r="HE263" s="56"/>
      <c r="HF263" s="56"/>
      <c r="HG263" s="56"/>
      <c r="HH263" s="56"/>
      <c r="HI263" s="56"/>
      <c r="HJ263" s="56"/>
      <c r="HK263" s="56"/>
      <c r="HM263" s="56"/>
      <c r="HN263" s="56"/>
      <c r="HO263" s="56"/>
      <c r="HP263" s="56"/>
      <c r="HQ263" s="56"/>
      <c r="HR263" s="56"/>
      <c r="HS263" s="56"/>
      <c r="HT263" s="56"/>
      <c r="HU263" s="56"/>
      <c r="HW263" s="56"/>
      <c r="HX263" s="56"/>
      <c r="HY263" s="56"/>
      <c r="HZ263" s="56"/>
      <c r="IA263" s="56"/>
      <c r="IB263" s="56"/>
      <c r="IC263" s="56"/>
      <c r="ID263" s="56"/>
      <c r="IE263" s="56"/>
      <c r="IG263" s="56"/>
      <c r="IH263" s="56"/>
      <c r="II263" s="56"/>
      <c r="IJ263" s="56"/>
      <c r="IK263" s="56"/>
      <c r="IL263" s="56"/>
      <c r="IM263" s="56"/>
      <c r="IN263" s="56"/>
      <c r="IO263" s="56"/>
      <c r="IQ263" s="56"/>
      <c r="IR263" s="56"/>
      <c r="IS263" s="56"/>
      <c r="IT263" s="56"/>
      <c r="IU263" s="56"/>
      <c r="IV263" s="56"/>
    </row>
    <row r="264" spans="1:256" ht="12.75" customHeight="1" thickBot="1" x14ac:dyDescent="0.25">
      <c r="A264" s="11"/>
      <c r="B264" s="109">
        <v>6305.8969999999999</v>
      </c>
      <c r="C264" s="88" t="s">
        <v>79</v>
      </c>
      <c r="D264" s="89"/>
      <c r="E264" s="47"/>
      <c r="F264" s="47"/>
      <c r="G264" s="47"/>
      <c r="H264" s="48"/>
      <c r="I264" s="49"/>
      <c r="J264" s="144" t="e">
        <f>SUM(#REF!)</f>
        <v>#REF!</v>
      </c>
      <c r="K264" s="56"/>
      <c r="L264" s="56"/>
      <c r="M264" s="56"/>
      <c r="N264" s="56"/>
      <c r="O264" s="56"/>
      <c r="P264" s="56"/>
      <c r="Q264" s="56"/>
      <c r="R264" s="56"/>
      <c r="S264" s="56"/>
      <c r="U264" s="56"/>
      <c r="V264" s="56"/>
      <c r="W264" s="56"/>
      <c r="X264" s="56"/>
      <c r="Y264" s="56"/>
      <c r="Z264" s="56"/>
      <c r="AA264" s="56"/>
      <c r="AB264" s="56"/>
      <c r="AC264" s="56"/>
      <c r="AE264" s="56"/>
      <c r="AF264" s="56"/>
      <c r="AG264" s="56"/>
      <c r="AH264" s="56"/>
      <c r="AI264" s="56"/>
      <c r="AJ264" s="56"/>
      <c r="AK264" s="56"/>
      <c r="AL264" s="56"/>
      <c r="AM264" s="56"/>
      <c r="AO264" s="56"/>
      <c r="AP264" s="56"/>
      <c r="AQ264" s="56"/>
      <c r="AR264" s="56"/>
      <c r="AS264" s="56"/>
      <c r="AT264" s="56"/>
      <c r="AU264" s="56"/>
      <c r="AV264" s="56"/>
      <c r="AW264" s="56"/>
      <c r="AY264" s="56"/>
      <c r="AZ264" s="56"/>
      <c r="BA264" s="56"/>
      <c r="BB264" s="56"/>
      <c r="BC264" s="56"/>
      <c r="BD264" s="56"/>
      <c r="BE264" s="56"/>
      <c r="BF264" s="56"/>
      <c r="BG264" s="56"/>
      <c r="BI264" s="56"/>
      <c r="BJ264" s="56"/>
      <c r="BK264" s="56"/>
      <c r="BL264" s="56"/>
      <c r="BM264" s="56"/>
      <c r="BN264" s="56"/>
      <c r="BO264" s="56"/>
      <c r="BP264" s="56"/>
      <c r="BQ264" s="56"/>
      <c r="BS264" s="56"/>
      <c r="BT264" s="56"/>
      <c r="BU264" s="56"/>
      <c r="BV264" s="56"/>
      <c r="BW264" s="56"/>
      <c r="BX264" s="56"/>
      <c r="BY264" s="56"/>
      <c r="BZ264" s="56"/>
      <c r="CA264" s="56"/>
      <c r="CC264" s="56"/>
      <c r="CD264" s="56"/>
      <c r="CE264" s="56"/>
      <c r="CF264" s="56"/>
      <c r="CG264" s="56"/>
      <c r="CH264" s="56"/>
      <c r="CI264" s="56"/>
      <c r="CJ264" s="56"/>
      <c r="CK264" s="56"/>
      <c r="CM264" s="56"/>
      <c r="CN264" s="56"/>
      <c r="CO264" s="56"/>
      <c r="CP264" s="56"/>
      <c r="CQ264" s="56"/>
      <c r="CR264" s="56"/>
      <c r="CS264" s="56"/>
      <c r="CT264" s="56"/>
      <c r="CU264" s="56"/>
      <c r="CW264" s="56"/>
      <c r="CX264" s="56"/>
      <c r="CY264" s="56"/>
      <c r="CZ264" s="56"/>
      <c r="DA264" s="56"/>
      <c r="DB264" s="56"/>
      <c r="DC264" s="56"/>
      <c r="DD264" s="56"/>
      <c r="DE264" s="56"/>
      <c r="DG264" s="56"/>
      <c r="DH264" s="56"/>
      <c r="DI264" s="56"/>
      <c r="DJ264" s="56"/>
      <c r="DK264" s="56"/>
      <c r="DL264" s="56"/>
      <c r="DM264" s="56"/>
      <c r="DN264" s="56"/>
      <c r="DO264" s="56"/>
      <c r="DQ264" s="56"/>
      <c r="DR264" s="56"/>
      <c r="DS264" s="56"/>
      <c r="DT264" s="56"/>
      <c r="DU264" s="56"/>
      <c r="DV264" s="56"/>
      <c r="DW264" s="56"/>
      <c r="DX264" s="56"/>
      <c r="DY264" s="56"/>
      <c r="EA264" s="56"/>
      <c r="EB264" s="56"/>
      <c r="EC264" s="56"/>
      <c r="ED264" s="56"/>
      <c r="EE264" s="56"/>
      <c r="EF264" s="56"/>
      <c r="EG264" s="56"/>
      <c r="EH264" s="56"/>
      <c r="EI264" s="56"/>
      <c r="EK264" s="56"/>
      <c r="EL264" s="56"/>
      <c r="EM264" s="56"/>
      <c r="EN264" s="56"/>
      <c r="EO264" s="56"/>
      <c r="EP264" s="56"/>
      <c r="EQ264" s="56"/>
      <c r="ER264" s="56"/>
      <c r="ES264" s="56"/>
      <c r="EU264" s="56"/>
      <c r="EV264" s="56"/>
      <c r="EW264" s="56"/>
      <c r="EX264" s="56"/>
      <c r="EY264" s="56"/>
      <c r="EZ264" s="56"/>
      <c r="FA264" s="56"/>
      <c r="FB264" s="56"/>
      <c r="FC264" s="56"/>
      <c r="FE264" s="56"/>
      <c r="FF264" s="56"/>
      <c r="FG264" s="56"/>
      <c r="FH264" s="56"/>
      <c r="FI264" s="56"/>
      <c r="FJ264" s="56"/>
      <c r="FK264" s="56"/>
      <c r="FL264" s="56"/>
      <c r="FM264" s="56"/>
      <c r="FO264" s="56"/>
      <c r="FP264" s="56"/>
      <c r="FQ264" s="56"/>
      <c r="FR264" s="56"/>
      <c r="FS264" s="56"/>
      <c r="FT264" s="56"/>
      <c r="FU264" s="56"/>
      <c r="FV264" s="56"/>
      <c r="FW264" s="56"/>
      <c r="FY264" s="56"/>
      <c r="FZ264" s="56"/>
      <c r="GA264" s="56"/>
      <c r="GB264" s="56"/>
      <c r="GC264" s="56"/>
      <c r="GD264" s="56"/>
      <c r="GE264" s="56"/>
      <c r="GF264" s="56"/>
      <c r="GG264" s="56"/>
      <c r="GI264" s="56"/>
      <c r="GJ264" s="56"/>
      <c r="GK264" s="56"/>
      <c r="GL264" s="56"/>
      <c r="GM264" s="56"/>
      <c r="GN264" s="56"/>
      <c r="GO264" s="56"/>
      <c r="GP264" s="56"/>
      <c r="GQ264" s="56"/>
      <c r="GS264" s="56"/>
      <c r="GT264" s="56"/>
      <c r="GU264" s="56"/>
      <c r="GV264" s="56"/>
      <c r="GW264" s="56"/>
      <c r="GX264" s="56"/>
      <c r="GY264" s="56"/>
      <c r="GZ264" s="56"/>
      <c r="HA264" s="56"/>
      <c r="HC264" s="56"/>
      <c r="HD264" s="56"/>
      <c r="HE264" s="56"/>
      <c r="HF264" s="56"/>
      <c r="HG264" s="56"/>
      <c r="HH264" s="56"/>
      <c r="HI264" s="56"/>
      <c r="HJ264" s="56"/>
      <c r="HK264" s="56"/>
      <c r="HM264" s="56"/>
      <c r="HN264" s="56"/>
      <c r="HO264" s="56"/>
      <c r="HP264" s="56"/>
      <c r="HQ264" s="56"/>
      <c r="HR264" s="56"/>
      <c r="HS264" s="56"/>
      <c r="HT264" s="56"/>
      <c r="HU264" s="56"/>
      <c r="HW264" s="56"/>
      <c r="HX264" s="56"/>
      <c r="HY264" s="56"/>
      <c r="HZ264" s="56"/>
      <c r="IA264" s="56"/>
      <c r="IB264" s="56"/>
      <c r="IC264" s="56"/>
      <c r="ID264" s="56"/>
      <c r="IE264" s="56"/>
      <c r="IG264" s="56"/>
      <c r="IH264" s="56"/>
      <c r="II264" s="56"/>
      <c r="IJ264" s="56"/>
      <c r="IK264" s="56"/>
      <c r="IL264" s="56"/>
      <c r="IM264" s="56"/>
      <c r="IN264" s="56"/>
      <c r="IO264" s="56"/>
      <c r="IQ264" s="56"/>
      <c r="IR264" s="56"/>
      <c r="IS264" s="56"/>
      <c r="IT264" s="56"/>
      <c r="IU264" s="56"/>
      <c r="IV264" s="56"/>
    </row>
    <row r="265" spans="1:256" ht="13.5" thickBot="1" x14ac:dyDescent="0.25">
      <c r="A265" s="11"/>
      <c r="B265" s="188"/>
      <c r="C265" s="73" t="s">
        <v>86</v>
      </c>
      <c r="D265" s="166"/>
      <c r="E265" s="53"/>
      <c r="F265" s="53"/>
      <c r="G265" s="53"/>
      <c r="H265" s="156"/>
      <c r="I265" s="163">
        <v>2354.2800000000002</v>
      </c>
      <c r="J265" s="144"/>
      <c r="K265" s="56"/>
      <c r="L265" s="56"/>
      <c r="M265" s="56"/>
      <c r="N265" s="56"/>
      <c r="O265" s="56"/>
      <c r="P265" s="56"/>
      <c r="Q265" s="56"/>
      <c r="R265" s="56"/>
      <c r="S265" s="56"/>
      <c r="U265" s="56"/>
      <c r="V265" s="56"/>
      <c r="W265" s="56"/>
      <c r="X265" s="56"/>
      <c r="Y265" s="56"/>
      <c r="Z265" s="56"/>
      <c r="AA265" s="56"/>
      <c r="AB265" s="56"/>
      <c r="AC265" s="56"/>
      <c r="AE265" s="56"/>
      <c r="AF265" s="56"/>
      <c r="AG265" s="56"/>
      <c r="AH265" s="56"/>
      <c r="AI265" s="56"/>
      <c r="AJ265" s="56"/>
      <c r="AK265" s="56"/>
      <c r="AL265" s="56"/>
      <c r="AM265" s="56"/>
      <c r="AO265" s="56"/>
      <c r="AP265" s="56"/>
      <c r="AQ265" s="56"/>
      <c r="AR265" s="56"/>
      <c r="AS265" s="56"/>
      <c r="AT265" s="56"/>
      <c r="AU265" s="56"/>
      <c r="AV265" s="56"/>
      <c r="AW265" s="56"/>
      <c r="AY265" s="56"/>
      <c r="AZ265" s="56"/>
      <c r="BA265" s="56"/>
      <c r="BB265" s="56"/>
      <c r="BC265" s="56"/>
      <c r="BD265" s="56"/>
      <c r="BE265" s="56"/>
      <c r="BF265" s="56"/>
      <c r="BG265" s="56"/>
      <c r="BI265" s="56"/>
      <c r="BJ265" s="56"/>
      <c r="BK265" s="56"/>
      <c r="BL265" s="56"/>
      <c r="BM265" s="56"/>
      <c r="BN265" s="56"/>
      <c r="BO265" s="56"/>
      <c r="BP265" s="56"/>
      <c r="BQ265" s="56"/>
      <c r="BS265" s="56"/>
      <c r="BT265" s="56"/>
      <c r="BU265" s="56"/>
      <c r="BV265" s="56"/>
      <c r="BW265" s="56"/>
      <c r="BX265" s="56"/>
      <c r="BY265" s="56"/>
      <c r="BZ265" s="56"/>
      <c r="CA265" s="56"/>
      <c r="CC265" s="56"/>
      <c r="CD265" s="56"/>
      <c r="CE265" s="56"/>
      <c r="CF265" s="56"/>
      <c r="CG265" s="56"/>
      <c r="CH265" s="56"/>
      <c r="CI265" s="56"/>
      <c r="CJ265" s="56"/>
      <c r="CK265" s="56"/>
      <c r="CM265" s="56"/>
      <c r="CN265" s="56"/>
      <c r="CO265" s="56"/>
      <c r="CP265" s="56"/>
      <c r="CQ265" s="56"/>
      <c r="CR265" s="56"/>
      <c r="CS265" s="56"/>
      <c r="CT265" s="56"/>
      <c r="CU265" s="56"/>
      <c r="CW265" s="56"/>
      <c r="CX265" s="56"/>
      <c r="CY265" s="56"/>
      <c r="CZ265" s="56"/>
      <c r="DA265" s="56"/>
      <c r="DB265" s="56"/>
      <c r="DC265" s="56"/>
      <c r="DD265" s="56"/>
      <c r="DE265" s="56"/>
      <c r="DG265" s="56"/>
      <c r="DH265" s="56"/>
      <c r="DI265" s="56"/>
      <c r="DJ265" s="56"/>
      <c r="DK265" s="56"/>
      <c r="DL265" s="56"/>
      <c r="DM265" s="56"/>
      <c r="DN265" s="56"/>
      <c r="DO265" s="56"/>
      <c r="DQ265" s="56"/>
      <c r="DR265" s="56"/>
      <c r="DS265" s="56"/>
      <c r="DT265" s="56"/>
      <c r="DU265" s="56"/>
      <c r="DV265" s="56"/>
      <c r="DW265" s="56"/>
      <c r="DX265" s="56"/>
      <c r="DY265" s="56"/>
      <c r="EA265" s="56"/>
      <c r="EB265" s="56"/>
      <c r="EC265" s="56"/>
      <c r="ED265" s="56"/>
      <c r="EE265" s="56"/>
      <c r="EF265" s="56"/>
      <c r="EG265" s="56"/>
      <c r="EH265" s="56"/>
      <c r="EI265" s="56"/>
      <c r="EK265" s="56"/>
      <c r="EL265" s="56"/>
      <c r="EM265" s="56"/>
      <c r="EN265" s="56"/>
      <c r="EO265" s="56"/>
      <c r="EP265" s="56"/>
      <c r="EQ265" s="56"/>
      <c r="ER265" s="56"/>
      <c r="ES265" s="56"/>
      <c r="EU265" s="56"/>
      <c r="EV265" s="56"/>
      <c r="EW265" s="56"/>
      <c r="EX265" s="56"/>
      <c r="EY265" s="56"/>
      <c r="EZ265" s="56"/>
      <c r="FA265" s="56"/>
      <c r="FB265" s="56"/>
      <c r="FC265" s="56"/>
      <c r="FE265" s="56"/>
      <c r="FF265" s="56"/>
      <c r="FG265" s="56"/>
      <c r="FH265" s="56"/>
      <c r="FI265" s="56"/>
      <c r="FJ265" s="56"/>
      <c r="FK265" s="56"/>
      <c r="FL265" s="56"/>
      <c r="FM265" s="56"/>
      <c r="FO265" s="56"/>
      <c r="FP265" s="56"/>
      <c r="FQ265" s="56"/>
      <c r="FR265" s="56"/>
      <c r="FS265" s="56"/>
      <c r="FT265" s="56"/>
      <c r="FU265" s="56"/>
      <c r="FV265" s="56"/>
      <c r="FW265" s="56"/>
      <c r="FY265" s="56"/>
      <c r="FZ265" s="56"/>
      <c r="GA265" s="56"/>
      <c r="GB265" s="56"/>
      <c r="GC265" s="56"/>
      <c r="GD265" s="56"/>
      <c r="GE265" s="56"/>
      <c r="GF265" s="56"/>
      <c r="GG265" s="56"/>
      <c r="GI265" s="56"/>
      <c r="GJ265" s="56"/>
      <c r="GK265" s="56"/>
      <c r="GL265" s="56"/>
      <c r="GM265" s="56"/>
      <c r="GN265" s="56"/>
      <c r="GO265" s="56"/>
      <c r="GP265" s="56"/>
      <c r="GQ265" s="56"/>
      <c r="GS265" s="56"/>
      <c r="GT265" s="56"/>
      <c r="GU265" s="56"/>
      <c r="GV265" s="56"/>
      <c r="GW265" s="56"/>
      <c r="GX265" s="56"/>
      <c r="GY265" s="56"/>
      <c r="GZ265" s="56"/>
      <c r="HA265" s="56"/>
      <c r="HC265" s="56"/>
      <c r="HD265" s="56"/>
      <c r="HE265" s="56"/>
      <c r="HF265" s="56"/>
      <c r="HG265" s="56"/>
      <c r="HH265" s="56"/>
      <c r="HI265" s="56"/>
      <c r="HJ265" s="56"/>
      <c r="HK265" s="56"/>
      <c r="HM265" s="56"/>
      <c r="HN265" s="56"/>
      <c r="HO265" s="56"/>
      <c r="HP265" s="56"/>
      <c r="HQ265" s="56"/>
      <c r="HR265" s="56"/>
      <c r="HS265" s="56"/>
      <c r="HT265" s="56"/>
      <c r="HU265" s="56"/>
      <c r="HW265" s="56"/>
      <c r="HX265" s="56"/>
      <c r="HY265" s="56"/>
      <c r="HZ265" s="56"/>
      <c r="IA265" s="56"/>
      <c r="IB265" s="56"/>
      <c r="IC265" s="56"/>
      <c r="ID265" s="56"/>
      <c r="IE265" s="56"/>
      <c r="IG265" s="56"/>
      <c r="IH265" s="56"/>
      <c r="II265" s="56"/>
      <c r="IJ265" s="56"/>
      <c r="IK265" s="56"/>
      <c r="IL265" s="56"/>
      <c r="IM265" s="56"/>
      <c r="IN265" s="56"/>
      <c r="IO265" s="56"/>
      <c r="IQ265" s="56"/>
      <c r="IR265" s="56"/>
      <c r="IS265" s="56"/>
      <c r="IT265" s="56"/>
      <c r="IU265" s="56"/>
      <c r="IV265" s="56"/>
    </row>
    <row r="266" spans="1:256" ht="12.75" customHeight="1" thickBot="1" x14ac:dyDescent="0.25">
      <c r="A266" s="11"/>
      <c r="B266" s="18">
        <f>SUM(B253:B264)</f>
        <v>69628.125999999989</v>
      </c>
      <c r="C266" s="17"/>
      <c r="D266" s="18"/>
      <c r="E266" s="19"/>
      <c r="F266" s="17"/>
      <c r="G266" s="17"/>
      <c r="H266" s="18" t="s">
        <v>16</v>
      </c>
      <c r="I266" s="18">
        <f>SUM(I253:I265)</f>
        <v>2354.2800000000002</v>
      </c>
      <c r="J266" s="81">
        <f>SUM(I269)</f>
        <v>94070.17</v>
      </c>
      <c r="K266" s="56"/>
      <c r="L266" s="56"/>
      <c r="M266" s="56"/>
      <c r="N266" s="56"/>
      <c r="O266" s="56"/>
      <c r="P266" s="56"/>
      <c r="Q266" s="56"/>
      <c r="R266" s="56"/>
      <c r="S266" s="56"/>
      <c r="U266" s="56"/>
      <c r="V266" s="56"/>
      <c r="W266" s="56"/>
      <c r="X266" s="56"/>
      <c r="Y266" s="56"/>
      <c r="Z266" s="56"/>
      <c r="AA266" s="56"/>
      <c r="AB266" s="56"/>
      <c r="AC266" s="56"/>
      <c r="AE266" s="56"/>
      <c r="AF266" s="56"/>
      <c r="AG266" s="56"/>
      <c r="AH266" s="56"/>
      <c r="AI266" s="56"/>
      <c r="AJ266" s="56"/>
      <c r="AK266" s="56"/>
      <c r="AL266" s="56"/>
      <c r="AM266" s="56"/>
      <c r="AO266" s="56"/>
      <c r="AP266" s="56"/>
      <c r="AQ266" s="56"/>
      <c r="AR266" s="56"/>
      <c r="AS266" s="56"/>
      <c r="AT266" s="56"/>
      <c r="AU266" s="56"/>
      <c r="AV266" s="56"/>
      <c r="AW266" s="56"/>
      <c r="AY266" s="56"/>
      <c r="AZ266" s="56"/>
      <c r="BA266" s="56"/>
      <c r="BB266" s="56"/>
      <c r="BC266" s="56"/>
      <c r="BD266" s="56"/>
      <c r="BE266" s="56"/>
      <c r="BF266" s="56"/>
      <c r="BG266" s="56"/>
      <c r="BI266" s="56"/>
      <c r="BJ266" s="56"/>
      <c r="BK266" s="56"/>
      <c r="BL266" s="56"/>
      <c r="BM266" s="56"/>
      <c r="BN266" s="56"/>
      <c r="BO266" s="56"/>
      <c r="BP266" s="56"/>
      <c r="BQ266" s="56"/>
      <c r="BS266" s="56"/>
      <c r="BT266" s="56"/>
      <c r="BU266" s="56"/>
      <c r="BV266" s="56"/>
      <c r="BW266" s="56"/>
      <c r="BX266" s="56"/>
      <c r="BY266" s="56"/>
      <c r="BZ266" s="56"/>
      <c r="CA266" s="56"/>
      <c r="CC266" s="56"/>
      <c r="CD266" s="56"/>
      <c r="CE266" s="56"/>
      <c r="CF266" s="56"/>
      <c r="CG266" s="56"/>
      <c r="CH266" s="56"/>
      <c r="CI266" s="56"/>
      <c r="CJ266" s="56"/>
      <c r="CK266" s="56"/>
      <c r="CM266" s="56"/>
      <c r="CN266" s="56"/>
      <c r="CO266" s="56"/>
      <c r="CP266" s="56"/>
      <c r="CQ266" s="56"/>
      <c r="CR266" s="56"/>
      <c r="CS266" s="56"/>
      <c r="CT266" s="56"/>
      <c r="CU266" s="56"/>
      <c r="CW266" s="56"/>
      <c r="CX266" s="56"/>
      <c r="CY266" s="56"/>
      <c r="CZ266" s="56"/>
      <c r="DA266" s="56"/>
      <c r="DB266" s="56"/>
      <c r="DC266" s="56"/>
      <c r="DD266" s="56"/>
      <c r="DE266" s="56"/>
      <c r="DG266" s="56"/>
      <c r="DH266" s="56"/>
      <c r="DI266" s="56"/>
      <c r="DJ266" s="56"/>
      <c r="DK266" s="56"/>
      <c r="DL266" s="56"/>
      <c r="DM266" s="56"/>
      <c r="DN266" s="56"/>
      <c r="DO266" s="56"/>
      <c r="DQ266" s="56"/>
      <c r="DR266" s="56"/>
      <c r="DS266" s="56"/>
      <c r="DT266" s="56"/>
      <c r="DU266" s="56"/>
      <c r="DV266" s="56"/>
      <c r="DW266" s="56"/>
      <c r="DX266" s="56"/>
      <c r="DY266" s="56"/>
      <c r="EA266" s="56"/>
      <c r="EB266" s="56"/>
      <c r="EC266" s="56"/>
      <c r="ED266" s="56"/>
      <c r="EE266" s="56"/>
      <c r="EF266" s="56"/>
      <c r="EG266" s="56"/>
      <c r="EH266" s="56"/>
      <c r="EI266" s="56"/>
      <c r="EK266" s="56"/>
      <c r="EL266" s="56"/>
      <c r="EM266" s="56"/>
      <c r="EN266" s="56"/>
      <c r="EO266" s="56"/>
      <c r="EP266" s="56"/>
      <c r="EQ266" s="56"/>
      <c r="ER266" s="56"/>
      <c r="ES266" s="56"/>
      <c r="EU266" s="56"/>
      <c r="EV266" s="56"/>
      <c r="EW266" s="56"/>
      <c r="EX266" s="56"/>
      <c r="EY266" s="56"/>
      <c r="EZ266" s="56"/>
      <c r="FA266" s="56"/>
      <c r="FB266" s="56"/>
      <c r="FC266" s="56"/>
      <c r="FE266" s="56"/>
      <c r="FF266" s="56"/>
      <c r="FG266" s="56"/>
      <c r="FH266" s="56"/>
      <c r="FI266" s="56"/>
      <c r="FJ266" s="56"/>
      <c r="FK266" s="56"/>
      <c r="FL266" s="56"/>
      <c r="FM266" s="56"/>
      <c r="FO266" s="56"/>
      <c r="FP266" s="56"/>
      <c r="FQ266" s="56"/>
      <c r="FR266" s="56"/>
      <c r="FS266" s="56"/>
      <c r="FT266" s="56"/>
      <c r="FU266" s="56"/>
      <c r="FV266" s="56"/>
      <c r="FW266" s="56"/>
      <c r="FY266" s="56"/>
      <c r="FZ266" s="56"/>
      <c r="GA266" s="56"/>
      <c r="GB266" s="56"/>
      <c r="GC266" s="56"/>
      <c r="GD266" s="56"/>
      <c r="GE266" s="56"/>
      <c r="GF266" s="56"/>
      <c r="GG266" s="56"/>
      <c r="GI266" s="56"/>
      <c r="GJ266" s="56"/>
      <c r="GK266" s="56"/>
      <c r="GL266" s="56"/>
      <c r="GM266" s="56"/>
      <c r="GN266" s="56"/>
      <c r="GO266" s="56"/>
      <c r="GP266" s="56"/>
      <c r="GQ266" s="56"/>
      <c r="GS266" s="56"/>
      <c r="GT266" s="56"/>
      <c r="GU266" s="56"/>
      <c r="GV266" s="56"/>
      <c r="GW266" s="56"/>
      <c r="GX266" s="56"/>
      <c r="GY266" s="56"/>
      <c r="GZ266" s="56"/>
      <c r="HA266" s="56"/>
      <c r="HC266" s="56"/>
      <c r="HD266" s="56"/>
      <c r="HE266" s="56"/>
      <c r="HF266" s="56"/>
      <c r="HG266" s="56"/>
      <c r="HH266" s="56"/>
      <c r="HI266" s="56"/>
      <c r="HJ266" s="56"/>
      <c r="HK266" s="56"/>
      <c r="HM266" s="56"/>
      <c r="HN266" s="56"/>
      <c r="HO266" s="56"/>
      <c r="HP266" s="56"/>
      <c r="HQ266" s="56"/>
      <c r="HR266" s="56"/>
      <c r="HS266" s="56"/>
      <c r="HT266" s="56"/>
      <c r="HU266" s="56"/>
      <c r="HW266" s="56"/>
      <c r="HX266" s="56"/>
      <c r="HY266" s="56"/>
      <c r="HZ266" s="56"/>
      <c r="IA266" s="56"/>
      <c r="IB266" s="56"/>
      <c r="IC266" s="56"/>
      <c r="ID266" s="56"/>
      <c r="IE266" s="56"/>
      <c r="IG266" s="56"/>
      <c r="IH266" s="56"/>
      <c r="II266" s="56"/>
      <c r="IJ266" s="56"/>
      <c r="IK266" s="56"/>
      <c r="IL266" s="56"/>
      <c r="IM266" s="56"/>
      <c r="IN266" s="56"/>
      <c r="IO266" s="56"/>
      <c r="IQ266" s="56"/>
      <c r="IR266" s="56"/>
      <c r="IS266" s="56"/>
      <c r="IT266" s="56"/>
      <c r="IU266" s="56"/>
      <c r="IV266" s="56"/>
    </row>
    <row r="267" spans="1:256" ht="77.25" thickBot="1" x14ac:dyDescent="0.25">
      <c r="A267" s="46" t="s">
        <v>98</v>
      </c>
      <c r="B267" s="117" t="s">
        <v>15</v>
      </c>
      <c r="C267" s="117" t="s">
        <v>4</v>
      </c>
      <c r="D267" s="117" t="s">
        <v>22</v>
      </c>
      <c r="E267" s="121" t="s">
        <v>17</v>
      </c>
      <c r="F267" s="117" t="s">
        <v>18</v>
      </c>
      <c r="G267" s="117" t="s">
        <v>9</v>
      </c>
      <c r="H267" s="117" t="s">
        <v>12</v>
      </c>
      <c r="I267" s="118" t="s">
        <v>11</v>
      </c>
      <c r="J267" s="276"/>
      <c r="K267" s="56"/>
      <c r="L267" s="56"/>
      <c r="M267" s="56"/>
      <c r="N267" s="56"/>
      <c r="O267" s="56"/>
      <c r="P267" s="56"/>
      <c r="Q267" s="56"/>
      <c r="R267" s="56"/>
      <c r="S267" s="56"/>
      <c r="U267" s="56"/>
      <c r="V267" s="56"/>
      <c r="W267" s="56"/>
      <c r="X267" s="56"/>
      <c r="Y267" s="56"/>
      <c r="Z267" s="56"/>
      <c r="AA267" s="56"/>
      <c r="AB267" s="56"/>
      <c r="AC267" s="56"/>
      <c r="AE267" s="56"/>
      <c r="AF267" s="56"/>
      <c r="AG267" s="56"/>
      <c r="AH267" s="56"/>
      <c r="AI267" s="56"/>
      <c r="AJ267" s="56"/>
      <c r="AK267" s="56"/>
      <c r="AL267" s="56"/>
      <c r="AM267" s="56"/>
      <c r="AO267" s="56"/>
      <c r="AP267" s="56"/>
      <c r="AQ267" s="56"/>
      <c r="AR267" s="56"/>
      <c r="AS267" s="56"/>
      <c r="AT267" s="56"/>
      <c r="AU267" s="56"/>
      <c r="AV267" s="56"/>
      <c r="AW267" s="56"/>
      <c r="AY267" s="56"/>
      <c r="AZ267" s="56"/>
      <c r="BA267" s="56"/>
      <c r="BB267" s="56"/>
      <c r="BC267" s="56"/>
      <c r="BD267" s="56"/>
      <c r="BE267" s="56"/>
      <c r="BF267" s="56"/>
      <c r="BG267" s="56"/>
      <c r="BI267" s="56"/>
      <c r="BJ267" s="56"/>
      <c r="BK267" s="56"/>
      <c r="BL267" s="56"/>
      <c r="BM267" s="56"/>
      <c r="BN267" s="56"/>
      <c r="BO267" s="56"/>
      <c r="BP267" s="56"/>
      <c r="BQ267" s="56"/>
      <c r="BS267" s="56"/>
      <c r="BT267" s="56"/>
      <c r="BU267" s="56"/>
      <c r="BV267" s="56"/>
      <c r="BW267" s="56"/>
      <c r="BX267" s="56"/>
      <c r="BY267" s="56"/>
      <c r="BZ267" s="56"/>
      <c r="CA267" s="56"/>
      <c r="CC267" s="56"/>
      <c r="CD267" s="56"/>
      <c r="CE267" s="56"/>
      <c r="CF267" s="56"/>
      <c r="CG267" s="56"/>
      <c r="CH267" s="56"/>
      <c r="CI267" s="56"/>
      <c r="CJ267" s="56"/>
      <c r="CK267" s="56"/>
      <c r="CM267" s="56"/>
      <c r="CN267" s="56"/>
      <c r="CO267" s="56"/>
      <c r="CP267" s="56"/>
      <c r="CQ267" s="56"/>
      <c r="CR267" s="56"/>
      <c r="CS267" s="56"/>
      <c r="CT267" s="56"/>
      <c r="CU267" s="56"/>
      <c r="CW267" s="56"/>
      <c r="CX267" s="56"/>
      <c r="CY267" s="56"/>
      <c r="CZ267" s="56"/>
      <c r="DA267" s="56"/>
      <c r="DB267" s="56"/>
      <c r="DC267" s="56"/>
      <c r="DD267" s="56"/>
      <c r="DE267" s="56"/>
      <c r="DG267" s="56"/>
      <c r="DH267" s="56"/>
      <c r="DI267" s="56"/>
      <c r="DJ267" s="56"/>
      <c r="DK267" s="56"/>
      <c r="DL267" s="56"/>
      <c r="DM267" s="56"/>
      <c r="DN267" s="56"/>
      <c r="DO267" s="56"/>
      <c r="DQ267" s="56"/>
      <c r="DR267" s="56"/>
      <c r="DS267" s="56"/>
      <c r="DT267" s="56"/>
      <c r="DU267" s="56"/>
      <c r="DV267" s="56"/>
      <c r="DW267" s="56"/>
      <c r="DX267" s="56"/>
      <c r="DY267" s="56"/>
      <c r="EA267" s="56"/>
      <c r="EB267" s="56"/>
      <c r="EC267" s="56"/>
      <c r="ED267" s="56"/>
      <c r="EE267" s="56"/>
      <c r="EF267" s="56"/>
      <c r="EG267" s="56"/>
      <c r="EH267" s="56"/>
      <c r="EI267" s="56"/>
      <c r="EK267" s="56"/>
      <c r="EL267" s="56"/>
      <c r="EM267" s="56"/>
      <c r="EN267" s="56"/>
      <c r="EO267" s="56"/>
      <c r="EP267" s="56"/>
      <c r="EQ267" s="56"/>
      <c r="ER267" s="56"/>
      <c r="ES267" s="56"/>
      <c r="EU267" s="56"/>
      <c r="EV267" s="56"/>
      <c r="EW267" s="56"/>
      <c r="EX267" s="56"/>
      <c r="EY267" s="56"/>
      <c r="EZ267" s="56"/>
      <c r="FA267" s="56"/>
      <c r="FB267" s="56"/>
      <c r="FC267" s="56"/>
      <c r="FE267" s="56"/>
      <c r="FF267" s="56"/>
      <c r="FG267" s="56"/>
      <c r="FH267" s="56"/>
      <c r="FI267" s="56"/>
      <c r="FJ267" s="56"/>
      <c r="FK267" s="56"/>
      <c r="FL267" s="56"/>
      <c r="FM267" s="56"/>
      <c r="FO267" s="56"/>
      <c r="FP267" s="56"/>
      <c r="FQ267" s="56"/>
      <c r="FR267" s="56"/>
      <c r="FS267" s="56"/>
      <c r="FT267" s="56"/>
      <c r="FU267" s="56"/>
      <c r="FV267" s="56"/>
      <c r="FW267" s="56"/>
      <c r="FY267" s="56"/>
      <c r="FZ267" s="56"/>
      <c r="GA267" s="56"/>
      <c r="GB267" s="56"/>
      <c r="GC267" s="56"/>
      <c r="GD267" s="56"/>
      <c r="GE267" s="56"/>
      <c r="GF267" s="56"/>
      <c r="GG267" s="56"/>
      <c r="GI267" s="56"/>
      <c r="GJ267" s="56"/>
      <c r="GK267" s="56"/>
      <c r="GL267" s="56"/>
      <c r="GM267" s="56"/>
      <c r="GN267" s="56"/>
      <c r="GO267" s="56"/>
      <c r="GP267" s="56"/>
      <c r="GQ267" s="56"/>
      <c r="GS267" s="56"/>
      <c r="GT267" s="56"/>
      <c r="GU267" s="56"/>
      <c r="GV267" s="56"/>
      <c r="GW267" s="56"/>
      <c r="GX267" s="56"/>
      <c r="GY267" s="56"/>
      <c r="GZ267" s="56"/>
      <c r="HA267" s="56"/>
      <c r="HC267" s="56"/>
      <c r="HD267" s="56"/>
      <c r="HE267" s="56"/>
      <c r="HF267" s="56"/>
      <c r="HG267" s="56"/>
      <c r="HH267" s="56"/>
      <c r="HI267" s="56"/>
      <c r="HJ267" s="56"/>
      <c r="HK267" s="56"/>
      <c r="HM267" s="56"/>
      <c r="HN267" s="56"/>
      <c r="HO267" s="56"/>
      <c r="HP267" s="56"/>
      <c r="HQ267" s="56"/>
      <c r="HR267" s="56"/>
      <c r="HS267" s="56"/>
      <c r="HT267" s="56"/>
      <c r="HU267" s="56"/>
      <c r="HW267" s="56"/>
      <c r="HX267" s="56"/>
      <c r="HY267" s="56"/>
      <c r="HZ267" s="56"/>
      <c r="IA267" s="56"/>
      <c r="IB267" s="56"/>
      <c r="IC267" s="56"/>
      <c r="ID267" s="56"/>
      <c r="IE267" s="56"/>
      <c r="IG267" s="56"/>
      <c r="IH267" s="56"/>
      <c r="II267" s="56"/>
      <c r="IJ267" s="56"/>
      <c r="IK267" s="56"/>
      <c r="IL267" s="56"/>
      <c r="IM267" s="56"/>
      <c r="IN267" s="56"/>
      <c r="IO267" s="56"/>
      <c r="IQ267" s="56"/>
      <c r="IR267" s="56"/>
      <c r="IS267" s="56"/>
      <c r="IT267" s="56"/>
      <c r="IU267" s="56"/>
      <c r="IV267" s="56"/>
    </row>
    <row r="268" spans="1:256" ht="26.25" thickBot="1" x14ac:dyDescent="0.25">
      <c r="A268" s="209" t="s">
        <v>87</v>
      </c>
      <c r="B268" s="185"/>
      <c r="C268" s="170"/>
      <c r="D268" s="241"/>
      <c r="E268" s="242"/>
      <c r="F268" s="241"/>
      <c r="G268" s="242"/>
      <c r="H268" s="242"/>
      <c r="I268" s="203">
        <v>94070.17</v>
      </c>
    </row>
    <row r="269" spans="1:256" ht="13.5" thickBot="1" x14ac:dyDescent="0.25">
      <c r="A269" s="46"/>
      <c r="B269" s="79">
        <f>SUM(B268:B268)</f>
        <v>0</v>
      </c>
      <c r="C269" s="78"/>
      <c r="D269" s="79"/>
      <c r="E269" s="80"/>
      <c r="F269" s="78"/>
      <c r="G269" s="78"/>
      <c r="H269" s="79" t="s">
        <v>16</v>
      </c>
      <c r="I269" s="79">
        <f>SUM(I268:I268)</f>
        <v>94070.17</v>
      </c>
    </row>
    <row r="270" spans="1:256" ht="51.75" thickBot="1" x14ac:dyDescent="0.25">
      <c r="A270" s="137" t="s">
        <v>97</v>
      </c>
      <c r="B270" s="117" t="s">
        <v>15</v>
      </c>
      <c r="C270" s="117" t="s">
        <v>4</v>
      </c>
      <c r="D270" s="117" t="s">
        <v>22</v>
      </c>
      <c r="E270" s="285" t="s">
        <v>17</v>
      </c>
      <c r="F270" s="117" t="s">
        <v>18</v>
      </c>
      <c r="G270" s="117" t="s">
        <v>9</v>
      </c>
      <c r="H270" s="117" t="s">
        <v>12</v>
      </c>
      <c r="I270" s="118" t="s">
        <v>11</v>
      </c>
    </row>
    <row r="271" spans="1:256" ht="13.5" thickBot="1" x14ac:dyDescent="0.25">
      <c r="A271" s="209"/>
      <c r="B271" s="188"/>
      <c r="C271" s="73" t="s">
        <v>86</v>
      </c>
      <c r="D271" s="166"/>
      <c r="E271" s="53"/>
      <c r="F271" s="53"/>
      <c r="G271" s="53"/>
      <c r="H271" s="156"/>
      <c r="I271" s="284">
        <v>149081.10999999999</v>
      </c>
    </row>
    <row r="272" spans="1:256" ht="13.5" thickBot="1" x14ac:dyDescent="0.25">
      <c r="A272" s="137"/>
      <c r="B272" s="277"/>
      <c r="C272" s="78"/>
      <c r="D272" s="79"/>
      <c r="E272" s="80"/>
      <c r="F272" s="78"/>
      <c r="G272" s="78"/>
      <c r="H272" s="79"/>
      <c r="I272" s="81">
        <f>SUM(I271)</f>
        <v>149081.10999999999</v>
      </c>
    </row>
    <row r="273" spans="1:9" x14ac:dyDescent="0.2">
      <c r="A273" s="9"/>
      <c r="B273" s="9"/>
      <c r="C273" s="9"/>
      <c r="D273" s="9"/>
      <c r="E273" s="9"/>
      <c r="F273" s="20"/>
      <c r="G273" s="20"/>
      <c r="H273" s="20"/>
      <c r="I273" s="20"/>
    </row>
    <row r="274" spans="1:9" ht="12.75" customHeight="1" x14ac:dyDescent="0.2">
      <c r="A274" s="21" t="s">
        <v>20</v>
      </c>
      <c r="B274" s="22"/>
      <c r="C274" s="23"/>
      <c r="D274" s="4" t="s">
        <v>8</v>
      </c>
      <c r="E274" s="4" t="s">
        <v>5</v>
      </c>
      <c r="F274" s="122" t="s">
        <v>6</v>
      </c>
    </row>
    <row r="275" spans="1:9" ht="12.75" customHeight="1" x14ac:dyDescent="0.2">
      <c r="A275" s="593" t="s">
        <v>14</v>
      </c>
      <c r="B275" s="594"/>
      <c r="C275" s="25"/>
      <c r="D275" s="26">
        <f>B28</f>
        <v>179791.35999999999</v>
      </c>
      <c r="E275" s="26">
        <f>I28</f>
        <v>4138.0743999999995</v>
      </c>
      <c r="F275" s="123">
        <f>D275+E275</f>
        <v>183929.4344</v>
      </c>
    </row>
    <row r="276" spans="1:9" ht="12.75" customHeight="1" x14ac:dyDescent="0.2">
      <c r="A276" s="593" t="s">
        <v>1603</v>
      </c>
      <c r="B276" s="594"/>
      <c r="C276" s="25"/>
      <c r="D276" s="26">
        <f>B195</f>
        <v>266341.06999999995</v>
      </c>
      <c r="E276" s="26">
        <f>I195</f>
        <v>34246.219999999987</v>
      </c>
      <c r="F276" s="123">
        <f>D276+E276</f>
        <v>300587.28999999992</v>
      </c>
    </row>
    <row r="277" spans="1:9" ht="12.75" customHeight="1" x14ac:dyDescent="0.2">
      <c r="A277" s="593" t="s">
        <v>13</v>
      </c>
      <c r="B277" s="594"/>
      <c r="C277" s="25"/>
      <c r="D277" s="26">
        <f>B215</f>
        <v>270606.38400000002</v>
      </c>
      <c r="E277" s="26">
        <f>I215</f>
        <v>1409.2</v>
      </c>
      <c r="F277" s="123">
        <f>D277+E277</f>
        <v>272015.58400000003</v>
      </c>
    </row>
    <row r="278" spans="1:9" ht="12.75" customHeight="1" x14ac:dyDescent="0.2">
      <c r="A278" s="593" t="s">
        <v>383</v>
      </c>
      <c r="B278" s="594"/>
      <c r="C278" s="25"/>
      <c r="D278" s="26">
        <f>B232</f>
        <v>190523.84999999998</v>
      </c>
      <c r="E278" s="26">
        <f>I232</f>
        <v>3414.8</v>
      </c>
      <c r="F278" s="123">
        <f>D278+E278</f>
        <v>193938.64999999997</v>
      </c>
      <c r="G278" s="56"/>
    </row>
    <row r="279" spans="1:9" ht="12.75" customHeight="1" x14ac:dyDescent="0.2">
      <c r="A279" s="593" t="s">
        <v>25</v>
      </c>
      <c r="B279" s="594"/>
      <c r="C279" s="25"/>
      <c r="D279" s="26">
        <f>B266</f>
        <v>69628.125999999989</v>
      </c>
      <c r="E279" s="26">
        <f>I266</f>
        <v>2354.2800000000002</v>
      </c>
      <c r="F279" s="123">
        <f>D279+E279</f>
        <v>71982.405999999988</v>
      </c>
      <c r="G279" s="56"/>
    </row>
    <row r="280" spans="1:9" ht="12.75" customHeight="1" x14ac:dyDescent="0.2">
      <c r="A280" s="607" t="s">
        <v>68</v>
      </c>
      <c r="B280" s="608"/>
      <c r="C280" s="248"/>
      <c r="D280" s="249"/>
      <c r="E280" s="249"/>
      <c r="F280" s="245">
        <f>F281+F282+F283+F284+F285</f>
        <v>338995.4</v>
      </c>
      <c r="G280" s="56"/>
    </row>
    <row r="281" spans="1:9" ht="12.75" customHeight="1" x14ac:dyDescent="0.2">
      <c r="A281" s="605" t="s">
        <v>81</v>
      </c>
      <c r="B281" s="606"/>
      <c r="C281" s="25"/>
      <c r="D281" s="26"/>
      <c r="E281" s="26"/>
      <c r="F281" s="123">
        <f>I246</f>
        <v>56678.509999999995</v>
      </c>
      <c r="G281" s="56"/>
    </row>
    <row r="282" spans="1:9" ht="12.75" customHeight="1" x14ac:dyDescent="0.2">
      <c r="A282" s="605" t="s">
        <v>91</v>
      </c>
      <c r="B282" s="606"/>
      <c r="C282" s="25"/>
      <c r="D282" s="26"/>
      <c r="E282" s="26"/>
      <c r="F282" s="123">
        <f>I247</f>
        <v>235738.34</v>
      </c>
      <c r="G282" s="56"/>
    </row>
    <row r="283" spans="1:9" ht="12.75" customHeight="1" x14ac:dyDescent="0.2">
      <c r="A283" s="605" t="s">
        <v>83</v>
      </c>
      <c r="B283" s="606"/>
      <c r="C283" s="25"/>
      <c r="D283" s="26"/>
      <c r="E283" s="26"/>
      <c r="F283" s="123">
        <f>I248</f>
        <v>15995.64</v>
      </c>
      <c r="G283" s="56"/>
    </row>
    <row r="284" spans="1:9" ht="12.75" customHeight="1" x14ac:dyDescent="0.2">
      <c r="A284" s="605" t="s">
        <v>85</v>
      </c>
      <c r="B284" s="606"/>
      <c r="C284" s="25"/>
      <c r="D284" s="26"/>
      <c r="E284" s="26"/>
      <c r="F284" s="123">
        <f>I249</f>
        <v>17102.59</v>
      </c>
      <c r="G284" s="56"/>
    </row>
    <row r="285" spans="1:9" ht="12.75" customHeight="1" x14ac:dyDescent="0.2">
      <c r="A285" s="605" t="s">
        <v>88</v>
      </c>
      <c r="B285" s="606"/>
      <c r="C285" s="25"/>
      <c r="D285" s="26"/>
      <c r="E285" s="26"/>
      <c r="F285" s="123">
        <f>I250</f>
        <v>13480.32</v>
      </c>
      <c r="G285" s="56"/>
    </row>
    <row r="286" spans="1:9" ht="12.75" customHeight="1" x14ac:dyDescent="0.2">
      <c r="A286" s="614" t="s">
        <v>2</v>
      </c>
      <c r="B286" s="615"/>
      <c r="C286" s="25"/>
      <c r="D286" s="26">
        <f>B269</f>
        <v>0</v>
      </c>
      <c r="E286" s="26"/>
      <c r="F286" s="123">
        <f>D286+E286+I269</f>
        <v>94070.17</v>
      </c>
      <c r="G286" s="56"/>
    </row>
    <row r="287" spans="1:9" ht="27.6" customHeight="1" x14ac:dyDescent="0.2">
      <c r="A287" s="614" t="s">
        <v>97</v>
      </c>
      <c r="B287" s="615"/>
      <c r="C287" s="25"/>
      <c r="D287" s="26"/>
      <c r="E287" s="26"/>
      <c r="F287" s="123">
        <f>I272</f>
        <v>149081.10999999999</v>
      </c>
      <c r="G287" s="56"/>
    </row>
    <row r="288" spans="1:9" ht="12.75" customHeight="1" x14ac:dyDescent="0.2">
      <c r="A288" s="612" t="s">
        <v>21</v>
      </c>
      <c r="B288" s="613"/>
      <c r="C288" s="27"/>
      <c r="D288" s="28">
        <f>SUM(D275:D286)</f>
        <v>976890.79</v>
      </c>
      <c r="E288" s="28">
        <f>SUM(E275:E279)</f>
        <v>45562.574399999983</v>
      </c>
      <c r="F288" s="124">
        <f>F275+F276+F277+F278+F279+F280+F286+F287</f>
        <v>1604600.0443999995</v>
      </c>
    </row>
  </sheetData>
  <autoFilter ref="A5:J251"/>
  <mergeCells count="124">
    <mergeCell ref="D26:D27"/>
    <mergeCell ref="B26:B27"/>
    <mergeCell ref="A190:A191"/>
    <mergeCell ref="D190:D191"/>
    <mergeCell ref="A192:A194"/>
    <mergeCell ref="C187:C194"/>
    <mergeCell ref="D192:D194"/>
    <mergeCell ref="B187:B194"/>
    <mergeCell ref="A154:A169"/>
    <mergeCell ref="D188:D189"/>
    <mergeCell ref="D21:D25"/>
    <mergeCell ref="C21:C25"/>
    <mergeCell ref="B21:B25"/>
    <mergeCell ref="A182:A183"/>
    <mergeCell ref="C182:C183"/>
    <mergeCell ref="D182:D183"/>
    <mergeCell ref="B182:B183"/>
    <mergeCell ref="A152:A153"/>
    <mergeCell ref="D152:D153"/>
    <mergeCell ref="A26:A27"/>
    <mergeCell ref="C221:C222"/>
    <mergeCell ref="D221:D222"/>
    <mergeCell ref="D170:D172"/>
    <mergeCell ref="C152:C172"/>
    <mergeCell ref="A224:A225"/>
    <mergeCell ref="B224:B225"/>
    <mergeCell ref="C224:C225"/>
    <mergeCell ref="D224:D225"/>
    <mergeCell ref="A185:A186"/>
    <mergeCell ref="D185:D186"/>
    <mergeCell ref="C130:C145"/>
    <mergeCell ref="D137:D145"/>
    <mergeCell ref="C75:C128"/>
    <mergeCell ref="D147:D151"/>
    <mergeCell ref="C146:C151"/>
    <mergeCell ref="C184:C186"/>
    <mergeCell ref="A275:B275"/>
    <mergeCell ref="D174:D181"/>
    <mergeCell ref="B173:B181"/>
    <mergeCell ref="A147:A151"/>
    <mergeCell ref="B75:B128"/>
    <mergeCell ref="D61:D62"/>
    <mergeCell ref="D75:D77"/>
    <mergeCell ref="A79:A80"/>
    <mergeCell ref="D79:D80"/>
    <mergeCell ref="B130:B145"/>
    <mergeCell ref="D42:D53"/>
    <mergeCell ref="A61:A62"/>
    <mergeCell ref="A81:A128"/>
    <mergeCell ref="D131:D136"/>
    <mergeCell ref="D154:D169"/>
    <mergeCell ref="C173:C181"/>
    <mergeCell ref="C54:C74"/>
    <mergeCell ref="A131:A145"/>
    <mergeCell ref="B152:B172"/>
    <mergeCell ref="A170:A172"/>
    <mergeCell ref="A174:A181"/>
    <mergeCell ref="B146:B151"/>
    <mergeCell ref="A42:A53"/>
    <mergeCell ref="A234:A246"/>
    <mergeCell ref="B34:B53"/>
    <mergeCell ref="A188:A189"/>
    <mergeCell ref="B221:B222"/>
    <mergeCell ref="B184:B186"/>
    <mergeCell ref="A221:A222"/>
    <mergeCell ref="A210:A214"/>
    <mergeCell ref="A288:B288"/>
    <mergeCell ref="A280:B280"/>
    <mergeCell ref="A279:B279"/>
    <mergeCell ref="A286:B286"/>
    <mergeCell ref="A287:B287"/>
    <mergeCell ref="A285:B285"/>
    <mergeCell ref="A281:B281"/>
    <mergeCell ref="A284:B284"/>
    <mergeCell ref="J203:J204"/>
    <mergeCell ref="J63:J194"/>
    <mergeCell ref="A69:A74"/>
    <mergeCell ref="A63:A68"/>
    <mergeCell ref="A278:B278"/>
    <mergeCell ref="A276:B276"/>
    <mergeCell ref="D69:D74"/>
    <mergeCell ref="B54:B74"/>
    <mergeCell ref="D63:D68"/>
    <mergeCell ref="A54:A60"/>
    <mergeCell ref="B8:B9"/>
    <mergeCell ref="A283:B283"/>
    <mergeCell ref="A282:B282"/>
    <mergeCell ref="J10:J12"/>
    <mergeCell ref="J17:J19"/>
    <mergeCell ref="J57:J62"/>
    <mergeCell ref="J30:J56"/>
    <mergeCell ref="J21:J22"/>
    <mergeCell ref="J15:J16"/>
    <mergeCell ref="B10:B11"/>
    <mergeCell ref="A21:A25"/>
    <mergeCell ref="A8:A9"/>
    <mergeCell ref="A277:B277"/>
    <mergeCell ref="B30:B33"/>
    <mergeCell ref="A34:A41"/>
    <mergeCell ref="D34:D41"/>
    <mergeCell ref="D81:D128"/>
    <mergeCell ref="A75:A77"/>
    <mergeCell ref="C8:C9"/>
    <mergeCell ref="D8:D9"/>
    <mergeCell ref="C26:C27"/>
    <mergeCell ref="D10:D11"/>
    <mergeCell ref="A10:A11"/>
    <mergeCell ref="D30:D32"/>
    <mergeCell ref="D15:D16"/>
    <mergeCell ref="B15:B17"/>
    <mergeCell ref="A19:A20"/>
    <mergeCell ref="C19:C20"/>
    <mergeCell ref="D19:D20"/>
    <mergeCell ref="B19:B20"/>
    <mergeCell ref="G1:H1"/>
    <mergeCell ref="G2:H2"/>
    <mergeCell ref="A1:B1"/>
    <mergeCell ref="A30:A32"/>
    <mergeCell ref="D54:D60"/>
    <mergeCell ref="C15:C17"/>
    <mergeCell ref="C30:C33"/>
    <mergeCell ref="C34:C53"/>
    <mergeCell ref="C10:C11"/>
    <mergeCell ref="A15:A1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8"/>
  <dimension ref="A1:IU230"/>
  <sheetViews>
    <sheetView topLeftCell="A199" zoomScaleNormal="100" workbookViewId="0">
      <selection activeCell="A218" sqref="A218:B218"/>
    </sheetView>
  </sheetViews>
  <sheetFormatPr defaultRowHeight="12.75" customHeight="1" x14ac:dyDescent="0.2"/>
  <cols>
    <col min="1" max="1" width="23.5703125" customWidth="1"/>
    <col min="2" max="2" width="13" customWidth="1"/>
    <col min="3" max="3" width="13.5703125" bestFit="1" customWidth="1"/>
    <col min="4" max="4" width="15.85546875" customWidth="1"/>
    <col min="5" max="5" width="26.28515625" customWidth="1"/>
    <col min="6" max="6" width="13.7109375" customWidth="1"/>
    <col min="7" max="7" width="7.28515625" customWidth="1"/>
    <col min="8" max="8" width="10.5703125" customWidth="1"/>
    <col min="9" max="9" width="14" bestFit="1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5463.2</v>
      </c>
      <c r="E2" s="5">
        <v>1508862.24</v>
      </c>
      <c r="F2" s="6">
        <v>1539992.09</v>
      </c>
      <c r="G2" s="586">
        <f>E2-F2</f>
        <v>-31129.850000000093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41</v>
      </c>
      <c r="F3" s="1"/>
      <c r="G3" s="1"/>
      <c r="H3" s="1" t="s">
        <v>24</v>
      </c>
      <c r="I3" s="8">
        <f>F2-F230</f>
        <v>172215.91150000016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183"/>
      <c r="B6" s="73">
        <v>16427.82</v>
      </c>
      <c r="C6" s="73" t="s">
        <v>65</v>
      </c>
      <c r="D6" s="53"/>
      <c r="E6" s="53"/>
      <c r="F6" s="53"/>
      <c r="G6" s="53"/>
      <c r="H6" s="156"/>
      <c r="I6" s="204">
        <f t="shared" ref="I6:I37" si="0">G6*H6</f>
        <v>0</v>
      </c>
    </row>
    <row r="7" spans="1:9" ht="12.75" customHeight="1" x14ac:dyDescent="0.2">
      <c r="A7" s="588" t="s">
        <v>522</v>
      </c>
      <c r="B7" s="579">
        <v>16400.689999999999</v>
      </c>
      <c r="C7" s="579" t="s">
        <v>66</v>
      </c>
      <c r="D7" s="591" t="s">
        <v>526</v>
      </c>
      <c r="E7" s="85" t="s">
        <v>523</v>
      </c>
      <c r="F7" s="85" t="s">
        <v>300</v>
      </c>
      <c r="G7" s="85">
        <v>2</v>
      </c>
      <c r="H7" s="158">
        <v>914</v>
      </c>
      <c r="I7" s="39">
        <f t="shared" si="0"/>
        <v>1828</v>
      </c>
    </row>
    <row r="8" spans="1:9" ht="12.75" customHeight="1" x14ac:dyDescent="0.2">
      <c r="A8" s="589"/>
      <c r="B8" s="581"/>
      <c r="C8" s="581"/>
      <c r="D8" s="595"/>
      <c r="E8" s="15" t="s">
        <v>524</v>
      </c>
      <c r="F8" s="15" t="s">
        <v>111</v>
      </c>
      <c r="G8" s="15">
        <v>2</v>
      </c>
      <c r="H8" s="16">
        <v>750</v>
      </c>
      <c r="I8" s="43">
        <f t="shared" si="0"/>
        <v>1500</v>
      </c>
    </row>
    <row r="9" spans="1:9" ht="12.75" customHeight="1" thickBot="1" x14ac:dyDescent="0.25">
      <c r="A9" s="590"/>
      <c r="B9" s="581"/>
      <c r="C9" s="581"/>
      <c r="D9" s="592"/>
      <c r="E9" s="40" t="s">
        <v>525</v>
      </c>
      <c r="F9" s="40" t="s">
        <v>100</v>
      </c>
      <c r="G9" s="40">
        <v>20</v>
      </c>
      <c r="H9" s="41">
        <v>1.5</v>
      </c>
      <c r="I9" s="42">
        <f t="shared" si="0"/>
        <v>30</v>
      </c>
    </row>
    <row r="10" spans="1:9" ht="12.75" customHeight="1" x14ac:dyDescent="0.2">
      <c r="A10" s="588" t="s">
        <v>527</v>
      </c>
      <c r="B10" s="581"/>
      <c r="C10" s="581"/>
      <c r="D10" s="579" t="s">
        <v>528</v>
      </c>
      <c r="E10" s="37" t="s">
        <v>422</v>
      </c>
      <c r="F10" s="37" t="s">
        <v>285</v>
      </c>
      <c r="G10" s="37">
        <v>1</v>
      </c>
      <c r="H10" s="38">
        <v>310</v>
      </c>
      <c r="I10" s="39">
        <f t="shared" si="0"/>
        <v>310</v>
      </c>
    </row>
    <row r="11" spans="1:9" ht="12.75" customHeight="1" x14ac:dyDescent="0.2">
      <c r="A11" s="589"/>
      <c r="B11" s="581"/>
      <c r="C11" s="581"/>
      <c r="D11" s="581"/>
      <c r="E11" s="15" t="s">
        <v>424</v>
      </c>
      <c r="F11" s="15" t="s">
        <v>425</v>
      </c>
      <c r="G11" s="15">
        <v>0.3</v>
      </c>
      <c r="H11" s="16">
        <v>340</v>
      </c>
      <c r="I11" s="43">
        <f t="shared" si="0"/>
        <v>102</v>
      </c>
    </row>
    <row r="12" spans="1:9" ht="12.75" customHeight="1" x14ac:dyDescent="0.2">
      <c r="A12" s="589"/>
      <c r="B12" s="581"/>
      <c r="C12" s="581"/>
      <c r="D12" s="581"/>
      <c r="E12" s="15" t="s">
        <v>151</v>
      </c>
      <c r="F12" s="15" t="s">
        <v>100</v>
      </c>
      <c r="G12" s="15">
        <v>0.5</v>
      </c>
      <c r="H12" s="16">
        <v>305</v>
      </c>
      <c r="I12" s="43">
        <f t="shared" si="0"/>
        <v>152.5</v>
      </c>
    </row>
    <row r="13" spans="1:9" ht="12.75" customHeight="1" thickBot="1" x14ac:dyDescent="0.25">
      <c r="A13" s="590"/>
      <c r="B13" s="580"/>
      <c r="C13" s="580"/>
      <c r="D13" s="580"/>
      <c r="E13" s="40" t="s">
        <v>529</v>
      </c>
      <c r="F13" s="40" t="s">
        <v>100</v>
      </c>
      <c r="G13" s="40">
        <v>4</v>
      </c>
      <c r="H13" s="41">
        <v>15</v>
      </c>
      <c r="I13" s="42">
        <f t="shared" si="0"/>
        <v>60</v>
      </c>
    </row>
    <row r="14" spans="1:9" ht="13.5" thickBot="1" x14ac:dyDescent="0.25">
      <c r="A14" s="46" t="s">
        <v>522</v>
      </c>
      <c r="B14" s="88">
        <v>17532.080000000002</v>
      </c>
      <c r="C14" s="88" t="s">
        <v>69</v>
      </c>
      <c r="D14" s="55" t="s">
        <v>625</v>
      </c>
      <c r="E14" s="47" t="s">
        <v>523</v>
      </c>
      <c r="F14" s="47" t="s">
        <v>300</v>
      </c>
      <c r="G14" s="47">
        <v>0.5</v>
      </c>
      <c r="H14" s="48">
        <v>815.4</v>
      </c>
      <c r="I14" s="49">
        <f t="shared" si="0"/>
        <v>407.7</v>
      </c>
    </row>
    <row r="15" spans="1:9" ht="12.75" customHeight="1" x14ac:dyDescent="0.2">
      <c r="A15" s="588" t="s">
        <v>294</v>
      </c>
      <c r="B15" s="579">
        <v>15496.14</v>
      </c>
      <c r="C15" s="579" t="s">
        <v>71</v>
      </c>
      <c r="D15" s="579" t="s">
        <v>295</v>
      </c>
      <c r="E15" s="37" t="s">
        <v>775</v>
      </c>
      <c r="F15" s="37" t="s">
        <v>285</v>
      </c>
      <c r="G15" s="37">
        <v>2</v>
      </c>
      <c r="H15" s="38">
        <v>335</v>
      </c>
      <c r="I15" s="39">
        <f t="shared" si="0"/>
        <v>670</v>
      </c>
    </row>
    <row r="16" spans="1:9" ht="12.75" customHeight="1" x14ac:dyDescent="0.2">
      <c r="A16" s="589"/>
      <c r="B16" s="581"/>
      <c r="C16" s="581"/>
      <c r="D16" s="581"/>
      <c r="E16" s="15" t="s">
        <v>305</v>
      </c>
      <c r="F16" s="15" t="s">
        <v>285</v>
      </c>
      <c r="G16" s="15">
        <v>1</v>
      </c>
      <c r="H16" s="16">
        <v>450</v>
      </c>
      <c r="I16" s="43">
        <f t="shared" si="0"/>
        <v>450</v>
      </c>
    </row>
    <row r="17" spans="1:9" ht="12.75" customHeight="1" x14ac:dyDescent="0.2">
      <c r="A17" s="589"/>
      <c r="B17" s="581"/>
      <c r="C17" s="581"/>
      <c r="D17" s="581"/>
      <c r="E17" s="15" t="s">
        <v>306</v>
      </c>
      <c r="F17" s="15" t="s">
        <v>108</v>
      </c>
      <c r="G17" s="15">
        <v>0.25</v>
      </c>
      <c r="H17" s="16">
        <v>485</v>
      </c>
      <c r="I17" s="43">
        <f t="shared" si="0"/>
        <v>121.25</v>
      </c>
    </row>
    <row r="18" spans="1:9" ht="12.75" customHeight="1" x14ac:dyDescent="0.2">
      <c r="A18" s="589"/>
      <c r="B18" s="581"/>
      <c r="C18" s="581"/>
      <c r="D18" s="581"/>
      <c r="E18" s="15" t="s">
        <v>279</v>
      </c>
      <c r="F18" s="15" t="s">
        <v>102</v>
      </c>
      <c r="G18" s="15">
        <v>3</v>
      </c>
      <c r="H18" s="16">
        <v>72.37</v>
      </c>
      <c r="I18" s="43">
        <f t="shared" si="0"/>
        <v>217.11</v>
      </c>
    </row>
    <row r="19" spans="1:9" ht="12.75" customHeight="1" x14ac:dyDescent="0.2">
      <c r="A19" s="589"/>
      <c r="B19" s="581"/>
      <c r="C19" s="581"/>
      <c r="D19" s="581"/>
      <c r="E19" s="15" t="s">
        <v>594</v>
      </c>
      <c r="F19" s="15" t="s">
        <v>285</v>
      </c>
      <c r="G19" s="15">
        <v>2</v>
      </c>
      <c r="H19" s="16">
        <v>40</v>
      </c>
      <c r="I19" s="43">
        <f t="shared" si="0"/>
        <v>80</v>
      </c>
    </row>
    <row r="20" spans="1:9" ht="12.75" customHeight="1" x14ac:dyDescent="0.2">
      <c r="A20" s="589"/>
      <c r="B20" s="581"/>
      <c r="C20" s="581"/>
      <c r="D20" s="581"/>
      <c r="E20" s="15" t="s">
        <v>776</v>
      </c>
      <c r="F20" s="15" t="s">
        <v>100</v>
      </c>
      <c r="G20" s="15">
        <v>1</v>
      </c>
      <c r="H20" s="16">
        <v>140</v>
      </c>
      <c r="I20" s="43">
        <f t="shared" si="0"/>
        <v>140</v>
      </c>
    </row>
    <row r="21" spans="1:9" ht="12.75" customHeight="1" x14ac:dyDescent="0.2">
      <c r="A21" s="589"/>
      <c r="B21" s="581"/>
      <c r="C21" s="581"/>
      <c r="D21" s="581"/>
      <c r="E21" s="15" t="s">
        <v>700</v>
      </c>
      <c r="F21" s="15" t="s">
        <v>300</v>
      </c>
      <c r="G21" s="15">
        <v>7</v>
      </c>
      <c r="H21" s="16">
        <v>500</v>
      </c>
      <c r="I21" s="43">
        <f t="shared" si="0"/>
        <v>3500</v>
      </c>
    </row>
    <row r="22" spans="1:9" ht="12.75" customHeight="1" thickBot="1" x14ac:dyDescent="0.25">
      <c r="A22" s="590"/>
      <c r="B22" s="580"/>
      <c r="C22" s="580"/>
      <c r="D22" s="580"/>
      <c r="E22" s="40" t="s">
        <v>777</v>
      </c>
      <c r="F22" s="40" t="s">
        <v>138</v>
      </c>
      <c r="G22" s="40">
        <v>1</v>
      </c>
      <c r="H22" s="41">
        <v>73</v>
      </c>
      <c r="I22" s="42">
        <f t="shared" si="0"/>
        <v>73</v>
      </c>
    </row>
    <row r="23" spans="1:9" ht="12.75" customHeight="1" thickBot="1" x14ac:dyDescent="0.25">
      <c r="A23" s="321"/>
      <c r="B23" s="73">
        <v>14374.32</v>
      </c>
      <c r="C23" s="73" t="s">
        <v>72</v>
      </c>
      <c r="D23" s="402"/>
      <c r="E23" s="53"/>
      <c r="F23" s="53"/>
      <c r="G23" s="53"/>
      <c r="H23" s="156"/>
      <c r="I23" s="168">
        <f t="shared" si="0"/>
        <v>0</v>
      </c>
    </row>
    <row r="24" spans="1:9" ht="12.75" customHeight="1" x14ac:dyDescent="0.2">
      <c r="A24" s="588" t="s">
        <v>784</v>
      </c>
      <c r="B24" s="579">
        <v>12715.92</v>
      </c>
      <c r="C24" s="579" t="s">
        <v>73</v>
      </c>
      <c r="D24" s="616" t="s">
        <v>710</v>
      </c>
      <c r="E24" s="37" t="s">
        <v>785</v>
      </c>
      <c r="F24" s="37" t="s">
        <v>104</v>
      </c>
      <c r="G24" s="37">
        <v>3</v>
      </c>
      <c r="H24" s="38">
        <v>50.37</v>
      </c>
      <c r="I24" s="39">
        <f t="shared" si="0"/>
        <v>151.10999999999999</v>
      </c>
    </row>
    <row r="25" spans="1:9" ht="13.5" thickBot="1" x14ac:dyDescent="0.25">
      <c r="A25" s="590"/>
      <c r="B25" s="580"/>
      <c r="C25" s="580"/>
      <c r="D25" s="617"/>
      <c r="E25" s="40" t="s">
        <v>742</v>
      </c>
      <c r="F25" s="40" t="s">
        <v>104</v>
      </c>
      <c r="G25" s="40">
        <v>1.5</v>
      </c>
      <c r="H25" s="41">
        <v>28.1</v>
      </c>
      <c r="I25" s="42">
        <f t="shared" si="0"/>
        <v>42.150000000000006</v>
      </c>
    </row>
    <row r="26" spans="1:9" ht="12.75" customHeight="1" thickBot="1" x14ac:dyDescent="0.25">
      <c r="A26" s="82"/>
      <c r="B26" s="73">
        <v>14731.05</v>
      </c>
      <c r="C26" s="157" t="s">
        <v>74</v>
      </c>
      <c r="D26" s="53"/>
      <c r="E26" s="53"/>
      <c r="F26" s="53"/>
      <c r="G26" s="53"/>
      <c r="H26" s="156"/>
      <c r="I26" s="168">
        <f t="shared" si="0"/>
        <v>0</v>
      </c>
    </row>
    <row r="27" spans="1:9" ht="12.75" customHeight="1" x14ac:dyDescent="0.2">
      <c r="A27" s="588" t="s">
        <v>294</v>
      </c>
      <c r="B27" s="579">
        <v>12074.66</v>
      </c>
      <c r="C27" s="579" t="s">
        <v>75</v>
      </c>
      <c r="D27" s="591" t="s">
        <v>1161</v>
      </c>
      <c r="E27" s="37" t="s">
        <v>305</v>
      </c>
      <c r="F27" s="37" t="s">
        <v>285</v>
      </c>
      <c r="G27" s="37">
        <v>0.75</v>
      </c>
      <c r="H27" s="38">
        <v>520</v>
      </c>
      <c r="I27" s="39">
        <f t="shared" si="0"/>
        <v>390</v>
      </c>
    </row>
    <row r="28" spans="1:9" ht="12.75" customHeight="1" x14ac:dyDescent="0.2">
      <c r="A28" s="589"/>
      <c r="B28" s="581"/>
      <c r="C28" s="581"/>
      <c r="D28" s="595"/>
      <c r="E28" s="15" t="s">
        <v>306</v>
      </c>
      <c r="F28" s="15" t="s">
        <v>108</v>
      </c>
      <c r="G28" s="15">
        <v>0.5</v>
      </c>
      <c r="H28" s="16">
        <v>510</v>
      </c>
      <c r="I28" s="43">
        <f t="shared" si="0"/>
        <v>255</v>
      </c>
    </row>
    <row r="29" spans="1:9" ht="12.75" customHeight="1" x14ac:dyDescent="0.2">
      <c r="A29" s="589"/>
      <c r="B29" s="581"/>
      <c r="C29" s="581"/>
      <c r="D29" s="595"/>
      <c r="E29" s="15" t="s">
        <v>283</v>
      </c>
      <c r="F29" s="15" t="s">
        <v>100</v>
      </c>
      <c r="G29" s="15">
        <v>1</v>
      </c>
      <c r="H29" s="16">
        <v>100</v>
      </c>
      <c r="I29" s="43">
        <f t="shared" si="0"/>
        <v>100</v>
      </c>
    </row>
    <row r="30" spans="1:9" ht="12.75" customHeight="1" x14ac:dyDescent="0.2">
      <c r="A30" s="589"/>
      <c r="B30" s="581"/>
      <c r="C30" s="581"/>
      <c r="D30" s="595"/>
      <c r="E30" s="15" t="s">
        <v>282</v>
      </c>
      <c r="F30" s="15" t="s">
        <v>100</v>
      </c>
      <c r="G30" s="15">
        <v>2</v>
      </c>
      <c r="H30" s="16">
        <v>60</v>
      </c>
      <c r="I30" s="43">
        <f t="shared" si="0"/>
        <v>120</v>
      </c>
    </row>
    <row r="31" spans="1:9" ht="12.75" customHeight="1" x14ac:dyDescent="0.2">
      <c r="A31" s="589"/>
      <c r="B31" s="581"/>
      <c r="C31" s="581"/>
      <c r="D31" s="595"/>
      <c r="E31" s="15" t="s">
        <v>777</v>
      </c>
      <c r="F31" s="15" t="s">
        <v>138</v>
      </c>
      <c r="G31" s="15">
        <v>2</v>
      </c>
      <c r="H31" s="16">
        <v>40</v>
      </c>
      <c r="I31" s="43">
        <f t="shared" si="0"/>
        <v>80</v>
      </c>
    </row>
    <row r="32" spans="1:9" ht="12.75" customHeight="1" x14ac:dyDescent="0.2">
      <c r="A32" s="589"/>
      <c r="B32" s="581"/>
      <c r="C32" s="581"/>
      <c r="D32" s="595"/>
      <c r="E32" s="15" t="s">
        <v>775</v>
      </c>
      <c r="F32" s="15" t="s">
        <v>285</v>
      </c>
      <c r="G32" s="15">
        <v>0.5</v>
      </c>
      <c r="H32" s="16">
        <v>335</v>
      </c>
      <c r="I32" s="43">
        <f t="shared" si="0"/>
        <v>167.5</v>
      </c>
    </row>
    <row r="33" spans="1:9" ht="12.75" customHeight="1" thickBot="1" x14ac:dyDescent="0.25">
      <c r="A33" s="590"/>
      <c r="B33" s="580"/>
      <c r="C33" s="580"/>
      <c r="D33" s="592"/>
      <c r="E33" s="40" t="s">
        <v>881</v>
      </c>
      <c r="F33" s="40" t="s">
        <v>1162</v>
      </c>
      <c r="G33" s="40">
        <v>2</v>
      </c>
      <c r="H33" s="41">
        <v>200</v>
      </c>
      <c r="I33" s="42">
        <f t="shared" si="0"/>
        <v>400</v>
      </c>
    </row>
    <row r="34" spans="1:9" ht="12.75" customHeight="1" x14ac:dyDescent="0.2">
      <c r="A34" s="265"/>
      <c r="B34" s="33">
        <v>13119.26</v>
      </c>
      <c r="C34" s="33" t="s">
        <v>76</v>
      </c>
      <c r="D34" s="267"/>
      <c r="E34" s="35"/>
      <c r="F34" s="35"/>
      <c r="G34" s="35"/>
      <c r="H34" s="36"/>
      <c r="I34" s="160">
        <f t="shared" si="0"/>
        <v>0</v>
      </c>
    </row>
    <row r="35" spans="1:9" ht="12.75" customHeight="1" x14ac:dyDescent="0.2">
      <c r="A35" s="268"/>
      <c r="B35" s="13">
        <v>13294.2</v>
      </c>
      <c r="C35" s="13" t="s">
        <v>77</v>
      </c>
      <c r="D35" s="270"/>
      <c r="E35" s="15"/>
      <c r="F35" s="15"/>
      <c r="G35" s="15"/>
      <c r="H35" s="16"/>
      <c r="I35" s="43">
        <f t="shared" si="0"/>
        <v>0</v>
      </c>
    </row>
    <row r="36" spans="1:9" ht="12.75" customHeight="1" x14ac:dyDescent="0.2">
      <c r="A36" s="268"/>
      <c r="B36" s="13">
        <v>14377.61</v>
      </c>
      <c r="C36" s="13" t="s">
        <v>78</v>
      </c>
      <c r="D36" s="270"/>
      <c r="E36" s="15"/>
      <c r="F36" s="15"/>
      <c r="G36" s="15"/>
      <c r="H36" s="16"/>
      <c r="I36" s="43">
        <f t="shared" si="0"/>
        <v>0</v>
      </c>
    </row>
    <row r="37" spans="1:9" ht="12.75" customHeight="1" x14ac:dyDescent="0.2">
      <c r="A37" s="268"/>
      <c r="B37" s="13">
        <v>14330.95</v>
      </c>
      <c r="C37" s="13" t="s">
        <v>79</v>
      </c>
      <c r="D37" s="270"/>
      <c r="E37" s="15"/>
      <c r="F37" s="15"/>
      <c r="G37" s="15"/>
      <c r="H37" s="16"/>
      <c r="I37" s="43">
        <f t="shared" si="0"/>
        <v>0</v>
      </c>
    </row>
    <row r="38" spans="1:9" ht="12.75" customHeight="1" thickBot="1" x14ac:dyDescent="0.25">
      <c r="A38" s="183"/>
      <c r="B38" s="200">
        <f>SUM(B6:B37)</f>
        <v>174874.7</v>
      </c>
      <c r="C38" s="201"/>
      <c r="D38" s="200"/>
      <c r="E38" s="202"/>
      <c r="F38" s="201"/>
      <c r="G38" s="201"/>
      <c r="H38" s="200" t="s">
        <v>16</v>
      </c>
      <c r="I38" s="233">
        <f>SUM(I6:I37)</f>
        <v>11347.32</v>
      </c>
    </row>
    <row r="39" spans="1:9" ht="77.25" thickBot="1" x14ac:dyDescent="0.25">
      <c r="A39" s="137" t="s">
        <v>1602</v>
      </c>
      <c r="B39" s="117" t="s">
        <v>15</v>
      </c>
      <c r="C39" s="117" t="s">
        <v>4</v>
      </c>
      <c r="D39" s="117" t="s">
        <v>22</v>
      </c>
      <c r="E39" s="121" t="s">
        <v>17</v>
      </c>
      <c r="F39" s="117" t="s">
        <v>18</v>
      </c>
      <c r="G39" s="117" t="s">
        <v>9</v>
      </c>
      <c r="H39" s="117" t="s">
        <v>12</v>
      </c>
      <c r="I39" s="118" t="s">
        <v>11</v>
      </c>
    </row>
    <row r="40" spans="1:9" ht="12.75" customHeight="1" x14ac:dyDescent="0.2">
      <c r="A40" s="588" t="s">
        <v>168</v>
      </c>
      <c r="B40" s="579">
        <v>23727.439999999999</v>
      </c>
      <c r="C40" s="579" t="s">
        <v>65</v>
      </c>
      <c r="D40" s="591" t="s">
        <v>341</v>
      </c>
      <c r="E40" s="37" t="s">
        <v>342</v>
      </c>
      <c r="F40" s="37" t="s">
        <v>100</v>
      </c>
      <c r="G40" s="37">
        <v>1</v>
      </c>
      <c r="H40" s="38">
        <v>88.1</v>
      </c>
      <c r="I40" s="39">
        <f t="shared" ref="I40:I138" si="1">G40*H40</f>
        <v>88.1</v>
      </c>
    </row>
    <row r="41" spans="1:9" x14ac:dyDescent="0.2">
      <c r="A41" s="589"/>
      <c r="B41" s="581"/>
      <c r="C41" s="581"/>
      <c r="D41" s="595"/>
      <c r="E41" s="15" t="s">
        <v>343</v>
      </c>
      <c r="F41" s="15" t="s">
        <v>100</v>
      </c>
      <c r="G41" s="15">
        <v>1</v>
      </c>
      <c r="H41" s="16">
        <v>57.25</v>
      </c>
      <c r="I41" s="43">
        <f t="shared" si="1"/>
        <v>57.25</v>
      </c>
    </row>
    <row r="42" spans="1:9" ht="12.75" customHeight="1" x14ac:dyDescent="0.2">
      <c r="A42" s="589"/>
      <c r="B42" s="581"/>
      <c r="C42" s="581"/>
      <c r="D42" s="595"/>
      <c r="E42" s="15" t="s">
        <v>344</v>
      </c>
      <c r="F42" s="15" t="s">
        <v>100</v>
      </c>
      <c r="G42" s="15">
        <v>1</v>
      </c>
      <c r="H42" s="16">
        <v>32</v>
      </c>
      <c r="I42" s="43">
        <f t="shared" si="1"/>
        <v>32</v>
      </c>
    </row>
    <row r="43" spans="1:9" x14ac:dyDescent="0.2">
      <c r="A43" s="589"/>
      <c r="B43" s="581"/>
      <c r="C43" s="581"/>
      <c r="D43" s="595"/>
      <c r="E43" s="15" t="s">
        <v>345</v>
      </c>
      <c r="F43" s="15" t="s">
        <v>100</v>
      </c>
      <c r="G43" s="15">
        <v>2</v>
      </c>
      <c r="H43" s="16">
        <v>60.6</v>
      </c>
      <c r="I43" s="43">
        <f t="shared" si="1"/>
        <v>121.2</v>
      </c>
    </row>
    <row r="44" spans="1:9" ht="12.75" customHeight="1" x14ac:dyDescent="0.2">
      <c r="A44" s="589"/>
      <c r="B44" s="581"/>
      <c r="C44" s="581"/>
      <c r="D44" s="595"/>
      <c r="E44" s="15" t="s">
        <v>346</v>
      </c>
      <c r="F44" s="15" t="s">
        <v>100</v>
      </c>
      <c r="G44" s="15">
        <v>1</v>
      </c>
      <c r="H44" s="16">
        <v>53</v>
      </c>
      <c r="I44" s="43">
        <f t="shared" si="1"/>
        <v>53</v>
      </c>
    </row>
    <row r="45" spans="1:9" ht="12.75" customHeight="1" thickBot="1" x14ac:dyDescent="0.25">
      <c r="A45" s="590"/>
      <c r="B45" s="580"/>
      <c r="C45" s="580"/>
      <c r="D45" s="592"/>
      <c r="E45" s="40" t="s">
        <v>249</v>
      </c>
      <c r="F45" s="40" t="s">
        <v>111</v>
      </c>
      <c r="G45" s="40">
        <v>1</v>
      </c>
      <c r="H45" s="41">
        <v>75</v>
      </c>
      <c r="I45" s="42">
        <f t="shared" si="1"/>
        <v>75</v>
      </c>
    </row>
    <row r="46" spans="1:9" ht="26.25" thickBot="1" x14ac:dyDescent="0.25">
      <c r="A46" s="46" t="s">
        <v>353</v>
      </c>
      <c r="B46" s="88">
        <v>19913.5</v>
      </c>
      <c r="C46" s="88" t="s">
        <v>66</v>
      </c>
      <c r="D46" s="467"/>
      <c r="E46" s="47" t="s">
        <v>355</v>
      </c>
      <c r="F46" s="47" t="s">
        <v>100</v>
      </c>
      <c r="G46" s="47">
        <v>4</v>
      </c>
      <c r="H46" s="48">
        <v>17</v>
      </c>
      <c r="I46" s="49">
        <f t="shared" si="1"/>
        <v>68</v>
      </c>
    </row>
    <row r="47" spans="1:9" ht="12.75" customHeight="1" x14ac:dyDescent="0.2">
      <c r="A47" s="268"/>
      <c r="B47" s="13">
        <v>19985.68</v>
      </c>
      <c r="C47" s="13" t="s">
        <v>69</v>
      </c>
      <c r="D47" s="271"/>
      <c r="E47" s="15"/>
      <c r="F47" s="15"/>
      <c r="G47" s="15"/>
      <c r="H47" s="16"/>
      <c r="I47" s="43">
        <f t="shared" si="1"/>
        <v>0</v>
      </c>
    </row>
    <row r="48" spans="1:9" ht="12.75" customHeight="1" thickBot="1" x14ac:dyDescent="0.25">
      <c r="A48" s="316"/>
      <c r="B48" s="74">
        <v>18480.77</v>
      </c>
      <c r="C48" s="74" t="s">
        <v>71</v>
      </c>
      <c r="D48" s="405"/>
      <c r="E48" s="76"/>
      <c r="F48" s="76"/>
      <c r="G48" s="76"/>
      <c r="H48" s="77"/>
      <c r="I48" s="204">
        <f t="shared" si="1"/>
        <v>0</v>
      </c>
    </row>
    <row r="49" spans="1:9" ht="12.75" customHeight="1" x14ac:dyDescent="0.2">
      <c r="A49" s="588" t="s">
        <v>903</v>
      </c>
      <c r="B49" s="579">
        <v>18422.23</v>
      </c>
      <c r="C49" s="579" t="s">
        <v>72</v>
      </c>
      <c r="D49" s="609" t="s">
        <v>904</v>
      </c>
      <c r="E49" s="37" t="s">
        <v>193</v>
      </c>
      <c r="F49" s="37" t="s">
        <v>100</v>
      </c>
      <c r="G49" s="37">
        <v>4</v>
      </c>
      <c r="H49" s="38">
        <v>106.12</v>
      </c>
      <c r="I49" s="39">
        <f t="shared" si="1"/>
        <v>424.48</v>
      </c>
    </row>
    <row r="50" spans="1:9" ht="12.75" customHeight="1" x14ac:dyDescent="0.2">
      <c r="A50" s="589"/>
      <c r="B50" s="581"/>
      <c r="C50" s="581"/>
      <c r="D50" s="610"/>
      <c r="E50" s="15" t="s">
        <v>224</v>
      </c>
      <c r="F50" s="15" t="s">
        <v>104</v>
      </c>
      <c r="G50" s="15">
        <v>8</v>
      </c>
      <c r="H50" s="16">
        <v>135.87</v>
      </c>
      <c r="I50" s="43">
        <f t="shared" si="1"/>
        <v>1086.96</v>
      </c>
    </row>
    <row r="51" spans="1:9" ht="12.75" customHeight="1" x14ac:dyDescent="0.2">
      <c r="A51" s="589"/>
      <c r="B51" s="581"/>
      <c r="C51" s="581"/>
      <c r="D51" s="610"/>
      <c r="E51" s="15" t="s">
        <v>189</v>
      </c>
      <c r="F51" s="15" t="s">
        <v>104</v>
      </c>
      <c r="G51" s="15">
        <v>8</v>
      </c>
      <c r="H51" s="16">
        <v>57.83</v>
      </c>
      <c r="I51" s="43">
        <f t="shared" si="1"/>
        <v>462.64</v>
      </c>
    </row>
    <row r="52" spans="1:9" ht="12.75" customHeight="1" x14ac:dyDescent="0.2">
      <c r="A52" s="589"/>
      <c r="B52" s="581"/>
      <c r="C52" s="581"/>
      <c r="D52" s="610"/>
      <c r="E52" s="15" t="s">
        <v>227</v>
      </c>
      <c r="F52" s="15" t="s">
        <v>100</v>
      </c>
      <c r="G52" s="15">
        <v>2</v>
      </c>
      <c r="H52" s="16">
        <v>9.7100000000000009</v>
      </c>
      <c r="I52" s="43">
        <f t="shared" si="1"/>
        <v>19.420000000000002</v>
      </c>
    </row>
    <row r="53" spans="1:9" ht="12.75" customHeight="1" x14ac:dyDescent="0.2">
      <c r="A53" s="589"/>
      <c r="B53" s="581"/>
      <c r="C53" s="581"/>
      <c r="D53" s="610"/>
      <c r="E53" s="15" t="s">
        <v>429</v>
      </c>
      <c r="F53" s="15" t="s">
        <v>100</v>
      </c>
      <c r="G53" s="15">
        <v>4</v>
      </c>
      <c r="H53" s="16">
        <v>4.22</v>
      </c>
      <c r="I53" s="43">
        <f t="shared" si="1"/>
        <v>16.88</v>
      </c>
    </row>
    <row r="54" spans="1:9" ht="12.75" customHeight="1" x14ac:dyDescent="0.2">
      <c r="A54" s="589"/>
      <c r="B54" s="581"/>
      <c r="C54" s="581"/>
      <c r="D54" s="610"/>
      <c r="E54" s="15" t="s">
        <v>226</v>
      </c>
      <c r="F54" s="15" t="s">
        <v>100</v>
      </c>
      <c r="G54" s="15">
        <v>2</v>
      </c>
      <c r="H54" s="16">
        <v>9.4</v>
      </c>
      <c r="I54" s="43">
        <f t="shared" si="1"/>
        <v>18.8</v>
      </c>
    </row>
    <row r="55" spans="1:9" ht="12.75" customHeight="1" x14ac:dyDescent="0.2">
      <c r="A55" s="589"/>
      <c r="B55" s="581"/>
      <c r="C55" s="581"/>
      <c r="D55" s="610"/>
      <c r="E55" s="15" t="s">
        <v>191</v>
      </c>
      <c r="F55" s="15" t="s">
        <v>100</v>
      </c>
      <c r="G55" s="15">
        <v>10</v>
      </c>
      <c r="H55" s="16">
        <v>3.7</v>
      </c>
      <c r="I55" s="43">
        <f t="shared" si="1"/>
        <v>37</v>
      </c>
    </row>
    <row r="56" spans="1:9" ht="12.75" customHeight="1" x14ac:dyDescent="0.2">
      <c r="A56" s="589"/>
      <c r="B56" s="581"/>
      <c r="C56" s="581"/>
      <c r="D56" s="610"/>
      <c r="E56" s="15" t="s">
        <v>432</v>
      </c>
      <c r="F56" s="15" t="s">
        <v>100</v>
      </c>
      <c r="G56" s="15">
        <v>6</v>
      </c>
      <c r="H56" s="16">
        <v>3.43</v>
      </c>
      <c r="I56" s="43">
        <f t="shared" si="1"/>
        <v>20.580000000000002</v>
      </c>
    </row>
    <row r="57" spans="1:9" x14ac:dyDescent="0.2">
      <c r="A57" s="589"/>
      <c r="B57" s="581"/>
      <c r="C57" s="581"/>
      <c r="D57" s="610"/>
      <c r="E57" s="295" t="s">
        <v>225</v>
      </c>
      <c r="F57" s="295" t="s">
        <v>100</v>
      </c>
      <c r="G57" s="295">
        <v>2</v>
      </c>
      <c r="H57" s="296">
        <v>191.27</v>
      </c>
      <c r="I57" s="43">
        <f t="shared" si="1"/>
        <v>382.54</v>
      </c>
    </row>
    <row r="58" spans="1:9" ht="12.75" customHeight="1" x14ac:dyDescent="0.2">
      <c r="A58" s="589"/>
      <c r="B58" s="581"/>
      <c r="C58" s="581"/>
      <c r="D58" s="610"/>
      <c r="E58" s="15" t="s">
        <v>436</v>
      </c>
      <c r="F58" s="15" t="s">
        <v>100</v>
      </c>
      <c r="G58" s="15">
        <v>4</v>
      </c>
      <c r="H58" s="16">
        <v>85.05</v>
      </c>
      <c r="I58" s="43">
        <f t="shared" si="1"/>
        <v>340.2</v>
      </c>
    </row>
    <row r="59" spans="1:9" ht="12.75" customHeight="1" thickBot="1" x14ac:dyDescent="0.25">
      <c r="A59" s="590"/>
      <c r="B59" s="580"/>
      <c r="C59" s="580"/>
      <c r="D59" s="611"/>
      <c r="E59" s="40" t="s">
        <v>229</v>
      </c>
      <c r="F59" s="40" t="s">
        <v>100</v>
      </c>
      <c r="G59" s="40">
        <v>4</v>
      </c>
      <c r="H59" s="41">
        <v>43.84</v>
      </c>
      <c r="I59" s="42">
        <f t="shared" si="1"/>
        <v>175.36</v>
      </c>
    </row>
    <row r="60" spans="1:9" ht="12.75" customHeight="1" x14ac:dyDescent="0.2">
      <c r="A60" s="588" t="s">
        <v>353</v>
      </c>
      <c r="B60" s="579">
        <v>18152.07</v>
      </c>
      <c r="C60" s="579" t="s">
        <v>73</v>
      </c>
      <c r="D60" s="591" t="s">
        <v>362</v>
      </c>
      <c r="E60" s="37" t="s">
        <v>363</v>
      </c>
      <c r="F60" s="37" t="s">
        <v>100</v>
      </c>
      <c r="G60" s="37">
        <v>2</v>
      </c>
      <c r="H60" s="38">
        <v>60</v>
      </c>
      <c r="I60" s="39">
        <f t="shared" si="1"/>
        <v>120</v>
      </c>
    </row>
    <row r="61" spans="1:9" ht="13.5" thickBot="1" x14ac:dyDescent="0.25">
      <c r="A61" s="590"/>
      <c r="B61" s="581"/>
      <c r="C61" s="581"/>
      <c r="D61" s="592"/>
      <c r="E61" s="40" t="s">
        <v>355</v>
      </c>
      <c r="F61" s="40" t="s">
        <v>100</v>
      </c>
      <c r="G61" s="40">
        <v>4</v>
      </c>
      <c r="H61" s="41">
        <v>17</v>
      </c>
      <c r="I61" s="42">
        <f t="shared" si="1"/>
        <v>68</v>
      </c>
    </row>
    <row r="62" spans="1:9" ht="12.75" customHeight="1" x14ac:dyDescent="0.2">
      <c r="A62" s="588" t="s">
        <v>118</v>
      </c>
      <c r="B62" s="581"/>
      <c r="C62" s="581"/>
      <c r="D62" s="609" t="s">
        <v>957</v>
      </c>
      <c r="E62" s="37" t="s">
        <v>236</v>
      </c>
      <c r="F62" s="37" t="s">
        <v>104</v>
      </c>
      <c r="G62" s="37">
        <v>16</v>
      </c>
      <c r="H62" s="38">
        <v>57.72</v>
      </c>
      <c r="I62" s="39">
        <f>G62*H62</f>
        <v>923.52</v>
      </c>
    </row>
    <row r="63" spans="1:9" ht="12.75" customHeight="1" x14ac:dyDescent="0.2">
      <c r="A63" s="589"/>
      <c r="B63" s="581"/>
      <c r="C63" s="581"/>
      <c r="D63" s="610"/>
      <c r="E63" s="15" t="s">
        <v>333</v>
      </c>
      <c r="F63" s="15" t="s">
        <v>100</v>
      </c>
      <c r="G63" s="15">
        <v>3</v>
      </c>
      <c r="H63" s="16">
        <v>104.84</v>
      </c>
      <c r="I63" s="43">
        <f t="shared" si="1"/>
        <v>314.52</v>
      </c>
    </row>
    <row r="64" spans="1:9" ht="12.75" customHeight="1" x14ac:dyDescent="0.2">
      <c r="A64" s="589"/>
      <c r="B64" s="581"/>
      <c r="C64" s="581"/>
      <c r="D64" s="610"/>
      <c r="E64" s="15" t="s">
        <v>656</v>
      </c>
      <c r="F64" s="15" t="s">
        <v>100</v>
      </c>
      <c r="G64" s="15">
        <v>1</v>
      </c>
      <c r="H64" s="16">
        <v>155.69999999999999</v>
      </c>
      <c r="I64" s="43">
        <f t="shared" si="1"/>
        <v>155.69999999999999</v>
      </c>
    </row>
    <row r="65" spans="1:9" ht="12.75" customHeight="1" x14ac:dyDescent="0.2">
      <c r="A65" s="589"/>
      <c r="B65" s="581"/>
      <c r="C65" s="581"/>
      <c r="D65" s="610"/>
      <c r="E65" s="15" t="s">
        <v>237</v>
      </c>
      <c r="F65" s="15" t="s">
        <v>100</v>
      </c>
      <c r="G65" s="15">
        <v>10</v>
      </c>
      <c r="H65" s="16">
        <v>4.59</v>
      </c>
      <c r="I65" s="43">
        <f t="shared" si="1"/>
        <v>45.9</v>
      </c>
    </row>
    <row r="66" spans="1:9" ht="12.75" customHeight="1" thickBot="1" x14ac:dyDescent="0.25">
      <c r="A66" s="590"/>
      <c r="B66" s="580"/>
      <c r="C66" s="580"/>
      <c r="D66" s="611"/>
      <c r="E66" s="40" t="s">
        <v>231</v>
      </c>
      <c r="F66" s="40" t="s">
        <v>100</v>
      </c>
      <c r="G66" s="40">
        <v>6</v>
      </c>
      <c r="H66" s="41">
        <v>3.6</v>
      </c>
      <c r="I66" s="42">
        <f t="shared" si="1"/>
        <v>21.6</v>
      </c>
    </row>
    <row r="67" spans="1:9" ht="12.75" customHeight="1" x14ac:dyDescent="0.2">
      <c r="A67" s="588" t="s">
        <v>150</v>
      </c>
      <c r="B67" s="579">
        <v>21354.78</v>
      </c>
      <c r="C67" s="661" t="s">
        <v>74</v>
      </c>
      <c r="D67" s="591" t="s">
        <v>1053</v>
      </c>
      <c r="E67" s="531" t="s">
        <v>430</v>
      </c>
      <c r="F67" s="37" t="s">
        <v>100</v>
      </c>
      <c r="G67" s="37">
        <v>2</v>
      </c>
      <c r="H67" s="38">
        <v>132.5</v>
      </c>
      <c r="I67" s="39">
        <f t="shared" si="1"/>
        <v>265</v>
      </c>
    </row>
    <row r="68" spans="1:9" ht="12.75" customHeight="1" x14ac:dyDescent="0.2">
      <c r="A68" s="589"/>
      <c r="B68" s="581"/>
      <c r="C68" s="662"/>
      <c r="D68" s="595"/>
      <c r="E68" s="533" t="s">
        <v>231</v>
      </c>
      <c r="F68" s="15" t="s">
        <v>100</v>
      </c>
      <c r="G68" s="15">
        <v>2</v>
      </c>
      <c r="H68" s="16">
        <v>5</v>
      </c>
      <c r="I68" s="43">
        <f t="shared" si="1"/>
        <v>10</v>
      </c>
    </row>
    <row r="69" spans="1:9" ht="12.75" customHeight="1" x14ac:dyDescent="0.2">
      <c r="A69" s="589"/>
      <c r="B69" s="581"/>
      <c r="C69" s="662"/>
      <c r="D69" s="595"/>
      <c r="E69" s="533" t="s">
        <v>1054</v>
      </c>
      <c r="F69" s="15" t="s">
        <v>100</v>
      </c>
      <c r="G69" s="15">
        <v>1</v>
      </c>
      <c r="H69" s="16">
        <v>4.59</v>
      </c>
      <c r="I69" s="43">
        <f t="shared" si="1"/>
        <v>4.59</v>
      </c>
    </row>
    <row r="70" spans="1:9" ht="12.75" customHeight="1" x14ac:dyDescent="0.2">
      <c r="A70" s="589"/>
      <c r="B70" s="581"/>
      <c r="C70" s="662"/>
      <c r="D70" s="595"/>
      <c r="E70" s="534" t="s">
        <v>990</v>
      </c>
      <c r="F70" s="295" t="s">
        <v>104</v>
      </c>
      <c r="G70" s="295">
        <v>1</v>
      </c>
      <c r="H70" s="296">
        <v>57.72</v>
      </c>
      <c r="I70" s="43">
        <f t="shared" si="1"/>
        <v>57.72</v>
      </c>
    </row>
    <row r="71" spans="1:9" ht="12.75" customHeight="1" thickBot="1" x14ac:dyDescent="0.25">
      <c r="A71" s="589"/>
      <c r="B71" s="581"/>
      <c r="C71" s="662"/>
      <c r="D71" s="592"/>
      <c r="E71" s="533" t="s">
        <v>209</v>
      </c>
      <c r="F71" s="15" t="s">
        <v>100</v>
      </c>
      <c r="G71" s="15">
        <v>2</v>
      </c>
      <c r="H71" s="16">
        <v>173.33</v>
      </c>
      <c r="I71" s="43">
        <f t="shared" si="1"/>
        <v>346.66</v>
      </c>
    </row>
    <row r="72" spans="1:9" ht="12.75" customHeight="1" x14ac:dyDescent="0.2">
      <c r="A72" s="589"/>
      <c r="B72" s="581"/>
      <c r="C72" s="662"/>
      <c r="D72" s="602" t="s">
        <v>1056</v>
      </c>
      <c r="E72" s="533" t="s">
        <v>1055</v>
      </c>
      <c r="F72" s="15" t="s">
        <v>100</v>
      </c>
      <c r="G72" s="15">
        <v>1</v>
      </c>
      <c r="H72" s="16">
        <v>200</v>
      </c>
      <c r="I72" s="43">
        <f t="shared" si="1"/>
        <v>200</v>
      </c>
    </row>
    <row r="73" spans="1:9" ht="12.75" customHeight="1" x14ac:dyDescent="0.2">
      <c r="A73" s="589"/>
      <c r="B73" s="581"/>
      <c r="C73" s="662"/>
      <c r="D73" s="603"/>
      <c r="E73" s="535" t="s">
        <v>1057</v>
      </c>
      <c r="F73" s="15" t="s">
        <v>100</v>
      </c>
      <c r="G73" s="175">
        <v>2</v>
      </c>
      <c r="H73" s="175">
        <v>350</v>
      </c>
      <c r="I73" s="43">
        <f t="shared" si="1"/>
        <v>700</v>
      </c>
    </row>
    <row r="74" spans="1:9" ht="12.75" customHeight="1" x14ac:dyDescent="0.2">
      <c r="A74" s="589"/>
      <c r="B74" s="581"/>
      <c r="C74" s="662"/>
      <c r="D74" s="603"/>
      <c r="E74" s="533" t="s">
        <v>236</v>
      </c>
      <c r="F74" s="15" t="s">
        <v>100</v>
      </c>
      <c r="G74" s="15">
        <v>8</v>
      </c>
      <c r="H74" s="16">
        <v>57.72</v>
      </c>
      <c r="I74" s="43">
        <f t="shared" si="1"/>
        <v>461.76</v>
      </c>
    </row>
    <row r="75" spans="1:9" ht="12.75" customHeight="1" x14ac:dyDescent="0.2">
      <c r="A75" s="589"/>
      <c r="B75" s="581"/>
      <c r="C75" s="662"/>
      <c r="D75" s="603"/>
      <c r="E75" s="533" t="s">
        <v>189</v>
      </c>
      <c r="F75" s="15" t="s">
        <v>100</v>
      </c>
      <c r="G75" s="15">
        <v>4</v>
      </c>
      <c r="H75" s="16">
        <v>36.42</v>
      </c>
      <c r="I75" s="43">
        <f t="shared" si="1"/>
        <v>145.68</v>
      </c>
    </row>
    <row r="76" spans="1:9" ht="12.75" customHeight="1" x14ac:dyDescent="0.2">
      <c r="A76" s="589"/>
      <c r="B76" s="581"/>
      <c r="C76" s="662"/>
      <c r="D76" s="603"/>
      <c r="E76" s="533" t="s">
        <v>190</v>
      </c>
      <c r="F76" s="15" t="s">
        <v>100</v>
      </c>
      <c r="G76" s="15">
        <v>4</v>
      </c>
      <c r="H76" s="16">
        <v>2.33</v>
      </c>
      <c r="I76" s="43">
        <f t="shared" si="1"/>
        <v>9.32</v>
      </c>
    </row>
    <row r="77" spans="1:9" ht="12.75" customHeight="1" x14ac:dyDescent="0.2">
      <c r="A77" s="589"/>
      <c r="B77" s="581"/>
      <c r="C77" s="662"/>
      <c r="D77" s="603"/>
      <c r="E77" s="533" t="s">
        <v>231</v>
      </c>
      <c r="F77" s="15" t="s">
        <v>100</v>
      </c>
      <c r="G77" s="15">
        <v>4</v>
      </c>
      <c r="H77" s="16">
        <v>5</v>
      </c>
      <c r="I77" s="43">
        <f t="shared" si="1"/>
        <v>20</v>
      </c>
    </row>
    <row r="78" spans="1:9" ht="12.75" customHeight="1" x14ac:dyDescent="0.2">
      <c r="A78" s="589"/>
      <c r="B78" s="581"/>
      <c r="C78" s="662"/>
      <c r="D78" s="603"/>
      <c r="E78" s="533" t="s">
        <v>868</v>
      </c>
      <c r="F78" s="15" t="s">
        <v>100</v>
      </c>
      <c r="G78" s="15">
        <v>2</v>
      </c>
      <c r="H78" s="16">
        <v>7.74</v>
      </c>
      <c r="I78" s="43">
        <f t="shared" si="1"/>
        <v>15.48</v>
      </c>
    </row>
    <row r="79" spans="1:9" ht="12.75" customHeight="1" x14ac:dyDescent="0.2">
      <c r="A79" s="589"/>
      <c r="B79" s="581"/>
      <c r="C79" s="662"/>
      <c r="D79" s="603"/>
      <c r="E79" s="533" t="s">
        <v>229</v>
      </c>
      <c r="F79" s="15" t="s">
        <v>100</v>
      </c>
      <c r="G79" s="15">
        <v>2</v>
      </c>
      <c r="H79" s="16">
        <v>43.84</v>
      </c>
      <c r="I79" s="43">
        <f t="shared" si="1"/>
        <v>87.68</v>
      </c>
    </row>
    <row r="80" spans="1:9" ht="12.75" customHeight="1" x14ac:dyDescent="0.2">
      <c r="A80" s="589"/>
      <c r="B80" s="581"/>
      <c r="C80" s="662"/>
      <c r="D80" s="603"/>
      <c r="E80" s="533" t="s">
        <v>432</v>
      </c>
      <c r="F80" s="15" t="s">
        <v>100</v>
      </c>
      <c r="G80" s="15">
        <v>4</v>
      </c>
      <c r="H80" s="16">
        <v>3.73</v>
      </c>
      <c r="I80" s="43">
        <f t="shared" si="1"/>
        <v>14.92</v>
      </c>
    </row>
    <row r="81" spans="1:9" ht="12.75" customHeight="1" x14ac:dyDescent="0.2">
      <c r="A81" s="589"/>
      <c r="B81" s="581"/>
      <c r="C81" s="662"/>
      <c r="D81" s="603"/>
      <c r="E81" s="533" t="s">
        <v>420</v>
      </c>
      <c r="F81" s="15" t="s">
        <v>100</v>
      </c>
      <c r="G81" s="15">
        <v>2</v>
      </c>
      <c r="H81" s="16">
        <v>4.59</v>
      </c>
      <c r="I81" s="43">
        <f t="shared" si="1"/>
        <v>9.18</v>
      </c>
    </row>
    <row r="82" spans="1:9" ht="12.75" customHeight="1" x14ac:dyDescent="0.2">
      <c r="A82" s="589"/>
      <c r="B82" s="581"/>
      <c r="C82" s="662"/>
      <c r="D82" s="603"/>
      <c r="E82" s="533" t="s">
        <v>749</v>
      </c>
      <c r="F82" s="15" t="s">
        <v>100</v>
      </c>
      <c r="G82" s="15">
        <v>1</v>
      </c>
      <c r="H82" s="16">
        <v>3.7</v>
      </c>
      <c r="I82" s="43">
        <f t="shared" si="1"/>
        <v>3.7</v>
      </c>
    </row>
    <row r="83" spans="1:9" ht="12.75" customHeight="1" x14ac:dyDescent="0.2">
      <c r="A83" s="589"/>
      <c r="B83" s="581"/>
      <c r="C83" s="662"/>
      <c r="D83" s="603"/>
      <c r="E83" s="533" t="s">
        <v>1058</v>
      </c>
      <c r="F83" s="15" t="s">
        <v>100</v>
      </c>
      <c r="G83" s="15">
        <v>1</v>
      </c>
      <c r="H83" s="16">
        <v>72.92</v>
      </c>
      <c r="I83" s="43">
        <f t="shared" si="1"/>
        <v>72.92</v>
      </c>
    </row>
    <row r="84" spans="1:9" ht="12.75" customHeight="1" x14ac:dyDescent="0.2">
      <c r="A84" s="589"/>
      <c r="B84" s="581"/>
      <c r="C84" s="662"/>
      <c r="D84" s="603"/>
      <c r="E84" s="533" t="s">
        <v>1059</v>
      </c>
      <c r="F84" s="15" t="s">
        <v>100</v>
      </c>
      <c r="G84" s="15">
        <v>2</v>
      </c>
      <c r="H84" s="16">
        <v>92.39</v>
      </c>
      <c r="I84" s="43">
        <f t="shared" si="1"/>
        <v>184.78</v>
      </c>
    </row>
    <row r="85" spans="1:9" ht="12.75" customHeight="1" x14ac:dyDescent="0.2">
      <c r="A85" s="589"/>
      <c r="B85" s="581"/>
      <c r="C85" s="662"/>
      <c r="D85" s="603"/>
      <c r="E85" s="533" t="s">
        <v>1060</v>
      </c>
      <c r="F85" s="15" t="s">
        <v>100</v>
      </c>
      <c r="G85" s="15">
        <v>2</v>
      </c>
      <c r="H85" s="16">
        <v>66.5</v>
      </c>
      <c r="I85" s="43">
        <f t="shared" si="1"/>
        <v>133</v>
      </c>
    </row>
    <row r="86" spans="1:9" ht="12.75" customHeight="1" x14ac:dyDescent="0.2">
      <c r="A86" s="589"/>
      <c r="B86" s="581"/>
      <c r="C86" s="662"/>
      <c r="D86" s="603"/>
      <c r="E86" s="533" t="s">
        <v>1061</v>
      </c>
      <c r="F86" s="15" t="s">
        <v>100</v>
      </c>
      <c r="G86" s="15">
        <v>2</v>
      </c>
      <c r="H86" s="16">
        <v>104.84</v>
      </c>
      <c r="I86" s="43">
        <f t="shared" si="1"/>
        <v>209.68</v>
      </c>
    </row>
    <row r="87" spans="1:9" ht="12.75" customHeight="1" x14ac:dyDescent="0.2">
      <c r="A87" s="589"/>
      <c r="B87" s="581"/>
      <c r="C87" s="662"/>
      <c r="D87" s="603"/>
      <c r="E87" s="533" t="s">
        <v>571</v>
      </c>
      <c r="F87" s="15" t="s">
        <v>100</v>
      </c>
      <c r="G87" s="15">
        <v>2</v>
      </c>
      <c r="H87" s="16">
        <v>27</v>
      </c>
      <c r="I87" s="43">
        <f t="shared" si="1"/>
        <v>54</v>
      </c>
    </row>
    <row r="88" spans="1:9" ht="12.75" customHeight="1" x14ac:dyDescent="0.2">
      <c r="A88" s="589"/>
      <c r="B88" s="581"/>
      <c r="C88" s="662"/>
      <c r="D88" s="603"/>
      <c r="E88" s="533" t="s">
        <v>208</v>
      </c>
      <c r="F88" s="15" t="s">
        <v>100</v>
      </c>
      <c r="G88" s="15">
        <v>1</v>
      </c>
      <c r="H88" s="16">
        <v>76.7</v>
      </c>
      <c r="I88" s="43">
        <f t="shared" si="1"/>
        <v>76.7</v>
      </c>
    </row>
    <row r="89" spans="1:9" ht="12.75" customHeight="1" thickBot="1" x14ac:dyDescent="0.25">
      <c r="A89" s="590"/>
      <c r="B89" s="580"/>
      <c r="C89" s="663"/>
      <c r="D89" s="604"/>
      <c r="E89" s="536" t="s">
        <v>1062</v>
      </c>
      <c r="F89" s="40" t="s">
        <v>100</v>
      </c>
      <c r="G89" s="40">
        <v>1</v>
      </c>
      <c r="H89" s="41">
        <v>92.39</v>
      </c>
      <c r="I89" s="42">
        <f t="shared" si="1"/>
        <v>92.39</v>
      </c>
    </row>
    <row r="90" spans="1:9" ht="26.25" thickBot="1" x14ac:dyDescent="0.25">
      <c r="A90" s="194" t="s">
        <v>353</v>
      </c>
      <c r="B90" s="579">
        <v>22058.95</v>
      </c>
      <c r="C90" s="579" t="s">
        <v>75</v>
      </c>
      <c r="D90" s="331" t="s">
        <v>362</v>
      </c>
      <c r="E90" s="85" t="s">
        <v>355</v>
      </c>
      <c r="F90" s="85" t="s">
        <v>100</v>
      </c>
      <c r="G90" s="85">
        <v>4</v>
      </c>
      <c r="H90" s="158">
        <v>17</v>
      </c>
      <c r="I90" s="159">
        <f t="shared" si="1"/>
        <v>68</v>
      </c>
    </row>
    <row r="91" spans="1:9" ht="12.75" customHeight="1" x14ac:dyDescent="0.2">
      <c r="A91" s="588" t="s">
        <v>558</v>
      </c>
      <c r="B91" s="581"/>
      <c r="C91" s="581"/>
      <c r="D91" s="591" t="s">
        <v>1163</v>
      </c>
      <c r="E91" s="37" t="s">
        <v>1164</v>
      </c>
      <c r="F91" s="37" t="s">
        <v>100</v>
      </c>
      <c r="G91" s="37">
        <v>1</v>
      </c>
      <c r="H91" s="38">
        <v>123.54</v>
      </c>
      <c r="I91" s="39">
        <f t="shared" si="1"/>
        <v>123.54</v>
      </c>
    </row>
    <row r="92" spans="1:9" ht="12.75" customHeight="1" x14ac:dyDescent="0.2">
      <c r="A92" s="589"/>
      <c r="B92" s="581"/>
      <c r="C92" s="581"/>
      <c r="D92" s="595"/>
      <c r="E92" s="15" t="s">
        <v>608</v>
      </c>
      <c r="F92" s="15" t="s">
        <v>100</v>
      </c>
      <c r="G92" s="15">
        <v>1</v>
      </c>
      <c r="H92" s="16">
        <v>3.5</v>
      </c>
      <c r="I92" s="43">
        <f t="shared" si="1"/>
        <v>3.5</v>
      </c>
    </row>
    <row r="93" spans="1:9" ht="12.75" customHeight="1" x14ac:dyDescent="0.2">
      <c r="A93" s="589"/>
      <c r="B93" s="581"/>
      <c r="C93" s="581"/>
      <c r="D93" s="595"/>
      <c r="E93" s="15" t="s">
        <v>229</v>
      </c>
      <c r="F93" s="15" t="s">
        <v>100</v>
      </c>
      <c r="G93" s="15">
        <v>1</v>
      </c>
      <c r="H93" s="16">
        <v>47.38</v>
      </c>
      <c r="I93" s="43">
        <f t="shared" si="1"/>
        <v>47.38</v>
      </c>
    </row>
    <row r="94" spans="1:9" ht="12.75" customHeight="1" x14ac:dyDescent="0.2">
      <c r="A94" s="589"/>
      <c r="B94" s="581"/>
      <c r="C94" s="581"/>
      <c r="D94" s="595"/>
      <c r="E94" s="15" t="s">
        <v>191</v>
      </c>
      <c r="F94" s="15" t="s">
        <v>100</v>
      </c>
      <c r="G94" s="15">
        <v>2</v>
      </c>
      <c r="H94" s="16">
        <v>3</v>
      </c>
      <c r="I94" s="43">
        <f t="shared" si="1"/>
        <v>6</v>
      </c>
    </row>
    <row r="95" spans="1:9" x14ac:dyDescent="0.2">
      <c r="A95" s="589"/>
      <c r="B95" s="581"/>
      <c r="C95" s="581"/>
      <c r="D95" s="595"/>
      <c r="E95" s="15" t="s">
        <v>189</v>
      </c>
      <c r="F95" s="15" t="s">
        <v>104</v>
      </c>
      <c r="G95" s="15">
        <v>1</v>
      </c>
      <c r="H95" s="16">
        <v>36.659999999999997</v>
      </c>
      <c r="I95" s="43">
        <f t="shared" si="1"/>
        <v>36.659999999999997</v>
      </c>
    </row>
    <row r="96" spans="1:9" x14ac:dyDescent="0.2">
      <c r="A96" s="589"/>
      <c r="B96" s="581"/>
      <c r="C96" s="581"/>
      <c r="D96" s="595"/>
      <c r="E96" s="15" t="s">
        <v>429</v>
      </c>
      <c r="F96" s="15" t="s">
        <v>100</v>
      </c>
      <c r="G96" s="15">
        <v>1</v>
      </c>
      <c r="H96" s="16">
        <v>4.22</v>
      </c>
      <c r="I96" s="43">
        <f t="shared" si="1"/>
        <v>4.22</v>
      </c>
    </row>
    <row r="97" spans="1:9" x14ac:dyDescent="0.2">
      <c r="A97" s="589"/>
      <c r="B97" s="581"/>
      <c r="C97" s="581"/>
      <c r="D97" s="595"/>
      <c r="E97" s="15" t="s">
        <v>451</v>
      </c>
      <c r="F97" s="15" t="s">
        <v>100</v>
      </c>
      <c r="G97" s="15">
        <v>1</v>
      </c>
      <c r="H97" s="16">
        <v>56</v>
      </c>
      <c r="I97" s="43">
        <f t="shared" si="1"/>
        <v>56</v>
      </c>
    </row>
    <row r="98" spans="1:9" ht="13.5" thickBot="1" x14ac:dyDescent="0.25">
      <c r="A98" s="590"/>
      <c r="B98" s="580"/>
      <c r="C98" s="580"/>
      <c r="D98" s="592"/>
      <c r="E98" s="40" t="s">
        <v>185</v>
      </c>
      <c r="F98" s="40" t="s">
        <v>100</v>
      </c>
      <c r="G98" s="40">
        <v>3</v>
      </c>
      <c r="H98" s="41">
        <v>42</v>
      </c>
      <c r="I98" s="42">
        <f t="shared" si="1"/>
        <v>126</v>
      </c>
    </row>
    <row r="99" spans="1:9" ht="26.25" thickBot="1" x14ac:dyDescent="0.25">
      <c r="A99" s="46" t="s">
        <v>353</v>
      </c>
      <c r="B99" s="493">
        <v>25957.79</v>
      </c>
      <c r="C99" s="493" t="s">
        <v>76</v>
      </c>
      <c r="D99" s="47" t="s">
        <v>362</v>
      </c>
      <c r="E99" s="493" t="s">
        <v>355</v>
      </c>
      <c r="F99" s="493" t="s">
        <v>100</v>
      </c>
      <c r="G99" s="493">
        <v>2</v>
      </c>
      <c r="H99" s="48">
        <v>9.42</v>
      </c>
      <c r="I99" s="49">
        <f t="shared" si="1"/>
        <v>18.84</v>
      </c>
    </row>
    <row r="100" spans="1:9" ht="13.5" thickBot="1" x14ac:dyDescent="0.25">
      <c r="A100" s="46" t="s">
        <v>118</v>
      </c>
      <c r="B100" s="272">
        <v>20841.52</v>
      </c>
      <c r="C100" s="88" t="s">
        <v>77</v>
      </c>
      <c r="D100" s="467" t="s">
        <v>366</v>
      </c>
      <c r="E100" s="47" t="s">
        <v>193</v>
      </c>
      <c r="F100" s="47" t="s">
        <v>100</v>
      </c>
      <c r="G100" s="47">
        <v>1</v>
      </c>
      <c r="H100" s="48">
        <v>110.19</v>
      </c>
      <c r="I100" s="49">
        <f t="shared" si="1"/>
        <v>110.19</v>
      </c>
    </row>
    <row r="101" spans="1:9" ht="26.25" thickBot="1" x14ac:dyDescent="0.25">
      <c r="A101" s="46" t="s">
        <v>353</v>
      </c>
      <c r="B101" s="579">
        <v>26992.52</v>
      </c>
      <c r="C101" s="579" t="s">
        <v>78</v>
      </c>
      <c r="D101" s="47" t="s">
        <v>362</v>
      </c>
      <c r="E101" s="47" t="s">
        <v>355</v>
      </c>
      <c r="F101" s="47" t="s">
        <v>100</v>
      </c>
      <c r="G101" s="47">
        <v>1</v>
      </c>
      <c r="H101" s="48">
        <v>17</v>
      </c>
      <c r="I101" s="318">
        <f t="shared" si="1"/>
        <v>17</v>
      </c>
    </row>
    <row r="102" spans="1:9" x14ac:dyDescent="0.2">
      <c r="A102" s="588" t="s">
        <v>952</v>
      </c>
      <c r="B102" s="581"/>
      <c r="C102" s="581"/>
      <c r="D102" s="591" t="s">
        <v>1458</v>
      </c>
      <c r="E102" s="85" t="s">
        <v>529</v>
      </c>
      <c r="F102" s="85" t="s">
        <v>100</v>
      </c>
      <c r="G102" s="85">
        <v>2</v>
      </c>
      <c r="H102" s="158">
        <v>15</v>
      </c>
      <c r="I102" s="563">
        <f t="shared" si="1"/>
        <v>30</v>
      </c>
    </row>
    <row r="103" spans="1:9" x14ac:dyDescent="0.2">
      <c r="A103" s="589"/>
      <c r="B103" s="581"/>
      <c r="C103" s="581"/>
      <c r="D103" s="595"/>
      <c r="E103" s="15" t="s">
        <v>571</v>
      </c>
      <c r="F103" s="15" t="s">
        <v>100</v>
      </c>
      <c r="G103" s="15">
        <v>4</v>
      </c>
      <c r="H103" s="16">
        <v>27</v>
      </c>
      <c r="I103" s="299">
        <f t="shared" si="1"/>
        <v>108</v>
      </c>
    </row>
    <row r="104" spans="1:9" x14ac:dyDescent="0.2">
      <c r="A104" s="589"/>
      <c r="B104" s="581"/>
      <c r="C104" s="581"/>
      <c r="D104" s="595"/>
      <c r="E104" s="15" t="s">
        <v>780</v>
      </c>
      <c r="F104" s="15" t="s">
        <v>100</v>
      </c>
      <c r="G104" s="15">
        <v>1</v>
      </c>
      <c r="H104" s="16">
        <v>235.8</v>
      </c>
      <c r="I104" s="299">
        <f t="shared" si="1"/>
        <v>235.8</v>
      </c>
    </row>
    <row r="105" spans="1:9" x14ac:dyDescent="0.2">
      <c r="A105" s="589"/>
      <c r="B105" s="581"/>
      <c r="C105" s="581"/>
      <c r="D105" s="595"/>
      <c r="E105" s="15" t="s">
        <v>794</v>
      </c>
      <c r="F105" s="15" t="s">
        <v>100</v>
      </c>
      <c r="G105" s="15">
        <v>1</v>
      </c>
      <c r="H105" s="16">
        <v>199.6</v>
      </c>
      <c r="I105" s="299">
        <f t="shared" si="1"/>
        <v>199.6</v>
      </c>
    </row>
    <row r="106" spans="1:9" x14ac:dyDescent="0.2">
      <c r="A106" s="589"/>
      <c r="B106" s="581"/>
      <c r="C106" s="581"/>
      <c r="D106" s="595"/>
      <c r="E106" s="15" t="s">
        <v>1449</v>
      </c>
      <c r="F106" s="15" t="s">
        <v>100</v>
      </c>
      <c r="G106" s="15">
        <v>2</v>
      </c>
      <c r="H106" s="16">
        <v>66.55</v>
      </c>
      <c r="I106" s="299">
        <f t="shared" si="1"/>
        <v>133.1</v>
      </c>
    </row>
    <row r="107" spans="1:9" x14ac:dyDescent="0.2">
      <c r="A107" s="589"/>
      <c r="B107" s="581"/>
      <c r="C107" s="581"/>
      <c r="D107" s="595"/>
      <c r="E107" s="15" t="s">
        <v>343</v>
      </c>
      <c r="F107" s="15" t="s">
        <v>100</v>
      </c>
      <c r="G107" s="15">
        <v>2</v>
      </c>
      <c r="H107" s="16">
        <v>57.25</v>
      </c>
      <c r="I107" s="299">
        <f t="shared" si="1"/>
        <v>114.5</v>
      </c>
    </row>
    <row r="108" spans="1:9" x14ac:dyDescent="0.2">
      <c r="A108" s="589"/>
      <c r="B108" s="581"/>
      <c r="C108" s="581"/>
      <c r="D108" s="595"/>
      <c r="E108" s="15" t="s">
        <v>344</v>
      </c>
      <c r="F108" s="15" t="s">
        <v>100</v>
      </c>
      <c r="G108" s="15">
        <v>2</v>
      </c>
      <c r="H108" s="16">
        <v>32</v>
      </c>
      <c r="I108" s="299">
        <f t="shared" si="1"/>
        <v>64</v>
      </c>
    </row>
    <row r="109" spans="1:9" x14ac:dyDescent="0.2">
      <c r="A109" s="589"/>
      <c r="B109" s="581"/>
      <c r="C109" s="581"/>
      <c r="D109" s="595"/>
      <c r="E109" s="15" t="s">
        <v>345</v>
      </c>
      <c r="F109" s="15" t="s">
        <v>100</v>
      </c>
      <c r="G109" s="15">
        <v>2</v>
      </c>
      <c r="H109" s="16">
        <v>70</v>
      </c>
      <c r="I109" s="299">
        <f t="shared" si="1"/>
        <v>140</v>
      </c>
    </row>
    <row r="110" spans="1:9" x14ac:dyDescent="0.2">
      <c r="A110" s="589"/>
      <c r="B110" s="581"/>
      <c r="C110" s="581"/>
      <c r="D110" s="595"/>
      <c r="E110" s="15" t="s">
        <v>1276</v>
      </c>
      <c r="F110" s="15" t="s">
        <v>100</v>
      </c>
      <c r="G110" s="15">
        <v>1</v>
      </c>
      <c r="H110" s="16">
        <v>37.9</v>
      </c>
      <c r="I110" s="299">
        <f t="shared" si="1"/>
        <v>37.9</v>
      </c>
    </row>
    <row r="111" spans="1:9" x14ac:dyDescent="0.2">
      <c r="A111" s="589"/>
      <c r="B111" s="581"/>
      <c r="C111" s="581"/>
      <c r="D111" s="595"/>
      <c r="E111" s="15" t="s">
        <v>253</v>
      </c>
      <c r="F111" s="15" t="s">
        <v>100</v>
      </c>
      <c r="G111" s="15">
        <v>1</v>
      </c>
      <c r="H111" s="16">
        <v>8.52</v>
      </c>
      <c r="I111" s="299">
        <f t="shared" si="1"/>
        <v>8.52</v>
      </c>
    </row>
    <row r="112" spans="1:9" x14ac:dyDescent="0.2">
      <c r="A112" s="589"/>
      <c r="B112" s="581"/>
      <c r="C112" s="581"/>
      <c r="D112" s="595"/>
      <c r="E112" s="15" t="s">
        <v>648</v>
      </c>
      <c r="F112" s="15" t="s">
        <v>100</v>
      </c>
      <c r="G112" s="15">
        <v>1</v>
      </c>
      <c r="H112" s="16">
        <v>58</v>
      </c>
      <c r="I112" s="299">
        <f t="shared" si="1"/>
        <v>58</v>
      </c>
    </row>
    <row r="113" spans="1:9" x14ac:dyDescent="0.2">
      <c r="A113" s="589"/>
      <c r="B113" s="581"/>
      <c r="C113" s="581"/>
      <c r="D113" s="595"/>
      <c r="E113" s="15" t="s">
        <v>236</v>
      </c>
      <c r="F113" s="15" t="s">
        <v>104</v>
      </c>
      <c r="G113" s="15">
        <v>8</v>
      </c>
      <c r="H113" s="16">
        <v>56.72</v>
      </c>
      <c r="I113" s="299">
        <f t="shared" si="1"/>
        <v>453.76</v>
      </c>
    </row>
    <row r="114" spans="1:9" x14ac:dyDescent="0.2">
      <c r="A114" s="589"/>
      <c r="B114" s="581"/>
      <c r="C114" s="581"/>
      <c r="D114" s="595"/>
      <c r="E114" s="15" t="s">
        <v>189</v>
      </c>
      <c r="F114" s="15" t="s">
        <v>104</v>
      </c>
      <c r="G114" s="15">
        <v>2</v>
      </c>
      <c r="H114" s="16">
        <v>37.21</v>
      </c>
      <c r="I114" s="299">
        <f t="shared" si="1"/>
        <v>74.42</v>
      </c>
    </row>
    <row r="115" spans="1:9" x14ac:dyDescent="0.2">
      <c r="A115" s="589"/>
      <c r="B115" s="581"/>
      <c r="C115" s="581"/>
      <c r="D115" s="595"/>
      <c r="E115" s="15" t="s">
        <v>430</v>
      </c>
      <c r="F115" s="15" t="s">
        <v>100</v>
      </c>
      <c r="G115" s="15">
        <v>2</v>
      </c>
      <c r="H115" s="16">
        <v>132.5</v>
      </c>
      <c r="I115" s="299">
        <f t="shared" si="1"/>
        <v>265</v>
      </c>
    </row>
    <row r="116" spans="1:9" x14ac:dyDescent="0.2">
      <c r="A116" s="589"/>
      <c r="B116" s="581"/>
      <c r="C116" s="581"/>
      <c r="D116" s="595"/>
      <c r="E116" s="15" t="s">
        <v>333</v>
      </c>
      <c r="F116" s="15" t="s">
        <v>100</v>
      </c>
      <c r="G116" s="15">
        <v>6</v>
      </c>
      <c r="H116" s="16">
        <v>105.64</v>
      </c>
      <c r="I116" s="299">
        <f t="shared" si="1"/>
        <v>633.84</v>
      </c>
    </row>
    <row r="117" spans="1:9" x14ac:dyDescent="0.2">
      <c r="A117" s="589"/>
      <c r="B117" s="581"/>
      <c r="C117" s="581"/>
      <c r="D117" s="595"/>
      <c r="E117" s="15" t="s">
        <v>1296</v>
      </c>
      <c r="F117" s="15" t="s">
        <v>100</v>
      </c>
      <c r="G117" s="15">
        <v>4</v>
      </c>
      <c r="H117" s="16">
        <v>3.6</v>
      </c>
      <c r="I117" s="299">
        <f t="shared" si="1"/>
        <v>14.4</v>
      </c>
    </row>
    <row r="118" spans="1:9" x14ac:dyDescent="0.2">
      <c r="A118" s="589"/>
      <c r="B118" s="581"/>
      <c r="C118" s="581"/>
      <c r="D118" s="595"/>
      <c r="E118" s="15" t="s">
        <v>420</v>
      </c>
      <c r="F118" s="15" t="s">
        <v>100</v>
      </c>
      <c r="G118" s="15">
        <v>4</v>
      </c>
      <c r="H118" s="16">
        <v>4.59</v>
      </c>
      <c r="I118" s="299">
        <f t="shared" si="1"/>
        <v>18.36</v>
      </c>
    </row>
    <row r="119" spans="1:9" x14ac:dyDescent="0.2">
      <c r="A119" s="589"/>
      <c r="B119" s="581"/>
      <c r="C119" s="581"/>
      <c r="D119" s="595"/>
      <c r="E119" s="15" t="s">
        <v>689</v>
      </c>
      <c r="F119" s="15" t="s">
        <v>100</v>
      </c>
      <c r="G119" s="15">
        <v>4</v>
      </c>
      <c r="H119" s="16">
        <v>7.74</v>
      </c>
      <c r="I119" s="299">
        <f t="shared" si="1"/>
        <v>30.96</v>
      </c>
    </row>
    <row r="120" spans="1:9" x14ac:dyDescent="0.2">
      <c r="A120" s="589"/>
      <c r="B120" s="581"/>
      <c r="C120" s="581"/>
      <c r="D120" s="595"/>
      <c r="E120" s="15" t="s">
        <v>419</v>
      </c>
      <c r="F120" s="15" t="s">
        <v>100</v>
      </c>
      <c r="G120" s="15">
        <v>2</v>
      </c>
      <c r="H120" s="16">
        <v>148.01</v>
      </c>
      <c r="I120" s="299">
        <f t="shared" si="1"/>
        <v>296.02</v>
      </c>
    </row>
    <row r="121" spans="1:9" x14ac:dyDescent="0.2">
      <c r="A121" s="589"/>
      <c r="B121" s="581"/>
      <c r="C121" s="581"/>
      <c r="D121" s="595"/>
      <c r="E121" s="15" t="s">
        <v>193</v>
      </c>
      <c r="F121" s="15" t="s">
        <v>100</v>
      </c>
      <c r="G121" s="15">
        <v>1</v>
      </c>
      <c r="H121" s="16">
        <v>110.19</v>
      </c>
      <c r="I121" s="299">
        <f t="shared" si="1"/>
        <v>110.19</v>
      </c>
    </row>
    <row r="122" spans="1:9" x14ac:dyDescent="0.2">
      <c r="A122" s="589"/>
      <c r="B122" s="581"/>
      <c r="C122" s="581"/>
      <c r="D122" s="595"/>
      <c r="E122" s="15" t="s">
        <v>329</v>
      </c>
      <c r="F122" s="15" t="s">
        <v>100</v>
      </c>
      <c r="G122" s="15">
        <v>1</v>
      </c>
      <c r="H122" s="16">
        <v>45</v>
      </c>
      <c r="I122" s="299">
        <f t="shared" si="1"/>
        <v>45</v>
      </c>
    </row>
    <row r="123" spans="1:9" ht="13.5" thickBot="1" x14ac:dyDescent="0.25">
      <c r="A123" s="590"/>
      <c r="B123" s="581"/>
      <c r="C123" s="581"/>
      <c r="D123" s="592"/>
      <c r="E123" s="40" t="s">
        <v>441</v>
      </c>
      <c r="F123" s="40" t="s">
        <v>100</v>
      </c>
      <c r="G123" s="40">
        <v>1</v>
      </c>
      <c r="H123" s="41">
        <v>290</v>
      </c>
      <c r="I123" s="300">
        <f t="shared" si="1"/>
        <v>290</v>
      </c>
    </row>
    <row r="124" spans="1:9" x14ac:dyDescent="0.2">
      <c r="A124" s="588" t="s">
        <v>164</v>
      </c>
      <c r="B124" s="581"/>
      <c r="C124" s="581"/>
      <c r="D124" s="591" t="s">
        <v>1458</v>
      </c>
      <c r="E124" s="37" t="s">
        <v>1255</v>
      </c>
      <c r="F124" s="37" t="s">
        <v>100</v>
      </c>
      <c r="G124" s="37">
        <v>1</v>
      </c>
      <c r="H124" s="38">
        <v>37.9</v>
      </c>
      <c r="I124" s="298">
        <f t="shared" si="1"/>
        <v>37.9</v>
      </c>
    </row>
    <row r="125" spans="1:9" x14ac:dyDescent="0.2">
      <c r="A125" s="589"/>
      <c r="B125" s="581"/>
      <c r="C125" s="581"/>
      <c r="D125" s="595"/>
      <c r="E125" s="35" t="s">
        <v>1459</v>
      </c>
      <c r="F125" s="35" t="s">
        <v>100</v>
      </c>
      <c r="G125" s="35">
        <v>1</v>
      </c>
      <c r="H125" s="36">
        <v>120</v>
      </c>
      <c r="I125" s="335">
        <f t="shared" si="1"/>
        <v>120</v>
      </c>
    </row>
    <row r="126" spans="1:9" x14ac:dyDescent="0.2">
      <c r="A126" s="589"/>
      <c r="B126" s="581"/>
      <c r="C126" s="581"/>
      <c r="D126" s="595"/>
      <c r="E126" s="35" t="s">
        <v>430</v>
      </c>
      <c r="F126" s="35" t="s">
        <v>100</v>
      </c>
      <c r="G126" s="35">
        <v>2</v>
      </c>
      <c r="H126" s="36">
        <v>132.5</v>
      </c>
      <c r="I126" s="335">
        <f t="shared" si="1"/>
        <v>265</v>
      </c>
    </row>
    <row r="127" spans="1:9" x14ac:dyDescent="0.2">
      <c r="A127" s="589"/>
      <c r="B127" s="581"/>
      <c r="C127" s="581"/>
      <c r="D127" s="595"/>
      <c r="E127" s="35" t="s">
        <v>436</v>
      </c>
      <c r="F127" s="35" t="s">
        <v>100</v>
      </c>
      <c r="G127" s="35">
        <v>1</v>
      </c>
      <c r="H127" s="36">
        <v>85.05</v>
      </c>
      <c r="I127" s="335">
        <f t="shared" si="1"/>
        <v>85.05</v>
      </c>
    </row>
    <row r="128" spans="1:9" x14ac:dyDescent="0.2">
      <c r="A128" s="589"/>
      <c r="B128" s="581"/>
      <c r="C128" s="581"/>
      <c r="D128" s="595"/>
      <c r="E128" s="35" t="s">
        <v>189</v>
      </c>
      <c r="F128" s="35" t="s">
        <v>104</v>
      </c>
      <c r="G128" s="35">
        <v>3</v>
      </c>
      <c r="H128" s="36">
        <v>37.21</v>
      </c>
      <c r="I128" s="335">
        <f t="shared" si="1"/>
        <v>111.63</v>
      </c>
    </row>
    <row r="129" spans="1:9" x14ac:dyDescent="0.2">
      <c r="A129" s="589"/>
      <c r="B129" s="581"/>
      <c r="C129" s="581"/>
      <c r="D129" s="595"/>
      <c r="E129" s="35" t="s">
        <v>236</v>
      </c>
      <c r="F129" s="35" t="s">
        <v>104</v>
      </c>
      <c r="G129" s="35">
        <v>4</v>
      </c>
      <c r="H129" s="36">
        <v>56.72</v>
      </c>
      <c r="I129" s="335">
        <f t="shared" si="1"/>
        <v>226.88</v>
      </c>
    </row>
    <row r="130" spans="1:9" x14ac:dyDescent="0.2">
      <c r="A130" s="589"/>
      <c r="B130" s="581"/>
      <c r="C130" s="581"/>
      <c r="D130" s="595"/>
      <c r="E130" s="35" t="s">
        <v>209</v>
      </c>
      <c r="F130" s="35" t="s">
        <v>100</v>
      </c>
      <c r="G130" s="35">
        <v>2</v>
      </c>
      <c r="H130" s="36">
        <v>173.33</v>
      </c>
      <c r="I130" s="335">
        <f t="shared" si="1"/>
        <v>346.66</v>
      </c>
    </row>
    <row r="131" spans="1:9" x14ac:dyDescent="0.2">
      <c r="A131" s="589"/>
      <c r="B131" s="581"/>
      <c r="C131" s="581"/>
      <c r="D131" s="595"/>
      <c r="E131" s="15" t="s">
        <v>193</v>
      </c>
      <c r="F131" s="35" t="s">
        <v>100</v>
      </c>
      <c r="G131" s="15">
        <v>2</v>
      </c>
      <c r="H131" s="16">
        <v>110.19</v>
      </c>
      <c r="I131" s="299">
        <f t="shared" si="1"/>
        <v>220.38</v>
      </c>
    </row>
    <row r="132" spans="1:9" x14ac:dyDescent="0.2">
      <c r="A132" s="589"/>
      <c r="B132" s="581"/>
      <c r="C132" s="581"/>
      <c r="D132" s="595"/>
      <c r="E132" s="15" t="s">
        <v>868</v>
      </c>
      <c r="F132" s="35" t="s">
        <v>100</v>
      </c>
      <c r="G132" s="15">
        <v>2</v>
      </c>
      <c r="H132" s="16">
        <v>7.74</v>
      </c>
      <c r="I132" s="299">
        <f t="shared" si="1"/>
        <v>15.48</v>
      </c>
    </row>
    <row r="133" spans="1:9" x14ac:dyDescent="0.2">
      <c r="A133" s="589"/>
      <c r="B133" s="581"/>
      <c r="C133" s="581"/>
      <c r="D133" s="595"/>
      <c r="E133" s="15" t="s">
        <v>229</v>
      </c>
      <c r="F133" s="35" t="s">
        <v>100</v>
      </c>
      <c r="G133" s="15">
        <v>2</v>
      </c>
      <c r="H133" s="16">
        <v>47.38</v>
      </c>
      <c r="I133" s="299">
        <f t="shared" si="1"/>
        <v>94.76</v>
      </c>
    </row>
    <row r="134" spans="1:9" x14ac:dyDescent="0.2">
      <c r="A134" s="589"/>
      <c r="B134" s="581"/>
      <c r="C134" s="581"/>
      <c r="D134" s="595"/>
      <c r="E134" s="15" t="s">
        <v>207</v>
      </c>
      <c r="F134" s="15" t="s">
        <v>100</v>
      </c>
      <c r="G134" s="15">
        <v>1</v>
      </c>
      <c r="H134" s="16">
        <v>5.85</v>
      </c>
      <c r="I134" s="299">
        <f t="shared" si="1"/>
        <v>5.85</v>
      </c>
    </row>
    <row r="135" spans="1:9" ht="13.5" thickBot="1" x14ac:dyDescent="0.25">
      <c r="A135" s="590"/>
      <c r="B135" s="580"/>
      <c r="C135" s="580"/>
      <c r="D135" s="592"/>
      <c r="E135" s="40" t="s">
        <v>228</v>
      </c>
      <c r="F135" s="40" t="s">
        <v>100</v>
      </c>
      <c r="G135" s="40">
        <v>2</v>
      </c>
      <c r="H135" s="41">
        <v>8.07</v>
      </c>
      <c r="I135" s="300">
        <f t="shared" si="1"/>
        <v>16.14</v>
      </c>
    </row>
    <row r="136" spans="1:9" x14ac:dyDescent="0.2">
      <c r="A136" s="588" t="s">
        <v>558</v>
      </c>
      <c r="B136" s="579">
        <v>23170.32</v>
      </c>
      <c r="C136" s="579" t="s">
        <v>79</v>
      </c>
      <c r="D136" s="591" t="s">
        <v>1562</v>
      </c>
      <c r="E136" s="37" t="s">
        <v>194</v>
      </c>
      <c r="F136" s="37" t="s">
        <v>100</v>
      </c>
      <c r="G136" s="37">
        <v>1</v>
      </c>
      <c r="H136" s="38">
        <v>13.04</v>
      </c>
      <c r="I136" s="298">
        <f t="shared" si="1"/>
        <v>13.04</v>
      </c>
    </row>
    <row r="137" spans="1:9" x14ac:dyDescent="0.2">
      <c r="A137" s="589"/>
      <c r="B137" s="581"/>
      <c r="C137" s="581"/>
      <c r="D137" s="595"/>
      <c r="E137" s="15" t="s">
        <v>249</v>
      </c>
      <c r="F137" s="15" t="s">
        <v>100</v>
      </c>
      <c r="G137" s="15">
        <v>1</v>
      </c>
      <c r="H137" s="16">
        <v>75</v>
      </c>
      <c r="I137" s="299">
        <f t="shared" si="1"/>
        <v>75</v>
      </c>
    </row>
    <row r="138" spans="1:9" ht="13.5" thickBot="1" x14ac:dyDescent="0.25">
      <c r="A138" s="590"/>
      <c r="B138" s="580"/>
      <c r="C138" s="580"/>
      <c r="D138" s="592"/>
      <c r="E138" s="40" t="s">
        <v>441</v>
      </c>
      <c r="F138" s="40" t="s">
        <v>100</v>
      </c>
      <c r="G138" s="40">
        <v>1</v>
      </c>
      <c r="H138" s="41">
        <v>290</v>
      </c>
      <c r="I138" s="42">
        <f t="shared" si="1"/>
        <v>290</v>
      </c>
    </row>
    <row r="139" spans="1:9" ht="12.75" customHeight="1" thickBot="1" x14ac:dyDescent="0.25">
      <c r="A139" s="183"/>
      <c r="B139" s="200">
        <f>SUM(B40:B138)</f>
        <v>259057.57</v>
      </c>
      <c r="C139" s="201"/>
      <c r="D139" s="200"/>
      <c r="E139" s="202"/>
      <c r="F139" s="201"/>
      <c r="G139" s="201"/>
      <c r="H139" s="200" t="s">
        <v>16</v>
      </c>
      <c r="I139" s="233">
        <f>SUM(I40:I138)</f>
        <v>14206.279999999999</v>
      </c>
    </row>
    <row r="140" spans="1:9" ht="64.5" thickBot="1" x14ac:dyDescent="0.25">
      <c r="A140" s="137" t="s">
        <v>381</v>
      </c>
      <c r="B140" s="117" t="s">
        <v>15</v>
      </c>
      <c r="C140" s="117" t="s">
        <v>4</v>
      </c>
      <c r="D140" s="117" t="s">
        <v>22</v>
      </c>
      <c r="E140" s="121" t="s">
        <v>17</v>
      </c>
      <c r="F140" s="117" t="s">
        <v>18</v>
      </c>
      <c r="G140" s="117" t="s">
        <v>9</v>
      </c>
      <c r="H140" s="117" t="s">
        <v>12</v>
      </c>
      <c r="I140" s="118" t="s">
        <v>11</v>
      </c>
    </row>
    <row r="141" spans="1:9" ht="12.75" customHeight="1" thickBot="1" x14ac:dyDescent="0.25">
      <c r="A141" s="230"/>
      <c r="B141" s="107">
        <v>10383.969999999999</v>
      </c>
      <c r="C141" s="58" t="s">
        <v>65</v>
      </c>
      <c r="D141" s="67"/>
      <c r="E141" s="59"/>
      <c r="F141" s="59"/>
      <c r="G141" s="59"/>
      <c r="H141" s="60"/>
      <c r="I141" s="61"/>
    </row>
    <row r="142" spans="1:9" ht="12.75" customHeight="1" thickBot="1" x14ac:dyDescent="0.25">
      <c r="A142" s="224"/>
      <c r="B142" s="102">
        <v>10584.03</v>
      </c>
      <c r="C142" s="102" t="s">
        <v>66</v>
      </c>
      <c r="D142" s="104"/>
      <c r="E142" s="103"/>
      <c r="F142" s="103"/>
      <c r="G142" s="103"/>
      <c r="H142" s="105"/>
      <c r="I142" s="445"/>
    </row>
    <row r="143" spans="1:9" ht="12.75" customHeight="1" thickBot="1" x14ac:dyDescent="0.25">
      <c r="A143" s="230"/>
      <c r="B143" s="109">
        <v>9992.48</v>
      </c>
      <c r="C143" s="88" t="s">
        <v>69</v>
      </c>
      <c r="D143" s="89"/>
      <c r="E143" s="47"/>
      <c r="F143" s="47"/>
      <c r="G143" s="47"/>
      <c r="H143" s="48"/>
      <c r="I143" s="49"/>
    </row>
    <row r="144" spans="1:9" ht="12.75" customHeight="1" thickBot="1" x14ac:dyDescent="0.25">
      <c r="A144" s="230"/>
      <c r="B144" s="109">
        <v>9943.93</v>
      </c>
      <c r="C144" s="88" t="s">
        <v>71</v>
      </c>
      <c r="D144" s="89"/>
      <c r="E144" s="47"/>
      <c r="F144" s="47"/>
      <c r="G144" s="47"/>
      <c r="H144" s="48"/>
      <c r="I144" s="49"/>
    </row>
    <row r="145" spans="1:9" ht="12.75" customHeight="1" thickBot="1" x14ac:dyDescent="0.25">
      <c r="A145" s="230"/>
      <c r="B145" s="109">
        <v>10185.719999999999</v>
      </c>
      <c r="C145" s="88" t="s">
        <v>72</v>
      </c>
      <c r="D145" s="89"/>
      <c r="E145" s="47"/>
      <c r="F145" s="47"/>
      <c r="G145" s="47"/>
      <c r="H145" s="48"/>
      <c r="I145" s="49"/>
    </row>
    <row r="146" spans="1:9" ht="12.75" customHeight="1" thickBot="1" x14ac:dyDescent="0.25">
      <c r="A146" s="230"/>
      <c r="B146" s="109">
        <v>11015.12</v>
      </c>
      <c r="C146" s="88" t="s">
        <v>73</v>
      </c>
      <c r="D146" s="89"/>
      <c r="E146" s="47"/>
      <c r="F146" s="47"/>
      <c r="G146" s="47"/>
      <c r="H146" s="48"/>
      <c r="I146" s="49"/>
    </row>
    <row r="147" spans="1:9" ht="12.75" customHeight="1" thickBot="1" x14ac:dyDescent="0.25">
      <c r="A147" s="230"/>
      <c r="B147" s="109">
        <v>9986.4511999999995</v>
      </c>
      <c r="C147" s="88" t="s">
        <v>74</v>
      </c>
      <c r="D147" s="89"/>
      <c r="E147" s="47"/>
      <c r="F147" s="47"/>
      <c r="G147" s="47"/>
      <c r="H147" s="48"/>
      <c r="I147" s="49"/>
    </row>
    <row r="148" spans="1:9" ht="12.75" customHeight="1" thickBot="1" x14ac:dyDescent="0.25">
      <c r="A148" s="224"/>
      <c r="B148" s="109">
        <v>12822.304</v>
      </c>
      <c r="C148" s="88" t="s">
        <v>75</v>
      </c>
      <c r="D148" s="89"/>
      <c r="E148" s="47"/>
      <c r="F148" s="47"/>
      <c r="G148" s="47"/>
      <c r="H148" s="48"/>
      <c r="I148" s="49"/>
    </row>
    <row r="149" spans="1:9" ht="12.75" customHeight="1" thickBot="1" x14ac:dyDescent="0.25">
      <c r="A149" s="224"/>
      <c r="B149" s="109">
        <v>10474.195</v>
      </c>
      <c r="C149" s="88" t="s">
        <v>76</v>
      </c>
      <c r="D149" s="89"/>
      <c r="E149" s="47"/>
      <c r="F149" s="47"/>
      <c r="G149" s="47"/>
      <c r="H149" s="48"/>
      <c r="I149" s="49"/>
    </row>
    <row r="150" spans="1:9" ht="12.75" customHeight="1" thickBot="1" x14ac:dyDescent="0.25">
      <c r="A150" s="224"/>
      <c r="B150" s="109">
        <v>9918.4462000000003</v>
      </c>
      <c r="C150" s="88" t="s">
        <v>77</v>
      </c>
      <c r="D150" s="89"/>
      <c r="E150" s="47"/>
      <c r="F150" s="47"/>
      <c r="G150" s="47"/>
      <c r="H150" s="48"/>
      <c r="I150" s="49"/>
    </row>
    <row r="151" spans="1:9" ht="12.75" customHeight="1" thickBot="1" x14ac:dyDescent="0.25">
      <c r="A151" s="224"/>
      <c r="B151" s="109">
        <v>11098.025</v>
      </c>
      <c r="C151" s="88" t="s">
        <v>78</v>
      </c>
      <c r="D151" s="89"/>
      <c r="E151" s="47"/>
      <c r="F151" s="47"/>
      <c r="G151" s="47"/>
      <c r="H151" s="48"/>
      <c r="I151" s="49"/>
    </row>
    <row r="152" spans="1:9" ht="12.75" customHeight="1" thickBot="1" x14ac:dyDescent="0.25">
      <c r="A152" s="224"/>
      <c r="B152" s="109">
        <v>11260.089</v>
      </c>
      <c r="C152" s="88" t="s">
        <v>79</v>
      </c>
      <c r="D152" s="89"/>
      <c r="E152" s="47"/>
      <c r="F152" s="47"/>
      <c r="G152" s="47"/>
      <c r="H152" s="48"/>
      <c r="I152" s="49"/>
    </row>
    <row r="153" spans="1:9" ht="12.75" customHeight="1" thickBot="1" x14ac:dyDescent="0.25">
      <c r="A153" s="231"/>
      <c r="B153" s="512">
        <f>SUM(B141:B152)</f>
        <v>127664.76040000003</v>
      </c>
      <c r="C153" s="518" t="s">
        <v>86</v>
      </c>
      <c r="D153" s="89"/>
      <c r="E153" s="47"/>
      <c r="F153" s="47"/>
      <c r="G153" s="47"/>
      <c r="H153" s="48"/>
      <c r="I153" s="49"/>
    </row>
    <row r="154" spans="1:9" ht="12.75" customHeight="1" thickBot="1" x14ac:dyDescent="0.25">
      <c r="A154" s="596" t="s">
        <v>114</v>
      </c>
      <c r="B154" s="109">
        <v>1118.23</v>
      </c>
      <c r="C154" s="88" t="s">
        <v>72</v>
      </c>
      <c r="D154" s="89"/>
      <c r="E154" s="47"/>
      <c r="F154" s="47"/>
      <c r="G154" s="47"/>
      <c r="H154" s="48"/>
      <c r="I154" s="49"/>
    </row>
    <row r="155" spans="1:9" ht="12.75" customHeight="1" thickBot="1" x14ac:dyDescent="0.25">
      <c r="A155" s="597"/>
      <c r="B155" s="109">
        <v>1668.74</v>
      </c>
      <c r="C155" s="88" t="s">
        <v>73</v>
      </c>
      <c r="D155" s="89"/>
      <c r="E155" s="47"/>
      <c r="F155" s="47"/>
      <c r="G155" s="47"/>
      <c r="H155" s="48"/>
      <c r="I155" s="49"/>
    </row>
    <row r="156" spans="1:9" ht="12.75" customHeight="1" thickBot="1" x14ac:dyDescent="0.25">
      <c r="A156" s="597"/>
      <c r="B156" s="109">
        <v>819.69</v>
      </c>
      <c r="C156" s="88" t="s">
        <v>74</v>
      </c>
      <c r="D156" s="89"/>
      <c r="E156" s="47"/>
      <c r="F156" s="47"/>
      <c r="G156" s="47"/>
      <c r="H156" s="48"/>
      <c r="I156" s="49"/>
    </row>
    <row r="157" spans="1:9" ht="12.75" customHeight="1" thickBot="1" x14ac:dyDescent="0.25">
      <c r="A157" s="597"/>
      <c r="B157" s="109">
        <v>331.7</v>
      </c>
      <c r="C157" s="88" t="s">
        <v>75</v>
      </c>
      <c r="D157" s="89"/>
      <c r="E157" s="47"/>
      <c r="F157" s="47"/>
      <c r="G157" s="47"/>
      <c r="H157" s="48"/>
      <c r="I157" s="49"/>
    </row>
    <row r="158" spans="1:9" ht="12.75" customHeight="1" thickBot="1" x14ac:dyDescent="0.25">
      <c r="A158" s="598"/>
      <c r="B158" s="512">
        <f>SUM(B154:B157)</f>
        <v>3938.36</v>
      </c>
      <c r="C158" s="518" t="s">
        <v>86</v>
      </c>
      <c r="D158" s="89"/>
      <c r="E158" s="47"/>
      <c r="F158" s="47"/>
      <c r="G158" s="47"/>
      <c r="H158" s="48"/>
      <c r="I158" s="49">
        <v>1370.7</v>
      </c>
    </row>
    <row r="159" spans="1:9" ht="12.75" customHeight="1" thickBot="1" x14ac:dyDescent="0.25">
      <c r="A159" s="223"/>
      <c r="B159" s="18">
        <f>B153+B158</f>
        <v>131603.12040000001</v>
      </c>
      <c r="C159" s="17"/>
      <c r="D159" s="18"/>
      <c r="E159" s="19"/>
      <c r="F159" s="17"/>
      <c r="G159" s="17"/>
      <c r="H159" s="18" t="s">
        <v>16</v>
      </c>
      <c r="I159" s="236">
        <f>SUM(I141:I158)</f>
        <v>1370.7</v>
      </c>
    </row>
    <row r="160" spans="1:9" ht="77.25" thickBot="1" x14ac:dyDescent="0.25">
      <c r="A160" s="137" t="s">
        <v>382</v>
      </c>
      <c r="B160" s="117" t="s">
        <v>15</v>
      </c>
      <c r="C160" s="117" t="s">
        <v>4</v>
      </c>
      <c r="D160" s="117" t="s">
        <v>22</v>
      </c>
      <c r="E160" s="121" t="s">
        <v>17</v>
      </c>
      <c r="F160" s="117" t="s">
        <v>18</v>
      </c>
      <c r="G160" s="117" t="s">
        <v>9</v>
      </c>
      <c r="H160" s="117" t="s">
        <v>12</v>
      </c>
      <c r="I160" s="118" t="s">
        <v>11</v>
      </c>
    </row>
    <row r="161" spans="1:9" ht="12.75" customHeight="1" thickBot="1" x14ac:dyDescent="0.25">
      <c r="A161" s="230"/>
      <c r="B161" s="109">
        <v>14694.71</v>
      </c>
      <c r="C161" s="33" t="s">
        <v>65</v>
      </c>
      <c r="D161" s="89"/>
      <c r="E161" s="47"/>
      <c r="F161" s="47"/>
      <c r="G161" s="47"/>
      <c r="H161" s="48"/>
      <c r="I161" s="49"/>
    </row>
    <row r="162" spans="1:9" ht="12.75" customHeight="1" thickBot="1" x14ac:dyDescent="0.25">
      <c r="A162" s="230"/>
      <c r="B162" s="109">
        <v>15663.15</v>
      </c>
      <c r="C162" s="13" t="s">
        <v>66</v>
      </c>
      <c r="D162" s="89"/>
      <c r="E162" s="47"/>
      <c r="F162" s="47"/>
      <c r="G162" s="47"/>
      <c r="H162" s="48"/>
      <c r="I162" s="49"/>
    </row>
    <row r="163" spans="1:9" ht="12.75" customHeight="1" thickBot="1" x14ac:dyDescent="0.25">
      <c r="A163" s="230"/>
      <c r="B163" s="109">
        <v>14109.63</v>
      </c>
      <c r="C163" s="33" t="s">
        <v>69</v>
      </c>
      <c r="D163" s="89"/>
      <c r="E163" s="47"/>
      <c r="F163" s="47"/>
      <c r="G163" s="47"/>
      <c r="H163" s="48"/>
      <c r="I163" s="49"/>
    </row>
    <row r="164" spans="1:9" ht="12.75" customHeight="1" thickBot="1" x14ac:dyDescent="0.25">
      <c r="A164" s="230"/>
      <c r="B164" s="109">
        <v>14832.49</v>
      </c>
      <c r="C164" s="13" t="s">
        <v>71</v>
      </c>
      <c r="D164" s="89"/>
      <c r="E164" s="47"/>
      <c r="F164" s="47"/>
      <c r="G164" s="47"/>
      <c r="H164" s="48"/>
      <c r="I164" s="49"/>
    </row>
    <row r="165" spans="1:9" ht="12.75" customHeight="1" thickBot="1" x14ac:dyDescent="0.25">
      <c r="A165" s="230"/>
      <c r="B165" s="109">
        <v>16157.92</v>
      </c>
      <c r="C165" s="33" t="s">
        <v>72</v>
      </c>
      <c r="D165" s="89"/>
      <c r="E165" s="47"/>
      <c r="F165" s="47"/>
      <c r="G165" s="47"/>
      <c r="H165" s="48"/>
      <c r="I165" s="49"/>
    </row>
    <row r="166" spans="1:9" ht="12.75" customHeight="1" thickBot="1" x14ac:dyDescent="0.25">
      <c r="A166" s="230"/>
      <c r="B166" s="109">
        <v>15812.93</v>
      </c>
      <c r="C166" s="13" t="s">
        <v>73</v>
      </c>
      <c r="D166" s="89"/>
      <c r="E166" s="47"/>
      <c r="F166" s="47"/>
      <c r="G166" s="47"/>
      <c r="H166" s="48"/>
      <c r="I166" s="49"/>
    </row>
    <row r="167" spans="1:9" ht="12.75" customHeight="1" thickBot="1" x14ac:dyDescent="0.25">
      <c r="A167" s="230"/>
      <c r="B167" s="109">
        <v>14182.88</v>
      </c>
      <c r="C167" s="33" t="s">
        <v>74</v>
      </c>
      <c r="D167" s="89"/>
      <c r="E167" s="47"/>
      <c r="F167" s="47"/>
      <c r="G167" s="47"/>
      <c r="H167" s="48"/>
      <c r="I167" s="49"/>
    </row>
    <row r="168" spans="1:9" ht="12.75" customHeight="1" thickBot="1" x14ac:dyDescent="0.25">
      <c r="A168" s="230"/>
      <c r="B168" s="109">
        <v>16433.009999999998</v>
      </c>
      <c r="C168" s="13" t="s">
        <v>75</v>
      </c>
      <c r="D168" s="89"/>
      <c r="E168" s="47"/>
      <c r="F168" s="47"/>
      <c r="G168" s="47"/>
      <c r="H168" s="48"/>
      <c r="I168" s="49"/>
    </row>
    <row r="169" spans="1:9" ht="12.75" customHeight="1" thickBot="1" x14ac:dyDescent="0.25">
      <c r="A169" s="230"/>
      <c r="B169" s="109">
        <v>16568.29</v>
      </c>
      <c r="C169" s="33" t="s">
        <v>76</v>
      </c>
      <c r="D169" s="89"/>
      <c r="E169" s="47"/>
      <c r="F169" s="47"/>
      <c r="G169" s="47"/>
      <c r="H169" s="48"/>
      <c r="I169" s="49"/>
    </row>
    <row r="170" spans="1:9" ht="12.75" customHeight="1" thickBot="1" x14ac:dyDescent="0.25">
      <c r="A170" s="230"/>
      <c r="B170" s="109">
        <v>15457.26</v>
      </c>
      <c r="C170" s="13" t="s">
        <v>77</v>
      </c>
      <c r="D170" s="89"/>
      <c r="E170" s="47"/>
      <c r="F170" s="47"/>
      <c r="G170" s="47"/>
      <c r="H170" s="48"/>
      <c r="I170" s="49"/>
    </row>
    <row r="171" spans="1:9" ht="12.75" customHeight="1" thickBot="1" x14ac:dyDescent="0.25">
      <c r="A171" s="230"/>
      <c r="B171" s="109">
        <v>15437.59</v>
      </c>
      <c r="C171" s="13" t="s">
        <v>78</v>
      </c>
      <c r="D171" s="89"/>
      <c r="E171" s="47"/>
      <c r="F171" s="47"/>
      <c r="G171" s="47"/>
      <c r="H171" s="48"/>
      <c r="I171" s="49"/>
    </row>
    <row r="172" spans="1:9" ht="12.75" customHeight="1" thickBot="1" x14ac:dyDescent="0.25">
      <c r="A172" s="230"/>
      <c r="B172" s="109">
        <v>15963.83</v>
      </c>
      <c r="C172" s="13" t="s">
        <v>79</v>
      </c>
      <c r="D172" s="89"/>
      <c r="E172" s="47"/>
      <c r="F172" s="47"/>
      <c r="G172" s="47"/>
      <c r="H172" s="48"/>
      <c r="I172" s="49"/>
    </row>
    <row r="173" spans="1:9" ht="12.75" customHeight="1" thickBot="1" x14ac:dyDescent="0.25">
      <c r="A173" s="230"/>
      <c r="B173" s="109"/>
      <c r="C173" s="88" t="s">
        <v>86</v>
      </c>
      <c r="D173" s="89"/>
      <c r="E173" s="47"/>
      <c r="F173" s="47"/>
      <c r="G173" s="47"/>
      <c r="H173" s="48"/>
      <c r="I173" s="49">
        <v>1447.2</v>
      </c>
    </row>
    <row r="174" spans="1:9" x14ac:dyDescent="0.2">
      <c r="A174" s="183"/>
      <c r="B174" s="200">
        <f>SUM(B161:B173)</f>
        <v>185313.68999999997</v>
      </c>
      <c r="C174" s="201"/>
      <c r="D174" s="200"/>
      <c r="E174" s="202"/>
      <c r="F174" s="201"/>
      <c r="G174" s="201"/>
      <c r="H174" s="200" t="s">
        <v>16</v>
      </c>
      <c r="I174" s="233">
        <f>SUM(I161:I173)</f>
        <v>1447.2</v>
      </c>
    </row>
    <row r="175" spans="1:9" ht="25.5" x14ac:dyDescent="0.2">
      <c r="A175" s="224" t="s">
        <v>7</v>
      </c>
      <c r="B175" s="11" t="s">
        <v>15</v>
      </c>
      <c r="C175" s="11" t="s">
        <v>4</v>
      </c>
      <c r="D175" s="11" t="s">
        <v>22</v>
      </c>
      <c r="E175" s="12" t="s">
        <v>17</v>
      </c>
      <c r="F175" s="11" t="s">
        <v>18</v>
      </c>
      <c r="G175" s="11" t="s">
        <v>9</v>
      </c>
      <c r="H175" s="11" t="s">
        <v>12</v>
      </c>
      <c r="I175" s="437" t="s">
        <v>11</v>
      </c>
    </row>
    <row r="176" spans="1:9" ht="12.75" customHeight="1" x14ac:dyDescent="0.2">
      <c r="A176" s="621" t="s">
        <v>81</v>
      </c>
      <c r="B176" s="13"/>
      <c r="C176" s="13" t="s">
        <v>65</v>
      </c>
      <c r="D176" s="14"/>
      <c r="E176" s="15"/>
      <c r="F176" s="15" t="s">
        <v>82</v>
      </c>
      <c r="G176" s="15">
        <v>893</v>
      </c>
      <c r="H176" s="16">
        <v>4.54</v>
      </c>
      <c r="I176" s="43">
        <f>G176*H176</f>
        <v>4054.2200000000003</v>
      </c>
    </row>
    <row r="177" spans="1:9" ht="12.75" customHeight="1" x14ac:dyDescent="0.2">
      <c r="A177" s="589"/>
      <c r="B177" s="13"/>
      <c r="C177" s="13" t="s">
        <v>66</v>
      </c>
      <c r="D177" s="14"/>
      <c r="E177" s="15"/>
      <c r="F177" s="15" t="s">
        <v>82</v>
      </c>
      <c r="G177" s="15">
        <v>752</v>
      </c>
      <c r="H177" s="16">
        <v>4.54</v>
      </c>
      <c r="I177" s="43">
        <f>G177*H177</f>
        <v>3414.08</v>
      </c>
    </row>
    <row r="178" spans="1:9" x14ac:dyDescent="0.2">
      <c r="A178" s="589"/>
      <c r="B178" s="13"/>
      <c r="C178" s="13" t="s">
        <v>69</v>
      </c>
      <c r="D178" s="14"/>
      <c r="E178" s="15"/>
      <c r="F178" s="15" t="s">
        <v>82</v>
      </c>
      <c r="G178" s="15">
        <v>686</v>
      </c>
      <c r="H178" s="16">
        <v>4.54</v>
      </c>
      <c r="I178" s="43">
        <f>G178*H178</f>
        <v>3114.44</v>
      </c>
    </row>
    <row r="179" spans="1:9" ht="12.75" customHeight="1" x14ac:dyDescent="0.2">
      <c r="A179" s="589"/>
      <c r="B179" s="13"/>
      <c r="C179" s="13" t="s">
        <v>71</v>
      </c>
      <c r="D179" s="14"/>
      <c r="E179" s="15"/>
      <c r="F179" s="15" t="s">
        <v>82</v>
      </c>
      <c r="G179" s="15">
        <v>557</v>
      </c>
      <c r="H179" s="16">
        <v>4.54</v>
      </c>
      <c r="I179" s="43">
        <f t="shared" ref="I179:I187" si="2">G179*H179</f>
        <v>2528.7800000000002</v>
      </c>
    </row>
    <row r="180" spans="1:9" x14ac:dyDescent="0.2">
      <c r="A180" s="589"/>
      <c r="B180" s="13"/>
      <c r="C180" s="13" t="s">
        <v>72</v>
      </c>
      <c r="D180" s="14"/>
      <c r="E180" s="15"/>
      <c r="F180" s="15" t="s">
        <v>82</v>
      </c>
      <c r="G180" s="15">
        <v>626</v>
      </c>
      <c r="H180" s="16">
        <v>4.54</v>
      </c>
      <c r="I180" s="43">
        <f t="shared" si="2"/>
        <v>2842.04</v>
      </c>
    </row>
    <row r="181" spans="1:9" ht="12.75" customHeight="1" x14ac:dyDescent="0.2">
      <c r="A181" s="589"/>
      <c r="B181" s="13"/>
      <c r="C181" s="13" t="s">
        <v>73</v>
      </c>
      <c r="D181" s="14"/>
      <c r="E181" s="15"/>
      <c r="F181" s="15" t="s">
        <v>82</v>
      </c>
      <c r="G181" s="15">
        <v>-97.44</v>
      </c>
      <c r="H181" s="16">
        <v>4.54</v>
      </c>
      <c r="I181" s="43">
        <f t="shared" si="2"/>
        <v>-442.37759999999997</v>
      </c>
    </row>
    <row r="182" spans="1:9" ht="12.75" customHeight="1" x14ac:dyDescent="0.2">
      <c r="A182" s="589"/>
      <c r="B182" s="13"/>
      <c r="C182" s="13" t="s">
        <v>74</v>
      </c>
      <c r="D182" s="14"/>
      <c r="E182" s="15"/>
      <c r="F182" s="15" t="s">
        <v>82</v>
      </c>
      <c r="G182" s="15">
        <v>70.11</v>
      </c>
      <c r="H182" s="16">
        <v>4.8099999999999996</v>
      </c>
      <c r="I182" s="43">
        <f t="shared" si="2"/>
        <v>337.22909999999996</v>
      </c>
    </row>
    <row r="183" spans="1:9" ht="12.75" customHeight="1" x14ac:dyDescent="0.2">
      <c r="A183" s="589"/>
      <c r="B183" s="13"/>
      <c r="C183" s="13" t="s">
        <v>75</v>
      </c>
      <c r="D183" s="14"/>
      <c r="E183" s="15"/>
      <c r="F183" s="15" t="s">
        <v>82</v>
      </c>
      <c r="G183" s="15">
        <v>259.55</v>
      </c>
      <c r="H183" s="16">
        <v>4.8099999999999996</v>
      </c>
      <c r="I183" s="43">
        <f t="shared" si="2"/>
        <v>1248.4355</v>
      </c>
    </row>
    <row r="184" spans="1:9" ht="12.75" customHeight="1" x14ac:dyDescent="0.2">
      <c r="A184" s="589"/>
      <c r="B184" s="13"/>
      <c r="C184" s="13" t="s">
        <v>76</v>
      </c>
      <c r="D184" s="14"/>
      <c r="E184" s="15"/>
      <c r="F184" s="15" t="s">
        <v>82</v>
      </c>
      <c r="G184" s="15">
        <v>240</v>
      </c>
      <c r="H184" s="16">
        <v>4.8099999999999996</v>
      </c>
      <c r="I184" s="43">
        <f t="shared" si="2"/>
        <v>1154.3999999999999</v>
      </c>
    </row>
    <row r="185" spans="1:9" ht="12.75" customHeight="1" x14ac:dyDescent="0.2">
      <c r="A185" s="589"/>
      <c r="B185" s="13"/>
      <c r="C185" s="13" t="s">
        <v>77</v>
      </c>
      <c r="D185" s="14"/>
      <c r="E185" s="15"/>
      <c r="F185" s="15" t="s">
        <v>82</v>
      </c>
      <c r="G185" s="15">
        <v>228.62</v>
      </c>
      <c r="H185" s="16">
        <v>4.8099999999999996</v>
      </c>
      <c r="I185" s="43">
        <f t="shared" si="2"/>
        <v>1099.6622</v>
      </c>
    </row>
    <row r="186" spans="1:9" ht="12.75" customHeight="1" x14ac:dyDescent="0.2">
      <c r="A186" s="589"/>
      <c r="B186" s="13"/>
      <c r="C186" s="13" t="s">
        <v>78</v>
      </c>
      <c r="D186" s="14"/>
      <c r="E186" s="15"/>
      <c r="F186" s="15" t="s">
        <v>82</v>
      </c>
      <c r="G186" s="15">
        <v>-1700.94</v>
      </c>
      <c r="H186" s="16">
        <v>4.8099999999999996</v>
      </c>
      <c r="I186" s="43">
        <f t="shared" si="2"/>
        <v>-8181.5213999999996</v>
      </c>
    </row>
    <row r="187" spans="1:9" ht="12.75" customHeight="1" x14ac:dyDescent="0.2">
      <c r="A187" s="589"/>
      <c r="B187" s="13"/>
      <c r="C187" s="13" t="s">
        <v>79</v>
      </c>
      <c r="D187" s="14"/>
      <c r="E187" s="15"/>
      <c r="F187" s="15" t="s">
        <v>82</v>
      </c>
      <c r="G187" s="15">
        <v>-1211.17</v>
      </c>
      <c r="H187" s="16">
        <v>4.8099999999999996</v>
      </c>
      <c r="I187" s="43">
        <f t="shared" si="2"/>
        <v>-5825.7276999999995</v>
      </c>
    </row>
    <row r="188" spans="1:9" ht="12.75" customHeight="1" x14ac:dyDescent="0.2">
      <c r="A188" s="589"/>
      <c r="B188" s="74"/>
      <c r="C188" s="33" t="s">
        <v>86</v>
      </c>
      <c r="D188" s="14"/>
      <c r="E188" s="15"/>
      <c r="F188" s="15" t="s">
        <v>82</v>
      </c>
      <c r="G188" s="15">
        <f>SUM(G176:G187)</f>
        <v>1302.73</v>
      </c>
      <c r="H188" s="16"/>
      <c r="I188" s="246">
        <f>SUM(I176:I187)</f>
        <v>5343.6601000000028</v>
      </c>
    </row>
    <row r="189" spans="1:9" ht="25.5" x14ac:dyDescent="0.2">
      <c r="A189" s="224" t="s">
        <v>91</v>
      </c>
      <c r="B189" s="13"/>
      <c r="C189" s="33" t="s">
        <v>86</v>
      </c>
      <c r="D189" s="14"/>
      <c r="E189" s="15"/>
      <c r="F189" s="15"/>
      <c r="G189" s="15"/>
      <c r="H189" s="16"/>
      <c r="I189" s="246">
        <v>231397.32</v>
      </c>
    </row>
    <row r="190" spans="1:9" ht="12.75" customHeight="1" x14ac:dyDescent="0.2">
      <c r="A190" s="224" t="s">
        <v>83</v>
      </c>
      <c r="B190" s="13"/>
      <c r="C190" s="13" t="s">
        <v>86</v>
      </c>
      <c r="D190" s="14"/>
      <c r="E190" s="15"/>
      <c r="F190" s="15"/>
      <c r="G190" s="15"/>
      <c r="H190" s="16"/>
      <c r="I190" s="246">
        <v>15558.21</v>
      </c>
    </row>
    <row r="191" spans="1:9" ht="12.75" customHeight="1" x14ac:dyDescent="0.2">
      <c r="A191" s="224" t="s">
        <v>85</v>
      </c>
      <c r="B191" s="13"/>
      <c r="C191" s="13" t="s">
        <v>86</v>
      </c>
      <c r="D191" s="14"/>
      <c r="E191" s="15"/>
      <c r="F191" s="15"/>
      <c r="G191" s="15"/>
      <c r="H191" s="16"/>
      <c r="I191" s="246">
        <v>16634.900000000001</v>
      </c>
    </row>
    <row r="192" spans="1:9" ht="12.75" customHeight="1" x14ac:dyDescent="0.2">
      <c r="A192" s="222" t="s">
        <v>88</v>
      </c>
      <c r="B192" s="13"/>
      <c r="C192" s="13" t="s">
        <v>86</v>
      </c>
      <c r="D192" s="14"/>
      <c r="E192" s="15"/>
      <c r="F192" s="15"/>
      <c r="G192" s="15"/>
      <c r="H192" s="16"/>
      <c r="I192" s="246">
        <v>13111.68</v>
      </c>
    </row>
    <row r="193" spans="1:255" ht="12.75" customHeight="1" thickBot="1" x14ac:dyDescent="0.25">
      <c r="A193" s="222"/>
      <c r="B193" s="112"/>
      <c r="C193" s="112"/>
      <c r="D193" s="111"/>
      <c r="E193" s="113"/>
      <c r="F193" s="112"/>
      <c r="G193" s="112"/>
      <c r="H193" s="111" t="s">
        <v>16</v>
      </c>
      <c r="I193" s="235">
        <f>SUM(I188:I192)</f>
        <v>282045.77010000002</v>
      </c>
    </row>
    <row r="194" spans="1:255" s="45" customFormat="1" ht="64.5" thickBot="1" x14ac:dyDescent="0.25">
      <c r="A194" s="120" t="s">
        <v>96</v>
      </c>
      <c r="B194" s="117" t="s">
        <v>15</v>
      </c>
      <c r="C194" s="117" t="s">
        <v>4</v>
      </c>
      <c r="D194" s="117" t="s">
        <v>22</v>
      </c>
      <c r="E194" s="121" t="s">
        <v>17</v>
      </c>
      <c r="F194" s="117" t="s">
        <v>18</v>
      </c>
      <c r="G194" s="117" t="s">
        <v>9</v>
      </c>
      <c r="H194" s="117" t="s">
        <v>12</v>
      </c>
      <c r="I194" s="118" t="s">
        <v>11</v>
      </c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.75" customHeight="1" thickBot="1" x14ac:dyDescent="0.25">
      <c r="A195" s="230"/>
      <c r="B195" s="107">
        <v>6073.22</v>
      </c>
      <c r="C195" s="58" t="s">
        <v>65</v>
      </c>
      <c r="D195" s="67"/>
      <c r="E195" s="59"/>
      <c r="F195" s="59"/>
      <c r="G195" s="59"/>
      <c r="H195" s="60"/>
      <c r="I195" s="61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230"/>
      <c r="B196" s="108">
        <v>5319.92</v>
      </c>
      <c r="C196" s="95" t="s">
        <v>66</v>
      </c>
      <c r="D196" s="96"/>
      <c r="E196" s="97"/>
      <c r="F196" s="97"/>
      <c r="G196" s="97"/>
      <c r="H196" s="98"/>
      <c r="I196" s="99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230"/>
      <c r="B197" s="109">
        <v>6067.61</v>
      </c>
      <c r="C197" s="88" t="s">
        <v>69</v>
      </c>
      <c r="D197" s="89"/>
      <c r="E197" s="47"/>
      <c r="F197" s="47"/>
      <c r="G197" s="47"/>
      <c r="H197" s="48"/>
      <c r="I197" s="49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230"/>
      <c r="B198" s="109">
        <v>5998.27</v>
      </c>
      <c r="C198" s="88" t="s">
        <v>71</v>
      </c>
      <c r="D198" s="89"/>
      <c r="E198" s="47"/>
      <c r="F198" s="47"/>
      <c r="G198" s="47"/>
      <c r="H198" s="48"/>
      <c r="I198" s="49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230"/>
      <c r="B199" s="109">
        <v>6060.14</v>
      </c>
      <c r="C199" s="88" t="s">
        <v>72</v>
      </c>
      <c r="D199" s="89"/>
      <c r="E199" s="47"/>
      <c r="F199" s="47"/>
      <c r="G199" s="47"/>
      <c r="H199" s="48"/>
      <c r="I199" s="49"/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230"/>
      <c r="B200" s="109">
        <v>5976.85</v>
      </c>
      <c r="C200" s="88" t="s">
        <v>73</v>
      </c>
      <c r="D200" s="89"/>
      <c r="E200" s="47"/>
      <c r="F200" s="47"/>
      <c r="G200" s="47"/>
      <c r="H200" s="48"/>
      <c r="I200" s="49"/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230"/>
      <c r="B201" s="109">
        <v>5020.4049999999997</v>
      </c>
      <c r="C201" s="88" t="s">
        <v>74</v>
      </c>
      <c r="D201" s="89"/>
      <c r="E201" s="47"/>
      <c r="F201" s="47"/>
      <c r="G201" s="47"/>
      <c r="H201" s="48"/>
      <c r="I201" s="49"/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224"/>
      <c r="B202" s="109">
        <v>5308.66</v>
      </c>
      <c r="C202" s="88" t="s">
        <v>75</v>
      </c>
      <c r="D202" s="89"/>
      <c r="E202" s="47"/>
      <c r="F202" s="47"/>
      <c r="G202" s="47"/>
      <c r="H202" s="48"/>
      <c r="I202" s="49"/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224"/>
      <c r="B203" s="109">
        <v>5981.0209999999997</v>
      </c>
      <c r="C203" s="88" t="s">
        <v>76</v>
      </c>
      <c r="D203" s="89"/>
      <c r="E203" s="47"/>
      <c r="F203" s="47"/>
      <c r="G203" s="47"/>
      <c r="H203" s="48"/>
      <c r="I203" s="49"/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2.75" customHeight="1" thickBot="1" x14ac:dyDescent="0.25">
      <c r="A204" s="224"/>
      <c r="B204" s="109">
        <v>4858.1660000000002</v>
      </c>
      <c r="C204" s="88" t="s">
        <v>77</v>
      </c>
      <c r="D204" s="89"/>
      <c r="E204" s="47"/>
      <c r="F204" s="47"/>
      <c r="G204" s="47"/>
      <c r="H204" s="48"/>
      <c r="I204" s="49"/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224"/>
      <c r="B205" s="109">
        <v>4919.7430000000004</v>
      </c>
      <c r="C205" s="88" t="s">
        <v>78</v>
      </c>
      <c r="D205" s="89"/>
      <c r="E205" s="47"/>
      <c r="F205" s="47"/>
      <c r="G205" s="47"/>
      <c r="H205" s="48"/>
      <c r="I205" s="49"/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12.75" customHeight="1" thickBot="1" x14ac:dyDescent="0.25">
      <c r="A206" s="224"/>
      <c r="B206" s="109">
        <v>6133.4530000000004</v>
      </c>
      <c r="C206" s="88" t="s">
        <v>79</v>
      </c>
      <c r="D206" s="89"/>
      <c r="E206" s="47"/>
      <c r="F206" s="47"/>
      <c r="G206" s="47"/>
      <c r="H206" s="48"/>
      <c r="I206" s="49"/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13.5" thickBot="1" x14ac:dyDescent="0.25">
      <c r="A207" s="224"/>
      <c r="B207" s="188"/>
      <c r="C207" s="73" t="s">
        <v>86</v>
      </c>
      <c r="D207" s="166"/>
      <c r="E207" s="53"/>
      <c r="F207" s="53"/>
      <c r="G207" s="53"/>
      <c r="H207" s="156"/>
      <c r="I207" s="49">
        <v>2289.9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12.75" customHeight="1" thickBot="1" x14ac:dyDescent="0.25">
      <c r="A208" s="224"/>
      <c r="B208" s="18">
        <f>SUM(B195:B206)</f>
        <v>67717.457999999999</v>
      </c>
      <c r="C208" s="17"/>
      <c r="D208" s="18"/>
      <c r="E208" s="19"/>
      <c r="F208" s="17"/>
      <c r="G208" s="17"/>
      <c r="H208" s="18" t="s">
        <v>16</v>
      </c>
      <c r="I208" s="236">
        <f>SUM(I195:I207)</f>
        <v>2289.9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255" ht="64.5" thickBot="1" x14ac:dyDescent="0.25">
      <c r="A209" s="46" t="s">
        <v>98</v>
      </c>
      <c r="B209" s="117" t="s">
        <v>15</v>
      </c>
      <c r="C209" s="117" t="s">
        <v>4</v>
      </c>
      <c r="D209" s="117" t="s">
        <v>22</v>
      </c>
      <c r="E209" s="121" t="s">
        <v>17</v>
      </c>
      <c r="F209" s="117" t="s">
        <v>18</v>
      </c>
      <c r="G209" s="117" t="s">
        <v>9</v>
      </c>
      <c r="H209" s="117" t="s">
        <v>12</v>
      </c>
      <c r="I209" s="118" t="s">
        <v>11</v>
      </c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W209" s="56"/>
      <c r="X209" s="56"/>
      <c r="Y209" s="56"/>
      <c r="Z209" s="56"/>
      <c r="AA209" s="56"/>
      <c r="AB209" s="56"/>
      <c r="AD209" s="56"/>
      <c r="AE209" s="56"/>
      <c r="AF209" s="56"/>
      <c r="AG209" s="56"/>
      <c r="AH209" s="56"/>
      <c r="AI209" s="56"/>
      <c r="AJ209" s="56"/>
      <c r="AK209" s="56"/>
      <c r="AL209" s="56"/>
      <c r="AN209" s="56"/>
      <c r="AO209" s="56"/>
      <c r="AP209" s="56"/>
      <c r="AQ209" s="56"/>
      <c r="AR209" s="56"/>
      <c r="AS209" s="56"/>
      <c r="AT209" s="56"/>
      <c r="AU209" s="56"/>
      <c r="AV209" s="56"/>
      <c r="AX209" s="56"/>
      <c r="AY209" s="56"/>
      <c r="AZ209" s="56"/>
      <c r="BA209" s="56"/>
      <c r="BB209" s="56"/>
      <c r="BC209" s="56"/>
      <c r="BD209" s="56"/>
      <c r="BE209" s="56"/>
      <c r="BF209" s="56"/>
      <c r="BH209" s="56"/>
      <c r="BI209" s="56"/>
      <c r="BJ209" s="56"/>
      <c r="BK209" s="56"/>
      <c r="BL209" s="56"/>
      <c r="BM209" s="56"/>
      <c r="BN209" s="56"/>
      <c r="BO209" s="56"/>
      <c r="BP209" s="56"/>
      <c r="BR209" s="56"/>
      <c r="BS209" s="56"/>
      <c r="BT209" s="56"/>
      <c r="BU209" s="56"/>
      <c r="BV209" s="56"/>
      <c r="BW209" s="56"/>
      <c r="BX209" s="56"/>
      <c r="BY209" s="56"/>
      <c r="BZ209" s="56"/>
      <c r="CB209" s="56"/>
      <c r="CC209" s="56"/>
      <c r="CD209" s="56"/>
      <c r="CE209" s="56"/>
      <c r="CF209" s="56"/>
      <c r="CG209" s="56"/>
      <c r="CH209" s="56"/>
      <c r="CI209" s="56"/>
      <c r="CJ209" s="56"/>
      <c r="CL209" s="56"/>
      <c r="CM209" s="56"/>
      <c r="CN209" s="56"/>
      <c r="CO209" s="56"/>
      <c r="CP209" s="56"/>
      <c r="CQ209" s="56"/>
      <c r="CR209" s="56"/>
      <c r="CS209" s="56"/>
      <c r="CT209" s="56"/>
      <c r="CV209" s="56"/>
      <c r="CW209" s="56"/>
      <c r="CX209" s="56"/>
      <c r="CY209" s="56"/>
      <c r="CZ209" s="56"/>
      <c r="DA209" s="56"/>
      <c r="DB209" s="56"/>
      <c r="DC209" s="56"/>
      <c r="DD209" s="56"/>
      <c r="DF209" s="56"/>
      <c r="DG209" s="56"/>
      <c r="DH209" s="56"/>
      <c r="DI209" s="56"/>
      <c r="DJ209" s="56"/>
      <c r="DK209" s="56"/>
      <c r="DL209" s="56"/>
      <c r="DM209" s="56"/>
      <c r="DN209" s="56"/>
      <c r="DP209" s="56"/>
      <c r="DQ209" s="56"/>
      <c r="DR209" s="56"/>
      <c r="DS209" s="56"/>
      <c r="DT209" s="56"/>
      <c r="DU209" s="56"/>
      <c r="DV209" s="56"/>
      <c r="DW209" s="56"/>
      <c r="DX209" s="56"/>
      <c r="DZ209" s="56"/>
      <c r="EA209" s="56"/>
      <c r="EB209" s="56"/>
      <c r="EC209" s="56"/>
      <c r="ED209" s="56"/>
      <c r="EE209" s="56"/>
      <c r="EF209" s="56"/>
      <c r="EG209" s="56"/>
      <c r="EH209" s="56"/>
      <c r="EJ209" s="56"/>
      <c r="EK209" s="56"/>
      <c r="EL209" s="56"/>
      <c r="EM209" s="56"/>
      <c r="EN209" s="56"/>
      <c r="EO209" s="56"/>
      <c r="EP209" s="56"/>
      <c r="EQ209" s="56"/>
      <c r="ER209" s="56"/>
      <c r="ET209" s="56"/>
      <c r="EU209" s="56"/>
      <c r="EV209" s="56"/>
      <c r="EW209" s="56"/>
      <c r="EX209" s="56"/>
      <c r="EY209" s="56"/>
      <c r="EZ209" s="56"/>
      <c r="FA209" s="56"/>
      <c r="FB209" s="56"/>
      <c r="FD209" s="56"/>
      <c r="FE209" s="56"/>
      <c r="FF209" s="56"/>
      <c r="FG209" s="56"/>
      <c r="FH209" s="56"/>
      <c r="FI209" s="56"/>
      <c r="FJ209" s="56"/>
      <c r="FK209" s="56"/>
      <c r="FL209" s="56"/>
      <c r="FN209" s="56"/>
      <c r="FO209" s="56"/>
      <c r="FP209" s="56"/>
      <c r="FQ209" s="56"/>
      <c r="FR209" s="56"/>
      <c r="FS209" s="56"/>
      <c r="FT209" s="56"/>
      <c r="FU209" s="56"/>
      <c r="FV209" s="56"/>
      <c r="FX209" s="56"/>
      <c r="FY209" s="56"/>
      <c r="FZ209" s="56"/>
      <c r="GA209" s="56"/>
      <c r="GB209" s="56"/>
      <c r="GC209" s="56"/>
      <c r="GD209" s="56"/>
      <c r="GE209" s="56"/>
      <c r="GF209" s="56"/>
      <c r="GH209" s="56"/>
      <c r="GI209" s="56"/>
      <c r="GJ209" s="56"/>
      <c r="GK209" s="56"/>
      <c r="GL209" s="56"/>
      <c r="GM209" s="56"/>
      <c r="GN209" s="56"/>
      <c r="GO209" s="56"/>
      <c r="GP209" s="56"/>
      <c r="GR209" s="56"/>
      <c r="GS209" s="56"/>
      <c r="GT209" s="56"/>
      <c r="GU209" s="56"/>
      <c r="GV209" s="56"/>
      <c r="GW209" s="56"/>
      <c r="GX209" s="56"/>
      <c r="GY209" s="56"/>
      <c r="GZ209" s="56"/>
      <c r="HB209" s="56"/>
      <c r="HC209" s="56"/>
      <c r="HD209" s="56"/>
      <c r="HE209" s="56"/>
      <c r="HF209" s="56"/>
      <c r="HG209" s="56"/>
      <c r="HH209" s="56"/>
      <c r="HI209" s="56"/>
      <c r="HJ209" s="56"/>
      <c r="HL209" s="56"/>
      <c r="HM209" s="56"/>
      <c r="HN209" s="56"/>
      <c r="HO209" s="56"/>
      <c r="HP209" s="56"/>
      <c r="HQ209" s="56"/>
      <c r="HR209" s="56"/>
      <c r="HS209" s="56"/>
      <c r="HT209" s="56"/>
      <c r="HV209" s="56"/>
      <c r="HW209" s="56"/>
      <c r="HX209" s="56"/>
      <c r="HY209" s="56"/>
      <c r="HZ209" s="56"/>
      <c r="IA209" s="56"/>
      <c r="IB209" s="56"/>
      <c r="IC209" s="56"/>
      <c r="ID209" s="56"/>
      <c r="IF209" s="56"/>
      <c r="IG209" s="56"/>
      <c r="IH209" s="56"/>
      <c r="II209" s="56"/>
      <c r="IJ209" s="56"/>
      <c r="IK209" s="56"/>
      <c r="IL209" s="56"/>
      <c r="IM209" s="56"/>
      <c r="IN209" s="56"/>
      <c r="IP209" s="56"/>
      <c r="IQ209" s="56"/>
      <c r="IR209" s="56"/>
      <c r="IS209" s="56"/>
      <c r="IT209" s="56"/>
      <c r="IU209" s="56"/>
    </row>
    <row r="210" spans="1:255" ht="26.25" thickBot="1" x14ac:dyDescent="0.25">
      <c r="A210" s="209" t="s">
        <v>87</v>
      </c>
      <c r="B210" s="185"/>
      <c r="C210" s="170" t="s">
        <v>86</v>
      </c>
      <c r="D210" s="241"/>
      <c r="E210" s="242"/>
      <c r="F210" s="241"/>
      <c r="G210" s="242"/>
      <c r="H210" s="242"/>
      <c r="I210" s="203">
        <v>91497.67</v>
      </c>
    </row>
    <row r="211" spans="1:255" ht="13.5" thickBot="1" x14ac:dyDescent="0.25">
      <c r="A211" s="46"/>
      <c r="B211" s="79">
        <f>SUM(B210:B210)</f>
        <v>0</v>
      </c>
      <c r="C211" s="78"/>
      <c r="D211" s="79"/>
      <c r="E211" s="80"/>
      <c r="F211" s="78"/>
      <c r="G211" s="78"/>
      <c r="H211" s="79" t="s">
        <v>16</v>
      </c>
      <c r="I211" s="81">
        <f>SUM(I210:I210)</f>
        <v>91497.67</v>
      </c>
    </row>
    <row r="212" spans="1:255" ht="51.75" thickBot="1" x14ac:dyDescent="0.25">
      <c r="A212" s="137" t="s">
        <v>97</v>
      </c>
      <c r="B212" s="117" t="s">
        <v>15</v>
      </c>
      <c r="C212" s="117" t="s">
        <v>4</v>
      </c>
      <c r="D212" s="117" t="s">
        <v>22</v>
      </c>
      <c r="E212" s="285" t="s">
        <v>17</v>
      </c>
      <c r="F212" s="117" t="s">
        <v>18</v>
      </c>
      <c r="G212" s="117" t="s">
        <v>9</v>
      </c>
      <c r="H212" s="117" t="s">
        <v>12</v>
      </c>
      <c r="I212" s="118" t="s">
        <v>11</v>
      </c>
    </row>
    <row r="213" spans="1:255" ht="13.5" thickBot="1" x14ac:dyDescent="0.25">
      <c r="A213" s="209"/>
      <c r="B213" s="188"/>
      <c r="C213" s="73" t="s">
        <v>86</v>
      </c>
      <c r="D213" s="166"/>
      <c r="E213" s="53"/>
      <c r="F213" s="53"/>
      <c r="G213" s="53"/>
      <c r="H213" s="156"/>
      <c r="I213" s="571">
        <v>145004.79999999999</v>
      </c>
    </row>
    <row r="214" spans="1:255" ht="13.5" thickBot="1" x14ac:dyDescent="0.25">
      <c r="A214" s="137"/>
      <c r="B214" s="277"/>
      <c r="C214" s="78"/>
      <c r="D214" s="79"/>
      <c r="E214" s="80"/>
      <c r="F214" s="78"/>
      <c r="G214" s="78"/>
      <c r="H214" s="79"/>
      <c r="I214" s="81">
        <f>SUM(I213)</f>
        <v>145004.79999999999</v>
      </c>
    </row>
    <row r="215" spans="1:255" x14ac:dyDescent="0.2">
      <c r="A215" s="9"/>
      <c r="B215" s="9"/>
      <c r="C215" s="9"/>
      <c r="D215" s="9"/>
      <c r="E215" s="9"/>
      <c r="F215" s="20"/>
      <c r="G215" s="20"/>
      <c r="H215" s="20"/>
      <c r="I215" s="20"/>
    </row>
    <row r="216" spans="1:255" ht="12.75" customHeight="1" x14ac:dyDescent="0.2">
      <c r="A216" s="21" t="s">
        <v>20</v>
      </c>
      <c r="B216" s="22"/>
      <c r="C216" s="23"/>
      <c r="D216" s="4" t="s">
        <v>8</v>
      </c>
      <c r="E216" s="4" t="s">
        <v>5</v>
      </c>
      <c r="F216" s="122" t="s">
        <v>6</v>
      </c>
    </row>
    <row r="217" spans="1:255" ht="12.75" customHeight="1" x14ac:dyDescent="0.2">
      <c r="A217" s="593" t="s">
        <v>14</v>
      </c>
      <c r="B217" s="594"/>
      <c r="C217" s="25"/>
      <c r="D217" s="26">
        <f>B38</f>
        <v>174874.7</v>
      </c>
      <c r="E217" s="26">
        <f>I38</f>
        <v>11347.32</v>
      </c>
      <c r="F217" s="123">
        <f>D217+E217</f>
        <v>186222.02000000002</v>
      </c>
    </row>
    <row r="218" spans="1:255" ht="12.75" customHeight="1" x14ac:dyDescent="0.2">
      <c r="A218" s="593" t="s">
        <v>1603</v>
      </c>
      <c r="B218" s="594"/>
      <c r="C218" s="25"/>
      <c r="D218" s="26">
        <f>B139</f>
        <v>259057.57</v>
      </c>
      <c r="E218" s="26">
        <f>I139</f>
        <v>14206.279999999999</v>
      </c>
      <c r="F218" s="123">
        <f>D218+E218</f>
        <v>273263.84999999998</v>
      </c>
    </row>
    <row r="219" spans="1:255" ht="12.75" customHeight="1" x14ac:dyDescent="0.2">
      <c r="A219" s="593" t="s">
        <v>13</v>
      </c>
      <c r="B219" s="594"/>
      <c r="C219" s="25"/>
      <c r="D219" s="26">
        <f>B159</f>
        <v>131603.12040000001</v>
      </c>
      <c r="E219" s="26">
        <f>I159</f>
        <v>1370.7</v>
      </c>
      <c r="F219" s="123">
        <f>D219+E219</f>
        <v>132973.82040000003</v>
      </c>
    </row>
    <row r="220" spans="1:255" ht="12.75" customHeight="1" x14ac:dyDescent="0.2">
      <c r="A220" s="593" t="s">
        <v>383</v>
      </c>
      <c r="B220" s="594"/>
      <c r="C220" s="25"/>
      <c r="D220" s="26">
        <f>B174</f>
        <v>185313.68999999997</v>
      </c>
      <c r="E220" s="26">
        <f>I174</f>
        <v>1447.2</v>
      </c>
      <c r="F220" s="123">
        <f>D220+E220</f>
        <v>186760.88999999998</v>
      </c>
      <c r="G220" s="56"/>
    </row>
    <row r="221" spans="1:255" ht="12.75" customHeight="1" x14ac:dyDescent="0.2">
      <c r="A221" s="593" t="s">
        <v>25</v>
      </c>
      <c r="B221" s="594"/>
      <c r="C221" s="25"/>
      <c r="D221" s="26">
        <f>B208</f>
        <v>67717.457999999999</v>
      </c>
      <c r="E221" s="26">
        <f>I208</f>
        <v>2289.9</v>
      </c>
      <c r="F221" s="123">
        <f>D221+E221</f>
        <v>70007.357999999993</v>
      </c>
      <c r="G221" s="56"/>
    </row>
    <row r="222" spans="1:255" ht="12.75" customHeight="1" x14ac:dyDescent="0.2">
      <c r="A222" s="607" t="s">
        <v>68</v>
      </c>
      <c r="B222" s="608"/>
      <c r="C222" s="248"/>
      <c r="D222" s="249"/>
      <c r="E222" s="249"/>
      <c r="F222" s="245">
        <f>F223+F224+F225+F226+F227</f>
        <v>282045.77010000002</v>
      </c>
      <c r="G222" s="56"/>
    </row>
    <row r="223" spans="1:255" ht="12.75" customHeight="1" x14ac:dyDescent="0.2">
      <c r="A223" s="605" t="s">
        <v>81</v>
      </c>
      <c r="B223" s="606"/>
      <c r="C223" s="25"/>
      <c r="D223" s="26"/>
      <c r="E223" s="26"/>
      <c r="F223" s="123">
        <f>I188</f>
        <v>5343.6601000000028</v>
      </c>
      <c r="G223" s="56"/>
    </row>
    <row r="224" spans="1:255" ht="12.75" customHeight="1" x14ac:dyDescent="0.2">
      <c r="A224" s="605" t="s">
        <v>91</v>
      </c>
      <c r="B224" s="606"/>
      <c r="C224" s="25"/>
      <c r="D224" s="26"/>
      <c r="E224" s="26"/>
      <c r="F224" s="123">
        <f>I189</f>
        <v>231397.32</v>
      </c>
      <c r="G224" s="56"/>
    </row>
    <row r="225" spans="1:7" ht="12.75" customHeight="1" x14ac:dyDescent="0.2">
      <c r="A225" s="605" t="s">
        <v>83</v>
      </c>
      <c r="B225" s="606"/>
      <c r="C225" s="25"/>
      <c r="D225" s="26"/>
      <c r="E225" s="26"/>
      <c r="F225" s="123">
        <f>I190</f>
        <v>15558.21</v>
      </c>
      <c r="G225" s="56"/>
    </row>
    <row r="226" spans="1:7" ht="12.75" customHeight="1" x14ac:dyDescent="0.2">
      <c r="A226" s="605" t="s">
        <v>85</v>
      </c>
      <c r="B226" s="606"/>
      <c r="C226" s="25"/>
      <c r="D226" s="26"/>
      <c r="E226" s="26"/>
      <c r="F226" s="123">
        <f>I191</f>
        <v>16634.900000000001</v>
      </c>
      <c r="G226" s="56"/>
    </row>
    <row r="227" spans="1:7" ht="12.75" customHeight="1" x14ac:dyDescent="0.2">
      <c r="A227" s="605" t="s">
        <v>88</v>
      </c>
      <c r="B227" s="606"/>
      <c r="C227" s="25"/>
      <c r="D227" s="26"/>
      <c r="E227" s="26"/>
      <c r="F227" s="123">
        <f>I192</f>
        <v>13111.68</v>
      </c>
      <c r="G227" s="56"/>
    </row>
    <row r="228" spans="1:7" ht="12.75" customHeight="1" x14ac:dyDescent="0.2">
      <c r="A228" s="614" t="s">
        <v>2</v>
      </c>
      <c r="B228" s="615"/>
      <c r="C228" s="25"/>
      <c r="D228" s="26">
        <f>B211</f>
        <v>0</v>
      </c>
      <c r="E228" s="26"/>
      <c r="F228" s="123">
        <f>D228+E228+I211</f>
        <v>91497.67</v>
      </c>
      <c r="G228" s="56"/>
    </row>
    <row r="229" spans="1:7" ht="26.45" customHeight="1" x14ac:dyDescent="0.2">
      <c r="A229" s="614" t="s">
        <v>97</v>
      </c>
      <c r="B229" s="615"/>
      <c r="C229" s="25"/>
      <c r="D229" s="26"/>
      <c r="E229" s="26"/>
      <c r="F229" s="123">
        <f>I214</f>
        <v>145004.79999999999</v>
      </c>
      <c r="G229" s="56"/>
    </row>
    <row r="230" spans="1:7" ht="12.75" customHeight="1" x14ac:dyDescent="0.2">
      <c r="A230" s="612" t="s">
        <v>21</v>
      </c>
      <c r="B230" s="613"/>
      <c r="C230" s="27"/>
      <c r="D230" s="28">
        <f>SUM(D217:D228)</f>
        <v>818566.53839999996</v>
      </c>
      <c r="E230" s="28">
        <f>SUM(E217:E221)</f>
        <v>30661.4</v>
      </c>
      <c r="F230" s="124">
        <f>F217+F218+F219+F220+F221+F222+F228+F229</f>
        <v>1367776.1784999999</v>
      </c>
    </row>
  </sheetData>
  <autoFilter ref="A5:I208"/>
  <mergeCells count="70">
    <mergeCell ref="A224:B224"/>
    <mergeCell ref="A228:B228"/>
    <mergeCell ref="A227:B227"/>
    <mergeCell ref="A124:A135"/>
    <mergeCell ref="D124:D135"/>
    <mergeCell ref="B101:B135"/>
    <mergeCell ref="C101:C135"/>
    <mergeCell ref="A136:A138"/>
    <mergeCell ref="C136:C138"/>
    <mergeCell ref="D136:D138"/>
    <mergeCell ref="A223:B223"/>
    <mergeCell ref="A154:A158"/>
    <mergeCell ref="B67:B89"/>
    <mergeCell ref="A230:B230"/>
    <mergeCell ref="A221:B221"/>
    <mergeCell ref="A218:B218"/>
    <mergeCell ref="A219:B219"/>
    <mergeCell ref="A222:B222"/>
    <mergeCell ref="A229:B229"/>
    <mergeCell ref="A225:B225"/>
    <mergeCell ref="D24:D25"/>
    <mergeCell ref="B15:B22"/>
    <mergeCell ref="A60:A61"/>
    <mergeCell ref="A226:B226"/>
    <mergeCell ref="A217:B217"/>
    <mergeCell ref="A220:B220"/>
    <mergeCell ref="B136:B138"/>
    <mergeCell ref="A176:A188"/>
    <mergeCell ref="A67:A89"/>
    <mergeCell ref="B90:B98"/>
    <mergeCell ref="A102:A123"/>
    <mergeCell ref="B49:B59"/>
    <mergeCell ref="D102:D123"/>
    <mergeCell ref="A7:A9"/>
    <mergeCell ref="C7:C13"/>
    <mergeCell ref="A49:A59"/>
    <mergeCell ref="A27:A33"/>
    <mergeCell ref="D67:D71"/>
    <mergeCell ref="D15:D22"/>
    <mergeCell ref="C27:C33"/>
    <mergeCell ref="C49:C59"/>
    <mergeCell ref="D49:D59"/>
    <mergeCell ref="C15:C22"/>
    <mergeCell ref="A24:A25"/>
    <mergeCell ref="C67:C89"/>
    <mergeCell ref="A91:A98"/>
    <mergeCell ref="C60:C66"/>
    <mergeCell ref="A62:A66"/>
    <mergeCell ref="B27:B33"/>
    <mergeCell ref="B60:B66"/>
    <mergeCell ref="G1:H1"/>
    <mergeCell ref="A1:B1"/>
    <mergeCell ref="G2:H2"/>
    <mergeCell ref="A40:A45"/>
    <mergeCell ref="C40:C45"/>
    <mergeCell ref="A10:A13"/>
    <mergeCell ref="B7:B13"/>
    <mergeCell ref="A15:A22"/>
    <mergeCell ref="D27:D33"/>
    <mergeCell ref="B24:B25"/>
    <mergeCell ref="D91:D98"/>
    <mergeCell ref="C90:C98"/>
    <mergeCell ref="D60:D61"/>
    <mergeCell ref="D7:D9"/>
    <mergeCell ref="B40:B45"/>
    <mergeCell ref="D40:D45"/>
    <mergeCell ref="C24:C25"/>
    <mergeCell ref="D10:D13"/>
    <mergeCell ref="D72:D89"/>
    <mergeCell ref="D62:D6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9"/>
  <dimension ref="A1:IU169"/>
  <sheetViews>
    <sheetView topLeftCell="A142" zoomScaleNormal="100" workbookViewId="0">
      <selection activeCell="A157" sqref="A157:B157"/>
    </sheetView>
  </sheetViews>
  <sheetFormatPr defaultRowHeight="12.75" customHeight="1" x14ac:dyDescent="0.2"/>
  <cols>
    <col min="1" max="1" width="22.85546875" customWidth="1"/>
    <col min="2" max="2" width="12.28515625" customWidth="1"/>
    <col min="3" max="3" width="10.28515625" customWidth="1"/>
    <col min="4" max="4" width="17.5703125" customWidth="1"/>
    <col min="5" max="5" width="27.28515625" customWidth="1"/>
    <col min="6" max="6" width="12.42578125" customWidth="1"/>
    <col min="7" max="7" width="7.28515625" customWidth="1"/>
    <col min="8" max="8" width="12.85546875" customWidth="1"/>
    <col min="9" max="9" width="13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2824.1</v>
      </c>
      <c r="E2" s="5">
        <v>777073.56</v>
      </c>
      <c r="F2" s="339">
        <v>800873.58</v>
      </c>
      <c r="G2" s="586">
        <f>E2-F2</f>
        <v>-23800.019999999902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42</v>
      </c>
      <c r="F3" s="1"/>
      <c r="G3" s="1"/>
      <c r="H3" s="1" t="s">
        <v>24</v>
      </c>
      <c r="I3" s="8">
        <f>F2-F169</f>
        <v>94601.492299999925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8492.06</v>
      </c>
      <c r="C6" s="33" t="s">
        <v>65</v>
      </c>
      <c r="D6" s="35"/>
      <c r="E6" s="35"/>
      <c r="F6" s="35"/>
      <c r="G6" s="35"/>
      <c r="H6" s="36"/>
      <c r="I6" s="160">
        <f t="shared" ref="I6:I24" si="0">G6*H6</f>
        <v>0</v>
      </c>
    </row>
    <row r="7" spans="1:9" ht="12.75" customHeight="1" x14ac:dyDescent="0.2">
      <c r="A7" s="11"/>
      <c r="B7" s="13">
        <v>8478.0300000000007</v>
      </c>
      <c r="C7" s="13" t="s">
        <v>66</v>
      </c>
      <c r="D7" s="15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316"/>
      <c r="B8" s="74">
        <v>9062.8799999999992</v>
      </c>
      <c r="C8" s="74" t="s">
        <v>69</v>
      </c>
      <c r="D8" s="317"/>
      <c r="E8" s="76"/>
      <c r="F8" s="76"/>
      <c r="G8" s="76"/>
      <c r="H8" s="77"/>
      <c r="I8" s="204">
        <f t="shared" si="0"/>
        <v>0</v>
      </c>
    </row>
    <row r="9" spans="1:9" ht="12.75" customHeight="1" x14ac:dyDescent="0.2">
      <c r="A9" s="588" t="s">
        <v>778</v>
      </c>
      <c r="B9" s="579">
        <v>8010.44</v>
      </c>
      <c r="C9" s="579" t="s">
        <v>71</v>
      </c>
      <c r="D9" s="591" t="s">
        <v>131</v>
      </c>
      <c r="E9" s="37" t="s">
        <v>422</v>
      </c>
      <c r="F9" s="37" t="s">
        <v>285</v>
      </c>
      <c r="G9" s="37">
        <v>0.5</v>
      </c>
      <c r="H9" s="38">
        <v>320</v>
      </c>
      <c r="I9" s="39">
        <f t="shared" si="0"/>
        <v>160</v>
      </c>
    </row>
    <row r="10" spans="1:9" ht="13.5" thickBot="1" x14ac:dyDescent="0.25">
      <c r="A10" s="590"/>
      <c r="B10" s="581"/>
      <c r="C10" s="581"/>
      <c r="D10" s="592"/>
      <c r="E10" s="40" t="s">
        <v>424</v>
      </c>
      <c r="F10" s="40" t="s">
        <v>425</v>
      </c>
      <c r="G10" s="40">
        <v>0.5</v>
      </c>
      <c r="H10" s="41">
        <v>300</v>
      </c>
      <c r="I10" s="42">
        <f t="shared" si="0"/>
        <v>150</v>
      </c>
    </row>
    <row r="11" spans="1:9" ht="12.75" customHeight="1" x14ac:dyDescent="0.2">
      <c r="A11" s="588" t="s">
        <v>522</v>
      </c>
      <c r="B11" s="581"/>
      <c r="C11" s="581"/>
      <c r="D11" s="591" t="s">
        <v>788</v>
      </c>
      <c r="E11" s="37" t="s">
        <v>523</v>
      </c>
      <c r="F11" s="37" t="s">
        <v>300</v>
      </c>
      <c r="G11" s="37">
        <v>3</v>
      </c>
      <c r="H11" s="38">
        <v>815.4</v>
      </c>
      <c r="I11" s="39">
        <f t="shared" si="0"/>
        <v>2446.1999999999998</v>
      </c>
    </row>
    <row r="12" spans="1:9" ht="12.75" customHeight="1" thickBot="1" x14ac:dyDescent="0.25">
      <c r="A12" s="590"/>
      <c r="B12" s="580"/>
      <c r="C12" s="580"/>
      <c r="D12" s="592"/>
      <c r="E12" s="40" t="s">
        <v>524</v>
      </c>
      <c r="F12" s="40" t="s">
        <v>111</v>
      </c>
      <c r="G12" s="40">
        <v>0.5</v>
      </c>
      <c r="H12" s="41">
        <v>750</v>
      </c>
      <c r="I12" s="42">
        <f t="shared" si="0"/>
        <v>375</v>
      </c>
    </row>
    <row r="13" spans="1:9" ht="26.25" thickBot="1" x14ac:dyDescent="0.25">
      <c r="A13" s="46" t="s">
        <v>840</v>
      </c>
      <c r="B13" s="579">
        <v>7430.54</v>
      </c>
      <c r="C13" s="579" t="s">
        <v>72</v>
      </c>
      <c r="D13" s="407"/>
      <c r="E13" s="47" t="s">
        <v>841</v>
      </c>
      <c r="F13" s="47" t="s">
        <v>102</v>
      </c>
      <c r="G13" s="47">
        <v>2</v>
      </c>
      <c r="H13" s="48">
        <v>69.78</v>
      </c>
      <c r="I13" s="49">
        <f t="shared" si="0"/>
        <v>139.56</v>
      </c>
    </row>
    <row r="14" spans="1:9" ht="12.75" customHeight="1" x14ac:dyDescent="0.2">
      <c r="A14" s="588" t="s">
        <v>908</v>
      </c>
      <c r="B14" s="581"/>
      <c r="C14" s="581"/>
      <c r="D14" s="591" t="s">
        <v>117</v>
      </c>
      <c r="E14" s="37" t="s">
        <v>422</v>
      </c>
      <c r="F14" s="37" t="s">
        <v>285</v>
      </c>
      <c r="G14" s="37">
        <v>1.5</v>
      </c>
      <c r="H14" s="38">
        <v>320</v>
      </c>
      <c r="I14" s="39">
        <f t="shared" si="0"/>
        <v>480</v>
      </c>
    </row>
    <row r="15" spans="1:9" ht="12.75" customHeight="1" x14ac:dyDescent="0.2">
      <c r="A15" s="589"/>
      <c r="B15" s="581"/>
      <c r="C15" s="581"/>
      <c r="D15" s="595"/>
      <c r="E15" s="15" t="s">
        <v>424</v>
      </c>
      <c r="F15" s="15" t="s">
        <v>425</v>
      </c>
      <c r="G15" s="15">
        <v>1</v>
      </c>
      <c r="H15" s="16">
        <v>300</v>
      </c>
      <c r="I15" s="43">
        <f t="shared" si="0"/>
        <v>300</v>
      </c>
    </row>
    <row r="16" spans="1:9" ht="12.75" customHeight="1" thickBot="1" x14ac:dyDescent="0.25">
      <c r="A16" s="590"/>
      <c r="B16" s="580"/>
      <c r="C16" s="580"/>
      <c r="D16" s="592"/>
      <c r="E16" s="40" t="s">
        <v>221</v>
      </c>
      <c r="F16" s="40" t="s">
        <v>102</v>
      </c>
      <c r="G16" s="40">
        <v>0.1</v>
      </c>
      <c r="H16" s="41">
        <v>68</v>
      </c>
      <c r="I16" s="42">
        <f t="shared" si="0"/>
        <v>6.8000000000000007</v>
      </c>
    </row>
    <row r="17" spans="1:9" ht="12.75" customHeight="1" thickBot="1" x14ac:dyDescent="0.25">
      <c r="A17" s="265"/>
      <c r="B17" s="33">
        <v>6573.26</v>
      </c>
      <c r="C17" s="266"/>
      <c r="D17" s="267"/>
      <c r="E17" s="35"/>
      <c r="F17" s="35"/>
      <c r="G17" s="35"/>
      <c r="H17" s="36"/>
      <c r="I17" s="160">
        <f t="shared" si="0"/>
        <v>0</v>
      </c>
    </row>
    <row r="18" spans="1:9" ht="12.75" customHeight="1" thickBot="1" x14ac:dyDescent="0.25">
      <c r="A18" s="46" t="s">
        <v>522</v>
      </c>
      <c r="B18" s="88">
        <v>7614.9449999999997</v>
      </c>
      <c r="C18" s="88" t="s">
        <v>74</v>
      </c>
      <c r="D18" s="407" t="s">
        <v>994</v>
      </c>
      <c r="E18" s="47" t="s">
        <v>995</v>
      </c>
      <c r="F18" s="47" t="s">
        <v>300</v>
      </c>
      <c r="G18" s="47">
        <v>3</v>
      </c>
      <c r="H18" s="48">
        <v>815.4</v>
      </c>
      <c r="I18" s="49">
        <f t="shared" si="0"/>
        <v>2446.1999999999998</v>
      </c>
    </row>
    <row r="19" spans="1:9" ht="12.75" customHeight="1" thickBot="1" x14ac:dyDescent="0.25">
      <c r="A19" s="268"/>
      <c r="B19" s="13">
        <v>6241.7709999999997</v>
      </c>
      <c r="C19" s="88" t="s">
        <v>75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588" t="s">
        <v>522</v>
      </c>
      <c r="B20" s="579">
        <v>6781.7569999999996</v>
      </c>
      <c r="C20" s="579" t="s">
        <v>76</v>
      </c>
      <c r="D20" s="616" t="s">
        <v>878</v>
      </c>
      <c r="E20" s="37" t="s">
        <v>523</v>
      </c>
      <c r="F20" s="37" t="s">
        <v>300</v>
      </c>
      <c r="G20" s="37">
        <v>1</v>
      </c>
      <c r="H20" s="38">
        <v>815.4</v>
      </c>
      <c r="I20" s="39">
        <f t="shared" si="0"/>
        <v>815.4</v>
      </c>
    </row>
    <row r="21" spans="1:9" ht="12.75" customHeight="1" thickBot="1" x14ac:dyDescent="0.25">
      <c r="A21" s="590"/>
      <c r="B21" s="580"/>
      <c r="C21" s="580"/>
      <c r="D21" s="617"/>
      <c r="E21" s="40" t="s">
        <v>524</v>
      </c>
      <c r="F21" s="40" t="s">
        <v>111</v>
      </c>
      <c r="G21" s="40">
        <v>1</v>
      </c>
      <c r="H21" s="41">
        <v>750</v>
      </c>
      <c r="I21" s="42">
        <f t="shared" si="0"/>
        <v>750</v>
      </c>
    </row>
    <row r="22" spans="1:9" ht="12.75" customHeight="1" x14ac:dyDescent="0.2">
      <c r="A22" s="11"/>
      <c r="B22" s="13">
        <v>6872.1880000000001</v>
      </c>
      <c r="C22" s="13" t="s">
        <v>77</v>
      </c>
      <c r="D22" s="270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268"/>
      <c r="B23" s="13">
        <v>7432.2380000000003</v>
      </c>
      <c r="C23" s="13" t="s">
        <v>78</v>
      </c>
      <c r="D23" s="270"/>
      <c r="E23" s="15"/>
      <c r="F23" s="15"/>
      <c r="G23" s="15"/>
      <c r="H23" s="16"/>
      <c r="I23" s="43">
        <f t="shared" si="0"/>
        <v>0</v>
      </c>
    </row>
    <row r="24" spans="1:9" ht="12.75" customHeight="1" x14ac:dyDescent="0.2">
      <c r="A24" s="268"/>
      <c r="B24" s="13">
        <v>7408.1210000000001</v>
      </c>
      <c r="C24" s="13" t="s">
        <v>79</v>
      </c>
      <c r="D24" s="270"/>
      <c r="E24" s="15"/>
      <c r="F24" s="15"/>
      <c r="G24" s="15"/>
      <c r="H24" s="16"/>
      <c r="I24" s="43">
        <f t="shared" si="0"/>
        <v>0</v>
      </c>
    </row>
    <row r="25" spans="1:9" ht="12.75" customHeight="1" thickBot="1" x14ac:dyDescent="0.25">
      <c r="A25" s="183"/>
      <c r="B25" s="200">
        <f>SUM(B6:B24)</f>
        <v>90398.23</v>
      </c>
      <c r="C25" s="201"/>
      <c r="D25" s="200"/>
      <c r="E25" s="202"/>
      <c r="F25" s="201"/>
      <c r="G25" s="201"/>
      <c r="H25" s="200" t="s">
        <v>16</v>
      </c>
      <c r="I25" s="233">
        <f>SUM(I6:I24)</f>
        <v>8069.16</v>
      </c>
    </row>
    <row r="26" spans="1:9" ht="77.25" thickBot="1" x14ac:dyDescent="0.25">
      <c r="A26" s="137" t="s">
        <v>1602</v>
      </c>
      <c r="B26" s="117" t="s">
        <v>15</v>
      </c>
      <c r="C26" s="117" t="s">
        <v>4</v>
      </c>
      <c r="D26" s="117" t="s">
        <v>22</v>
      </c>
      <c r="E26" s="121" t="s">
        <v>17</v>
      </c>
      <c r="F26" s="117" t="s">
        <v>18</v>
      </c>
      <c r="G26" s="117" t="s">
        <v>9</v>
      </c>
      <c r="H26" s="117" t="s">
        <v>12</v>
      </c>
      <c r="I26" s="118" t="s">
        <v>11</v>
      </c>
    </row>
    <row r="27" spans="1:9" x14ac:dyDescent="0.2">
      <c r="A27" s="588" t="s">
        <v>118</v>
      </c>
      <c r="B27" s="579">
        <v>12265.46</v>
      </c>
      <c r="C27" s="579" t="s">
        <v>65</v>
      </c>
      <c r="D27" s="591" t="s">
        <v>347</v>
      </c>
      <c r="E27" s="37" t="s">
        <v>273</v>
      </c>
      <c r="F27" s="37" t="s">
        <v>104</v>
      </c>
      <c r="G27" s="37">
        <v>4</v>
      </c>
      <c r="H27" s="38">
        <v>55.74</v>
      </c>
      <c r="I27" s="39">
        <f>G27*H27</f>
        <v>222.96</v>
      </c>
    </row>
    <row r="28" spans="1:9" ht="12.75" customHeight="1" thickBot="1" x14ac:dyDescent="0.25">
      <c r="A28" s="590"/>
      <c r="B28" s="581"/>
      <c r="C28" s="581"/>
      <c r="D28" s="592"/>
      <c r="E28" s="40" t="s">
        <v>348</v>
      </c>
      <c r="F28" s="40" t="s">
        <v>100</v>
      </c>
      <c r="G28" s="40">
        <v>2</v>
      </c>
      <c r="H28" s="41">
        <v>83.62</v>
      </c>
      <c r="I28" s="203">
        <f>G28*H28</f>
        <v>167.24</v>
      </c>
    </row>
    <row r="29" spans="1:9" x14ac:dyDescent="0.2">
      <c r="A29" s="588" t="s">
        <v>353</v>
      </c>
      <c r="B29" s="581"/>
      <c r="C29" s="581"/>
      <c r="D29" s="591" t="s">
        <v>362</v>
      </c>
      <c r="E29" s="37" t="s">
        <v>355</v>
      </c>
      <c r="F29" s="37" t="s">
        <v>100</v>
      </c>
      <c r="G29" s="37">
        <v>12</v>
      </c>
      <c r="H29" s="38">
        <v>17</v>
      </c>
      <c r="I29" s="39">
        <f>G29*H29</f>
        <v>204</v>
      </c>
    </row>
    <row r="30" spans="1:9" ht="12.75" customHeight="1" thickBot="1" x14ac:dyDescent="0.25">
      <c r="A30" s="590"/>
      <c r="B30" s="580"/>
      <c r="C30" s="580"/>
      <c r="D30" s="592"/>
      <c r="E30" s="40" t="s">
        <v>357</v>
      </c>
      <c r="F30" s="40" t="s">
        <v>100</v>
      </c>
      <c r="G30" s="40">
        <v>3</v>
      </c>
      <c r="H30" s="41">
        <v>38</v>
      </c>
      <c r="I30" s="42">
        <f>G30*H30</f>
        <v>114</v>
      </c>
    </row>
    <row r="31" spans="1:9" ht="12.75" customHeight="1" x14ac:dyDescent="0.2">
      <c r="A31" s="588" t="s">
        <v>118</v>
      </c>
      <c r="B31" s="579">
        <v>10293.91</v>
      </c>
      <c r="C31" s="579" t="s">
        <v>66</v>
      </c>
      <c r="D31" s="591" t="s">
        <v>176</v>
      </c>
      <c r="E31" s="37" t="s">
        <v>340</v>
      </c>
      <c r="F31" s="37" t="s">
        <v>104</v>
      </c>
      <c r="G31" s="37">
        <v>6</v>
      </c>
      <c r="H31" s="38">
        <v>289.13</v>
      </c>
      <c r="I31" s="39">
        <f t="shared" ref="I31:I77" si="1">G31*H31</f>
        <v>1734.78</v>
      </c>
    </row>
    <row r="32" spans="1:9" ht="12.75" customHeight="1" x14ac:dyDescent="0.2">
      <c r="A32" s="589"/>
      <c r="B32" s="581"/>
      <c r="C32" s="581"/>
      <c r="D32" s="595"/>
      <c r="E32" s="15" t="s">
        <v>208</v>
      </c>
      <c r="F32" s="15" t="s">
        <v>102</v>
      </c>
      <c r="G32" s="15">
        <v>2</v>
      </c>
      <c r="H32" s="16">
        <v>76.7</v>
      </c>
      <c r="I32" s="160">
        <f t="shared" si="1"/>
        <v>153.4</v>
      </c>
    </row>
    <row r="33" spans="1:9" ht="13.5" thickBot="1" x14ac:dyDescent="0.25">
      <c r="A33" s="590"/>
      <c r="B33" s="580"/>
      <c r="C33" s="580"/>
      <c r="D33" s="592"/>
      <c r="E33" s="469" t="s">
        <v>185</v>
      </c>
      <c r="F33" s="469" t="s">
        <v>100</v>
      </c>
      <c r="G33" s="469">
        <v>1</v>
      </c>
      <c r="H33" s="470">
        <v>40</v>
      </c>
      <c r="I33" s="203">
        <f t="shared" si="1"/>
        <v>40</v>
      </c>
    </row>
    <row r="34" spans="1:9" ht="12.75" customHeight="1" x14ac:dyDescent="0.2">
      <c r="A34" s="588" t="s">
        <v>164</v>
      </c>
      <c r="B34" s="579">
        <v>10331.23</v>
      </c>
      <c r="C34" s="579" t="s">
        <v>69</v>
      </c>
      <c r="D34" s="591" t="s">
        <v>654</v>
      </c>
      <c r="E34" s="37" t="s">
        <v>236</v>
      </c>
      <c r="F34" s="37" t="s">
        <v>104</v>
      </c>
      <c r="G34" s="37">
        <v>4</v>
      </c>
      <c r="H34" s="38">
        <v>57.72</v>
      </c>
      <c r="I34" s="39">
        <f t="shared" si="1"/>
        <v>230.88</v>
      </c>
    </row>
    <row r="35" spans="1:9" ht="12.75" customHeight="1" x14ac:dyDescent="0.2">
      <c r="A35" s="589"/>
      <c r="B35" s="581"/>
      <c r="C35" s="581"/>
      <c r="D35" s="595"/>
      <c r="E35" s="15" t="s">
        <v>655</v>
      </c>
      <c r="F35" s="15" t="s">
        <v>100</v>
      </c>
      <c r="G35" s="15">
        <v>2</v>
      </c>
      <c r="H35" s="16">
        <v>320</v>
      </c>
      <c r="I35" s="160">
        <f t="shared" si="1"/>
        <v>640</v>
      </c>
    </row>
    <row r="36" spans="1:9" ht="12.75" customHeight="1" x14ac:dyDescent="0.2">
      <c r="A36" s="589"/>
      <c r="B36" s="581"/>
      <c r="C36" s="581"/>
      <c r="D36" s="595"/>
      <c r="E36" s="15" t="s">
        <v>209</v>
      </c>
      <c r="F36" s="15" t="s">
        <v>100</v>
      </c>
      <c r="G36" s="15">
        <v>1</v>
      </c>
      <c r="H36" s="16">
        <v>96.26</v>
      </c>
      <c r="I36" s="160">
        <f t="shared" si="1"/>
        <v>96.26</v>
      </c>
    </row>
    <row r="37" spans="1:9" ht="12.75" customHeight="1" x14ac:dyDescent="0.2">
      <c r="A37" s="589"/>
      <c r="B37" s="581"/>
      <c r="C37" s="581"/>
      <c r="D37" s="595"/>
      <c r="E37" s="295" t="s">
        <v>193</v>
      </c>
      <c r="F37" s="295" t="s">
        <v>100</v>
      </c>
      <c r="G37" s="295">
        <v>3</v>
      </c>
      <c r="H37" s="296">
        <v>106.12</v>
      </c>
      <c r="I37" s="160">
        <f t="shared" si="1"/>
        <v>318.36</v>
      </c>
    </row>
    <row r="38" spans="1:9" ht="12.75" customHeight="1" x14ac:dyDescent="0.2">
      <c r="A38" s="589"/>
      <c r="B38" s="581"/>
      <c r="C38" s="581"/>
      <c r="D38" s="595"/>
      <c r="E38" s="295" t="s">
        <v>656</v>
      </c>
      <c r="F38" s="295" t="s">
        <v>100</v>
      </c>
      <c r="G38" s="295">
        <v>2</v>
      </c>
      <c r="H38" s="296">
        <v>155.69999999999999</v>
      </c>
      <c r="I38" s="160">
        <f t="shared" si="1"/>
        <v>311.39999999999998</v>
      </c>
    </row>
    <row r="39" spans="1:9" ht="12.75" customHeight="1" x14ac:dyDescent="0.2">
      <c r="A39" s="589"/>
      <c r="B39" s="581"/>
      <c r="C39" s="581"/>
      <c r="D39" s="595"/>
      <c r="E39" s="15" t="s">
        <v>333</v>
      </c>
      <c r="F39" s="15" t="s">
        <v>100</v>
      </c>
      <c r="G39" s="15">
        <v>1</v>
      </c>
      <c r="H39" s="16">
        <v>104.84</v>
      </c>
      <c r="I39" s="160">
        <f t="shared" si="1"/>
        <v>104.84</v>
      </c>
    </row>
    <row r="40" spans="1:9" ht="12.75" customHeight="1" x14ac:dyDescent="0.2">
      <c r="A40" s="589"/>
      <c r="B40" s="581"/>
      <c r="C40" s="581"/>
      <c r="D40" s="595"/>
      <c r="E40" s="15" t="s">
        <v>192</v>
      </c>
      <c r="F40" s="15" t="s">
        <v>100</v>
      </c>
      <c r="G40" s="15">
        <v>2</v>
      </c>
      <c r="H40" s="16">
        <v>68.430000000000007</v>
      </c>
      <c r="I40" s="160">
        <f t="shared" si="1"/>
        <v>136.86000000000001</v>
      </c>
    </row>
    <row r="41" spans="1:9" ht="12.75" customHeight="1" x14ac:dyDescent="0.2">
      <c r="A41" s="589"/>
      <c r="B41" s="581"/>
      <c r="C41" s="581"/>
      <c r="D41" s="595"/>
      <c r="E41" s="15" t="s">
        <v>237</v>
      </c>
      <c r="F41" s="15" t="s">
        <v>100</v>
      </c>
      <c r="G41" s="15">
        <v>4</v>
      </c>
      <c r="H41" s="16">
        <v>4.59</v>
      </c>
      <c r="I41" s="160">
        <f t="shared" si="1"/>
        <v>18.36</v>
      </c>
    </row>
    <row r="42" spans="1:9" ht="12.75" customHeight="1" x14ac:dyDescent="0.2">
      <c r="A42" s="589"/>
      <c r="B42" s="581"/>
      <c r="C42" s="581"/>
      <c r="D42" s="595"/>
      <c r="E42" s="15" t="s">
        <v>429</v>
      </c>
      <c r="F42" s="15" t="s">
        <v>100</v>
      </c>
      <c r="G42" s="15">
        <v>1</v>
      </c>
      <c r="H42" s="16">
        <v>4.22</v>
      </c>
      <c r="I42" s="160">
        <f t="shared" si="1"/>
        <v>4.22</v>
      </c>
    </row>
    <row r="43" spans="1:9" ht="12.75" customHeight="1" thickBot="1" x14ac:dyDescent="0.25">
      <c r="A43" s="590"/>
      <c r="B43" s="581"/>
      <c r="C43" s="581"/>
      <c r="D43" s="592"/>
      <c r="E43" s="469" t="s">
        <v>229</v>
      </c>
      <c r="F43" s="469" t="s">
        <v>100</v>
      </c>
      <c r="G43" s="469">
        <v>1</v>
      </c>
      <c r="H43" s="470">
        <v>47.38</v>
      </c>
      <c r="I43" s="203">
        <f t="shared" si="1"/>
        <v>47.38</v>
      </c>
    </row>
    <row r="44" spans="1:9" ht="26.25" thickBot="1" x14ac:dyDescent="0.25">
      <c r="A44" s="46" t="s">
        <v>353</v>
      </c>
      <c r="B44" s="580"/>
      <c r="C44" s="580"/>
      <c r="D44" s="47" t="s">
        <v>362</v>
      </c>
      <c r="E44" s="47" t="s">
        <v>355</v>
      </c>
      <c r="F44" s="47" t="s">
        <v>100</v>
      </c>
      <c r="G44" s="47">
        <v>2</v>
      </c>
      <c r="H44" s="48">
        <v>17</v>
      </c>
      <c r="I44" s="49">
        <f t="shared" si="1"/>
        <v>34</v>
      </c>
    </row>
    <row r="45" spans="1:9" ht="12.75" customHeight="1" thickBot="1" x14ac:dyDescent="0.25">
      <c r="A45" s="268"/>
      <c r="B45" s="13">
        <v>9553.2900000000009</v>
      </c>
      <c r="C45" s="294" t="s">
        <v>71</v>
      </c>
      <c r="D45" s="297"/>
      <c r="E45" s="295"/>
      <c r="F45" s="295"/>
      <c r="G45" s="295"/>
      <c r="H45" s="296"/>
      <c r="I45" s="160">
        <f t="shared" si="1"/>
        <v>0</v>
      </c>
    </row>
    <row r="46" spans="1:9" ht="12.75" customHeight="1" x14ac:dyDescent="0.2">
      <c r="A46" s="588" t="s">
        <v>353</v>
      </c>
      <c r="B46" s="579">
        <v>9523.0300000000007</v>
      </c>
      <c r="C46" s="599" t="s">
        <v>72</v>
      </c>
      <c r="D46" s="591" t="s">
        <v>362</v>
      </c>
      <c r="E46" s="37" t="s">
        <v>355</v>
      </c>
      <c r="F46" s="37" t="s">
        <v>100</v>
      </c>
      <c r="G46" s="37">
        <v>3</v>
      </c>
      <c r="H46" s="38">
        <v>17</v>
      </c>
      <c r="I46" s="39">
        <f t="shared" si="1"/>
        <v>51</v>
      </c>
    </row>
    <row r="47" spans="1:9" ht="12.75" customHeight="1" thickBot="1" x14ac:dyDescent="0.25">
      <c r="A47" s="590"/>
      <c r="B47" s="581"/>
      <c r="C47" s="600"/>
      <c r="D47" s="592"/>
      <c r="E47" s="40" t="s">
        <v>356</v>
      </c>
      <c r="F47" s="40" t="s">
        <v>100</v>
      </c>
      <c r="G47" s="40">
        <v>1</v>
      </c>
      <c r="H47" s="41">
        <v>45</v>
      </c>
      <c r="I47" s="42">
        <f t="shared" si="1"/>
        <v>45</v>
      </c>
    </row>
    <row r="48" spans="1:9" ht="12.75" customHeight="1" x14ac:dyDescent="0.2">
      <c r="A48" s="588" t="s">
        <v>118</v>
      </c>
      <c r="B48" s="581"/>
      <c r="C48" s="600"/>
      <c r="D48" s="602" t="s">
        <v>905</v>
      </c>
      <c r="E48" s="475" t="s">
        <v>273</v>
      </c>
      <c r="F48" s="475" t="s">
        <v>104</v>
      </c>
      <c r="G48" s="475">
        <v>6</v>
      </c>
      <c r="H48" s="476">
        <v>55.74</v>
      </c>
      <c r="I48" s="39">
        <f t="shared" si="1"/>
        <v>334.44</v>
      </c>
    </row>
    <row r="49" spans="1:9" ht="12.75" customHeight="1" x14ac:dyDescent="0.2">
      <c r="A49" s="589"/>
      <c r="B49" s="581"/>
      <c r="C49" s="600"/>
      <c r="D49" s="603"/>
      <c r="E49" s="15" t="s">
        <v>906</v>
      </c>
      <c r="F49" s="295" t="s">
        <v>100</v>
      </c>
      <c r="G49" s="15">
        <v>1</v>
      </c>
      <c r="H49" s="16">
        <v>102.25</v>
      </c>
      <c r="I49" s="160">
        <f t="shared" si="1"/>
        <v>102.25</v>
      </c>
    </row>
    <row r="50" spans="1:9" ht="12.75" customHeight="1" thickBot="1" x14ac:dyDescent="0.25">
      <c r="A50" s="590"/>
      <c r="B50" s="580"/>
      <c r="C50" s="601"/>
      <c r="D50" s="604"/>
      <c r="E50" s="469" t="s">
        <v>907</v>
      </c>
      <c r="F50" s="469" t="s">
        <v>100</v>
      </c>
      <c r="G50" s="469">
        <v>1</v>
      </c>
      <c r="H50" s="470">
        <v>210</v>
      </c>
      <c r="I50" s="203">
        <f t="shared" si="1"/>
        <v>210</v>
      </c>
    </row>
    <row r="51" spans="1:9" ht="12.75" customHeight="1" x14ac:dyDescent="0.2">
      <c r="A51" s="265"/>
      <c r="B51" s="33">
        <v>9383.3799999999992</v>
      </c>
      <c r="C51" s="513" t="s">
        <v>73</v>
      </c>
      <c r="D51" s="490"/>
      <c r="E51" s="471"/>
      <c r="F51" s="471"/>
      <c r="G51" s="471"/>
      <c r="H51" s="472"/>
      <c r="I51" s="160">
        <f t="shared" si="1"/>
        <v>0</v>
      </c>
    </row>
    <row r="52" spans="1:9" ht="26.25" thickBot="1" x14ac:dyDescent="0.25">
      <c r="A52" s="32" t="s">
        <v>353</v>
      </c>
      <c r="B52" s="266">
        <v>11038.96</v>
      </c>
      <c r="C52" s="33" t="s">
        <v>74</v>
      </c>
      <c r="D52" s="267"/>
      <c r="E52" s="35" t="s">
        <v>355</v>
      </c>
      <c r="F52" s="35" t="s">
        <v>100</v>
      </c>
      <c r="G52" s="35">
        <v>15</v>
      </c>
      <c r="H52" s="36">
        <v>17</v>
      </c>
      <c r="I52" s="160">
        <f t="shared" si="1"/>
        <v>255</v>
      </c>
    </row>
    <row r="53" spans="1:9" ht="26.25" thickBot="1" x14ac:dyDescent="0.25">
      <c r="A53" s="46" t="s">
        <v>353</v>
      </c>
      <c r="B53" s="266">
        <v>11402.96</v>
      </c>
      <c r="C53" s="493" t="s">
        <v>75</v>
      </c>
      <c r="D53" s="47" t="s">
        <v>362</v>
      </c>
      <c r="E53" s="493" t="s">
        <v>355</v>
      </c>
      <c r="F53" s="493" t="s">
        <v>100</v>
      </c>
      <c r="G53" s="493">
        <v>6</v>
      </c>
      <c r="H53" s="48">
        <v>17</v>
      </c>
      <c r="I53" s="49">
        <f t="shared" si="1"/>
        <v>102</v>
      </c>
    </row>
    <row r="54" spans="1:9" ht="26.25" thickBot="1" x14ac:dyDescent="0.25">
      <c r="A54" s="46" t="s">
        <v>353</v>
      </c>
      <c r="B54" s="266">
        <v>13418.4</v>
      </c>
      <c r="C54" s="493" t="s">
        <v>76</v>
      </c>
      <c r="D54" s="47" t="s">
        <v>362</v>
      </c>
      <c r="E54" s="493" t="s">
        <v>355</v>
      </c>
      <c r="F54" s="493" t="s">
        <v>100</v>
      </c>
      <c r="G54" s="493">
        <v>2</v>
      </c>
      <c r="H54" s="48">
        <v>9.42</v>
      </c>
      <c r="I54" s="49">
        <f t="shared" si="1"/>
        <v>18.84</v>
      </c>
    </row>
    <row r="55" spans="1:9" ht="12.75" customHeight="1" x14ac:dyDescent="0.2">
      <c r="A55" s="588" t="s">
        <v>353</v>
      </c>
      <c r="B55" s="579">
        <v>10773.64</v>
      </c>
      <c r="C55" s="579" t="s">
        <v>77</v>
      </c>
      <c r="D55" s="591" t="s">
        <v>362</v>
      </c>
      <c r="E55" s="37" t="s">
        <v>355</v>
      </c>
      <c r="F55" s="37" t="s">
        <v>100</v>
      </c>
      <c r="G55" s="37">
        <v>3</v>
      </c>
      <c r="H55" s="38">
        <v>9.42</v>
      </c>
      <c r="I55" s="39">
        <f t="shared" si="1"/>
        <v>28.259999999999998</v>
      </c>
    </row>
    <row r="56" spans="1:9" ht="13.5" thickBot="1" x14ac:dyDescent="0.25">
      <c r="A56" s="590"/>
      <c r="B56" s="581"/>
      <c r="C56" s="581"/>
      <c r="D56" s="592"/>
      <c r="E56" s="86" t="s">
        <v>1295</v>
      </c>
      <c r="F56" s="86" t="s">
        <v>100</v>
      </c>
      <c r="G56" s="86">
        <v>1</v>
      </c>
      <c r="H56" s="87">
        <v>950</v>
      </c>
      <c r="I56" s="203">
        <f t="shared" si="1"/>
        <v>950</v>
      </c>
    </row>
    <row r="57" spans="1:9" ht="12.75" customHeight="1" x14ac:dyDescent="0.2">
      <c r="A57" s="588" t="s">
        <v>118</v>
      </c>
      <c r="B57" s="581"/>
      <c r="C57" s="581"/>
      <c r="D57" s="591" t="s">
        <v>126</v>
      </c>
      <c r="E57" s="37" t="s">
        <v>1355</v>
      </c>
      <c r="F57" s="37" t="s">
        <v>100</v>
      </c>
      <c r="G57" s="37">
        <v>1</v>
      </c>
      <c r="H57" s="38">
        <v>34.17</v>
      </c>
      <c r="I57" s="39">
        <f t="shared" si="1"/>
        <v>34.17</v>
      </c>
    </row>
    <row r="58" spans="1:9" ht="12.75" customHeight="1" thickBot="1" x14ac:dyDescent="0.25">
      <c r="A58" s="590"/>
      <c r="B58" s="580"/>
      <c r="C58" s="580"/>
      <c r="D58" s="592"/>
      <c r="E58" s="40" t="s">
        <v>256</v>
      </c>
      <c r="F58" s="40" t="s">
        <v>100</v>
      </c>
      <c r="G58" s="40">
        <v>2</v>
      </c>
      <c r="H58" s="41">
        <v>4.9400000000000004</v>
      </c>
      <c r="I58" s="203">
        <f t="shared" si="1"/>
        <v>9.8800000000000008</v>
      </c>
    </row>
    <row r="59" spans="1:9" ht="26.25" thickBot="1" x14ac:dyDescent="0.25">
      <c r="A59" s="46" t="s">
        <v>353</v>
      </c>
      <c r="B59" s="579">
        <v>13953.28</v>
      </c>
      <c r="C59" s="579" t="s">
        <v>78</v>
      </c>
      <c r="D59" s="47" t="s">
        <v>362</v>
      </c>
      <c r="E59" s="47" t="s">
        <v>355</v>
      </c>
      <c r="F59" s="47" t="s">
        <v>100</v>
      </c>
      <c r="G59" s="47">
        <v>3</v>
      </c>
      <c r="H59" s="48">
        <v>17</v>
      </c>
      <c r="I59" s="318">
        <f t="shared" si="1"/>
        <v>51</v>
      </c>
    </row>
    <row r="60" spans="1:9" x14ac:dyDescent="0.2">
      <c r="A60" s="588" t="s">
        <v>150</v>
      </c>
      <c r="B60" s="581"/>
      <c r="C60" s="581"/>
      <c r="D60" s="591" t="s">
        <v>1292</v>
      </c>
      <c r="E60" s="37" t="s">
        <v>316</v>
      </c>
      <c r="F60" s="37" t="s">
        <v>104</v>
      </c>
      <c r="G60" s="37">
        <v>4</v>
      </c>
      <c r="H60" s="38">
        <v>109.78</v>
      </c>
      <c r="I60" s="39">
        <f t="shared" si="1"/>
        <v>439.12</v>
      </c>
    </row>
    <row r="61" spans="1:9" ht="12.75" customHeight="1" x14ac:dyDescent="0.2">
      <c r="A61" s="589"/>
      <c r="B61" s="581"/>
      <c r="C61" s="581"/>
      <c r="D61" s="595"/>
      <c r="E61" s="295" t="s">
        <v>273</v>
      </c>
      <c r="F61" s="295" t="s">
        <v>104</v>
      </c>
      <c r="G61" s="295">
        <v>4</v>
      </c>
      <c r="H61" s="296">
        <v>55.65</v>
      </c>
      <c r="I61" s="160">
        <f t="shared" si="1"/>
        <v>222.6</v>
      </c>
    </row>
    <row r="62" spans="1:9" ht="12.75" customHeight="1" x14ac:dyDescent="0.2">
      <c r="A62" s="589"/>
      <c r="B62" s="581"/>
      <c r="C62" s="581"/>
      <c r="D62" s="595"/>
      <c r="E62" s="295" t="s">
        <v>193</v>
      </c>
      <c r="F62" s="295" t="s">
        <v>100</v>
      </c>
      <c r="G62" s="295">
        <v>2</v>
      </c>
      <c r="H62" s="296">
        <v>110.19</v>
      </c>
      <c r="I62" s="160">
        <f t="shared" si="1"/>
        <v>220.38</v>
      </c>
    </row>
    <row r="63" spans="1:9" ht="12.75" customHeight="1" x14ac:dyDescent="0.2">
      <c r="A63" s="589"/>
      <c r="B63" s="581"/>
      <c r="C63" s="581"/>
      <c r="D63" s="595"/>
      <c r="E63" s="295" t="s">
        <v>240</v>
      </c>
      <c r="F63" s="295" t="s">
        <v>100</v>
      </c>
      <c r="G63" s="295">
        <v>1</v>
      </c>
      <c r="H63" s="296">
        <v>320</v>
      </c>
      <c r="I63" s="160">
        <f t="shared" si="1"/>
        <v>320</v>
      </c>
    </row>
    <row r="64" spans="1:9" ht="12.75" customHeight="1" x14ac:dyDescent="0.2">
      <c r="A64" s="589"/>
      <c r="B64" s="581"/>
      <c r="C64" s="581"/>
      <c r="D64" s="595"/>
      <c r="E64" s="295" t="s">
        <v>892</v>
      </c>
      <c r="F64" s="295" t="s">
        <v>100</v>
      </c>
      <c r="G64" s="295">
        <v>1</v>
      </c>
      <c r="H64" s="296">
        <v>287.55</v>
      </c>
      <c r="I64" s="160">
        <f t="shared" si="1"/>
        <v>287.55</v>
      </c>
    </row>
    <row r="65" spans="1:9" ht="12.75" customHeight="1" x14ac:dyDescent="0.2">
      <c r="A65" s="589"/>
      <c r="B65" s="581"/>
      <c r="C65" s="581"/>
      <c r="D65" s="595"/>
      <c r="E65" s="295" t="s">
        <v>1308</v>
      </c>
      <c r="F65" s="295" t="s">
        <v>100</v>
      </c>
      <c r="G65" s="295">
        <v>1</v>
      </c>
      <c r="H65" s="296">
        <v>290</v>
      </c>
      <c r="I65" s="160">
        <f t="shared" si="1"/>
        <v>290</v>
      </c>
    </row>
    <row r="66" spans="1:9" ht="12.75" customHeight="1" x14ac:dyDescent="0.2">
      <c r="A66" s="589"/>
      <c r="B66" s="581"/>
      <c r="C66" s="581"/>
      <c r="D66" s="595"/>
      <c r="E66" s="15" t="s">
        <v>228</v>
      </c>
      <c r="F66" s="15" t="s">
        <v>100</v>
      </c>
      <c r="G66" s="15">
        <v>2</v>
      </c>
      <c r="H66" s="16">
        <v>8.07</v>
      </c>
      <c r="I66" s="160">
        <f t="shared" si="1"/>
        <v>16.14</v>
      </c>
    </row>
    <row r="67" spans="1:9" x14ac:dyDescent="0.2">
      <c r="A67" s="589"/>
      <c r="B67" s="581"/>
      <c r="C67" s="581"/>
      <c r="D67" s="595"/>
      <c r="E67" s="295" t="s">
        <v>206</v>
      </c>
      <c r="F67" s="295" t="s">
        <v>100</v>
      </c>
      <c r="G67" s="295">
        <v>2</v>
      </c>
      <c r="H67" s="296">
        <v>5.28</v>
      </c>
      <c r="I67" s="160">
        <f t="shared" si="1"/>
        <v>10.56</v>
      </c>
    </row>
    <row r="68" spans="1:9" x14ac:dyDescent="0.2">
      <c r="A68" s="589"/>
      <c r="B68" s="581"/>
      <c r="C68" s="581"/>
      <c r="D68" s="595"/>
      <c r="E68" s="15" t="s">
        <v>209</v>
      </c>
      <c r="F68" s="15" t="s">
        <v>100</v>
      </c>
      <c r="G68" s="15">
        <v>1</v>
      </c>
      <c r="H68" s="16">
        <v>173.33</v>
      </c>
      <c r="I68" s="160">
        <f t="shared" si="1"/>
        <v>173.33</v>
      </c>
    </row>
    <row r="69" spans="1:9" x14ac:dyDescent="0.2">
      <c r="A69" s="589"/>
      <c r="B69" s="581"/>
      <c r="C69" s="581"/>
      <c r="D69" s="595"/>
      <c r="E69" s="295" t="s">
        <v>1460</v>
      </c>
      <c r="F69" s="295" t="s">
        <v>100</v>
      </c>
      <c r="G69" s="295">
        <v>1</v>
      </c>
      <c r="H69" s="296">
        <v>130.08000000000001</v>
      </c>
      <c r="I69" s="160">
        <f t="shared" si="1"/>
        <v>130.08000000000001</v>
      </c>
    </row>
    <row r="70" spans="1:9" x14ac:dyDescent="0.2">
      <c r="A70" s="589"/>
      <c r="B70" s="581"/>
      <c r="C70" s="581"/>
      <c r="D70" s="595"/>
      <c r="E70" s="295" t="s">
        <v>1452</v>
      </c>
      <c r="F70" s="295" t="s">
        <v>100</v>
      </c>
      <c r="G70" s="295">
        <v>1</v>
      </c>
      <c r="H70" s="296">
        <v>151.66</v>
      </c>
      <c r="I70" s="160">
        <f t="shared" si="1"/>
        <v>151.66</v>
      </c>
    </row>
    <row r="71" spans="1:9" x14ac:dyDescent="0.2">
      <c r="A71" s="589"/>
      <c r="B71" s="581"/>
      <c r="C71" s="581"/>
      <c r="D71" s="595"/>
      <c r="E71" s="295" t="s">
        <v>1333</v>
      </c>
      <c r="F71" s="295" t="s">
        <v>100</v>
      </c>
      <c r="G71" s="295">
        <v>1</v>
      </c>
      <c r="H71" s="296">
        <v>92.39</v>
      </c>
      <c r="I71" s="160">
        <f t="shared" si="1"/>
        <v>92.39</v>
      </c>
    </row>
    <row r="72" spans="1:9" x14ac:dyDescent="0.2">
      <c r="A72" s="589"/>
      <c r="B72" s="581"/>
      <c r="C72" s="581"/>
      <c r="D72" s="595"/>
      <c r="E72" s="295" t="s">
        <v>1423</v>
      </c>
      <c r="F72" s="295" t="s">
        <v>100</v>
      </c>
      <c r="G72" s="295">
        <v>1</v>
      </c>
      <c r="H72" s="296">
        <v>102.25</v>
      </c>
      <c r="I72" s="160">
        <f t="shared" si="1"/>
        <v>102.25</v>
      </c>
    </row>
    <row r="73" spans="1:9" ht="12.75" customHeight="1" thickBot="1" x14ac:dyDescent="0.25">
      <c r="A73" s="590"/>
      <c r="B73" s="580"/>
      <c r="C73" s="580"/>
      <c r="D73" s="592"/>
      <c r="E73" s="469" t="s">
        <v>1461</v>
      </c>
      <c r="F73" s="469" t="s">
        <v>100</v>
      </c>
      <c r="G73" s="469">
        <v>1</v>
      </c>
      <c r="H73" s="470">
        <v>80</v>
      </c>
      <c r="I73" s="203">
        <f t="shared" si="1"/>
        <v>80</v>
      </c>
    </row>
    <row r="74" spans="1:9" ht="12.75" customHeight="1" x14ac:dyDescent="0.2">
      <c r="A74" s="588" t="s">
        <v>353</v>
      </c>
      <c r="B74" s="579">
        <v>11977.47</v>
      </c>
      <c r="C74" s="599" t="s">
        <v>79</v>
      </c>
      <c r="D74" s="642" t="s">
        <v>362</v>
      </c>
      <c r="E74" s="475" t="s">
        <v>1516</v>
      </c>
      <c r="F74" s="475" t="s">
        <v>100</v>
      </c>
      <c r="G74" s="475">
        <v>1</v>
      </c>
      <c r="H74" s="476">
        <v>111.73</v>
      </c>
      <c r="I74" s="39">
        <f t="shared" si="1"/>
        <v>111.73</v>
      </c>
    </row>
    <row r="75" spans="1:9" ht="12.75" customHeight="1" thickBot="1" x14ac:dyDescent="0.25">
      <c r="A75" s="590"/>
      <c r="B75" s="581"/>
      <c r="C75" s="600"/>
      <c r="D75" s="644"/>
      <c r="E75" s="567" t="s">
        <v>355</v>
      </c>
      <c r="F75" s="567" t="s">
        <v>100</v>
      </c>
      <c r="G75" s="567">
        <v>3</v>
      </c>
      <c r="H75" s="474">
        <v>17</v>
      </c>
      <c r="I75" s="203">
        <f t="shared" si="1"/>
        <v>51</v>
      </c>
    </row>
    <row r="76" spans="1:9" ht="12.75" customHeight="1" x14ac:dyDescent="0.2">
      <c r="A76" s="588" t="s">
        <v>558</v>
      </c>
      <c r="B76" s="581"/>
      <c r="C76" s="600"/>
      <c r="D76" s="642" t="s">
        <v>126</v>
      </c>
      <c r="E76" s="475" t="s">
        <v>524</v>
      </c>
      <c r="F76" s="475" t="s">
        <v>111</v>
      </c>
      <c r="G76" s="475">
        <v>1</v>
      </c>
      <c r="H76" s="476">
        <v>75</v>
      </c>
      <c r="I76" s="39">
        <f t="shared" si="1"/>
        <v>75</v>
      </c>
    </row>
    <row r="77" spans="1:9" ht="12.75" customHeight="1" thickBot="1" x14ac:dyDescent="0.25">
      <c r="A77" s="590"/>
      <c r="B77" s="580"/>
      <c r="C77" s="601"/>
      <c r="D77" s="644"/>
      <c r="E77" s="469" t="s">
        <v>441</v>
      </c>
      <c r="F77" s="469" t="s">
        <v>100</v>
      </c>
      <c r="G77" s="469">
        <v>1</v>
      </c>
      <c r="H77" s="470">
        <v>290</v>
      </c>
      <c r="I77" s="203">
        <f t="shared" si="1"/>
        <v>290</v>
      </c>
    </row>
    <row r="78" spans="1:9" ht="12.75" customHeight="1" thickBot="1" x14ac:dyDescent="0.25">
      <c r="A78" s="183"/>
      <c r="B78" s="200">
        <f>SUM(B27:B77)</f>
        <v>133915.00999999998</v>
      </c>
      <c r="C78" s="201"/>
      <c r="D78" s="200"/>
      <c r="E78" s="202"/>
      <c r="F78" s="201"/>
      <c r="G78" s="201"/>
      <c r="H78" s="200" t="s">
        <v>16</v>
      </c>
      <c r="I78" s="233">
        <f>SUM(I27:I77)</f>
        <v>9834.5699999999979</v>
      </c>
    </row>
    <row r="79" spans="1:9" ht="64.5" thickBot="1" x14ac:dyDescent="0.25">
      <c r="A79" s="137" t="s">
        <v>381</v>
      </c>
      <c r="B79" s="117" t="s">
        <v>15</v>
      </c>
      <c r="C79" s="117" t="s">
        <v>4</v>
      </c>
      <c r="D79" s="117" t="s">
        <v>22</v>
      </c>
      <c r="E79" s="121" t="s">
        <v>17</v>
      </c>
      <c r="F79" s="117" t="s">
        <v>18</v>
      </c>
      <c r="G79" s="117" t="s">
        <v>9</v>
      </c>
      <c r="H79" s="117" t="s">
        <v>12</v>
      </c>
      <c r="I79" s="118" t="s">
        <v>11</v>
      </c>
    </row>
    <row r="80" spans="1:9" ht="12.75" customHeight="1" thickBot="1" x14ac:dyDescent="0.25">
      <c r="A80" s="230"/>
      <c r="B80" s="107">
        <v>5367.8</v>
      </c>
      <c r="C80" s="58" t="s">
        <v>65</v>
      </c>
      <c r="D80" s="67"/>
      <c r="E80" s="59"/>
      <c r="F80" s="59"/>
      <c r="G80" s="59"/>
      <c r="H80" s="60"/>
      <c r="I80" s="61"/>
    </row>
    <row r="81" spans="1:9" ht="12.75" customHeight="1" thickBot="1" x14ac:dyDescent="0.25">
      <c r="A81" s="230"/>
      <c r="B81" s="125">
        <v>5471.22</v>
      </c>
      <c r="C81" s="126" t="s">
        <v>66</v>
      </c>
      <c r="D81" s="127"/>
      <c r="E81" s="128"/>
      <c r="F81" s="128"/>
      <c r="G81" s="128"/>
      <c r="H81" s="129"/>
      <c r="I81" s="130"/>
    </row>
    <row r="82" spans="1:9" ht="12.75" customHeight="1" thickBot="1" x14ac:dyDescent="0.25">
      <c r="A82" s="230"/>
      <c r="B82" s="109">
        <v>5165.43</v>
      </c>
      <c r="C82" s="88" t="s">
        <v>69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5140.33</v>
      </c>
      <c r="C83" s="88" t="s">
        <v>71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5265.32</v>
      </c>
      <c r="C84" s="88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5694.06</v>
      </c>
      <c r="C85" s="88" t="s">
        <v>73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5162.3109000000004</v>
      </c>
      <c r="C86" s="88" t="s">
        <v>74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24"/>
      <c r="B87" s="109">
        <v>6628.2524999999996</v>
      </c>
      <c r="C87" s="88" t="s">
        <v>75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24"/>
      <c r="B88" s="109">
        <v>5414.4409999999998</v>
      </c>
      <c r="C88" s="88" t="s">
        <v>76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22"/>
      <c r="B89" s="164">
        <v>5127.1570000000002</v>
      </c>
      <c r="C89" s="157" t="s">
        <v>77</v>
      </c>
      <c r="D89" s="165"/>
      <c r="E89" s="85"/>
      <c r="F89" s="85"/>
      <c r="G89" s="85"/>
      <c r="H89" s="158"/>
      <c r="I89" s="159"/>
    </row>
    <row r="90" spans="1:9" ht="12.75" customHeight="1" thickBot="1" x14ac:dyDescent="0.25">
      <c r="A90" s="432"/>
      <c r="B90" s="109">
        <v>5736.9184999999998</v>
      </c>
      <c r="C90" s="88" t="s">
        <v>78</v>
      </c>
      <c r="D90" s="407"/>
      <c r="E90" s="47"/>
      <c r="F90" s="47"/>
      <c r="G90" s="47"/>
      <c r="H90" s="48"/>
      <c r="I90" s="49"/>
    </row>
    <row r="91" spans="1:9" ht="12.75" customHeight="1" thickBot="1" x14ac:dyDescent="0.25">
      <c r="A91" s="223"/>
      <c r="B91" s="109">
        <v>5820.6943000000001</v>
      </c>
      <c r="C91" s="88" t="s">
        <v>79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397"/>
      <c r="B92" s="512">
        <f>SUM(B80:B91)</f>
        <v>65993.934200000003</v>
      </c>
      <c r="C92" s="518" t="s">
        <v>86</v>
      </c>
      <c r="D92" s="89"/>
      <c r="E92" s="47"/>
      <c r="F92" s="47"/>
      <c r="G92" s="47"/>
      <c r="H92" s="48"/>
      <c r="I92" s="49"/>
    </row>
    <row r="93" spans="1:9" ht="13.5" thickBot="1" x14ac:dyDescent="0.25">
      <c r="A93" s="596" t="s">
        <v>114</v>
      </c>
      <c r="B93" s="109">
        <v>578.04999999999995</v>
      </c>
      <c r="C93" s="88" t="s">
        <v>72</v>
      </c>
      <c r="D93" s="89"/>
      <c r="E93" s="47"/>
      <c r="F93" s="47"/>
      <c r="G93" s="47"/>
      <c r="H93" s="48"/>
      <c r="I93" s="49"/>
    </row>
    <row r="94" spans="1:9" ht="13.5" thickBot="1" x14ac:dyDescent="0.25">
      <c r="A94" s="597"/>
      <c r="B94" s="109">
        <v>862.62</v>
      </c>
      <c r="C94" s="88" t="s">
        <v>73</v>
      </c>
      <c r="D94" s="89"/>
      <c r="E94" s="47"/>
      <c r="F94" s="47"/>
      <c r="G94" s="47"/>
      <c r="H94" s="48"/>
      <c r="I94" s="49"/>
    </row>
    <row r="95" spans="1:9" ht="13.5" thickBot="1" x14ac:dyDescent="0.25">
      <c r="A95" s="597"/>
      <c r="B95" s="109">
        <v>423.72</v>
      </c>
      <c r="C95" s="88" t="s">
        <v>74</v>
      </c>
      <c r="D95" s="89"/>
      <c r="E95" s="47"/>
      <c r="F95" s="47"/>
      <c r="G95" s="47"/>
      <c r="H95" s="48"/>
      <c r="I95" s="49"/>
    </row>
    <row r="96" spans="1:9" ht="13.5" thickBot="1" x14ac:dyDescent="0.25">
      <c r="A96" s="597"/>
      <c r="B96" s="109">
        <v>171.46</v>
      </c>
      <c r="C96" s="88" t="s">
        <v>75</v>
      </c>
      <c r="D96" s="89"/>
      <c r="E96" s="47"/>
      <c r="F96" s="47"/>
      <c r="G96" s="47"/>
      <c r="H96" s="48"/>
      <c r="I96" s="49"/>
    </row>
    <row r="97" spans="1:9" ht="13.5" thickBot="1" x14ac:dyDescent="0.25">
      <c r="A97" s="598"/>
      <c r="B97" s="512">
        <f>SUM(B93:B96)</f>
        <v>2035.8500000000001</v>
      </c>
      <c r="C97" s="518" t="s">
        <v>86</v>
      </c>
      <c r="D97" s="89"/>
      <c r="E97" s="47"/>
      <c r="F97" s="47"/>
      <c r="G97" s="47"/>
      <c r="H97" s="48"/>
      <c r="I97" s="49">
        <v>708.5</v>
      </c>
    </row>
    <row r="98" spans="1:9" ht="12.75" customHeight="1" thickBot="1" x14ac:dyDescent="0.25">
      <c r="A98" s="183"/>
      <c r="B98" s="200">
        <f>B92+B97</f>
        <v>68029.784200000009</v>
      </c>
      <c r="C98" s="201"/>
      <c r="D98" s="200"/>
      <c r="E98" s="202"/>
      <c r="F98" s="201"/>
      <c r="G98" s="201"/>
      <c r="H98" s="200" t="s">
        <v>16</v>
      </c>
      <c r="I98" s="233">
        <f>SUM(I80:I97)</f>
        <v>708.5</v>
      </c>
    </row>
    <row r="99" spans="1:9" ht="77.25" thickBot="1" x14ac:dyDescent="0.25">
      <c r="A99" s="137" t="s">
        <v>382</v>
      </c>
      <c r="B99" s="117" t="s">
        <v>15</v>
      </c>
      <c r="C99" s="117" t="s">
        <v>4</v>
      </c>
      <c r="D99" s="117" t="s">
        <v>22</v>
      </c>
      <c r="E99" s="121" t="s">
        <v>17</v>
      </c>
      <c r="F99" s="117" t="s">
        <v>18</v>
      </c>
      <c r="G99" s="117" t="s">
        <v>9</v>
      </c>
      <c r="H99" s="117" t="s">
        <v>12</v>
      </c>
      <c r="I99" s="118" t="s">
        <v>11</v>
      </c>
    </row>
    <row r="100" spans="1:9" ht="12.75" customHeight="1" thickBot="1" x14ac:dyDescent="0.25">
      <c r="A100" s="230"/>
      <c r="B100" s="109">
        <v>7596.16</v>
      </c>
      <c r="C100" s="33" t="s">
        <v>65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8096.78</v>
      </c>
      <c r="C101" s="13" t="s">
        <v>66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7293.71</v>
      </c>
      <c r="C102" s="33" t="s">
        <v>69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7667.38</v>
      </c>
      <c r="C103" s="13" t="s">
        <v>71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8352.5400000000009</v>
      </c>
      <c r="C104" s="33" t="s">
        <v>72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8174.2</v>
      </c>
      <c r="C105" s="13" t="s">
        <v>73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7331.576</v>
      </c>
      <c r="C106" s="33" t="s">
        <v>74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8494.741</v>
      </c>
      <c r="C107" s="13" t="s">
        <v>75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8564.6689999999999</v>
      </c>
      <c r="C108" s="33" t="s">
        <v>76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7990.3450000000003</v>
      </c>
      <c r="C109" s="13" t="s">
        <v>77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7980.174</v>
      </c>
      <c r="C110" s="13" t="s">
        <v>78</v>
      </c>
      <c r="D110" s="89"/>
      <c r="E110" s="47"/>
      <c r="F110" s="47"/>
      <c r="G110" s="47"/>
      <c r="H110" s="48"/>
      <c r="I110" s="49"/>
    </row>
    <row r="111" spans="1:9" ht="13.5" thickBot="1" x14ac:dyDescent="0.25">
      <c r="A111" s="230"/>
      <c r="B111" s="109">
        <v>8252.2070000000003</v>
      </c>
      <c r="C111" s="13" t="s">
        <v>79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/>
      <c r="C112" s="88" t="s">
        <v>86</v>
      </c>
      <c r="D112" s="89"/>
      <c r="E112" s="47"/>
      <c r="F112" s="47"/>
      <c r="G112" s="47"/>
      <c r="H112" s="48"/>
      <c r="I112" s="49">
        <v>748.1</v>
      </c>
    </row>
    <row r="113" spans="1:9" ht="13.5" thickBot="1" x14ac:dyDescent="0.25">
      <c r="A113" s="183"/>
      <c r="B113" s="200">
        <f>SUM(B100:B112)</f>
        <v>95794.481999999989</v>
      </c>
      <c r="C113" s="201"/>
      <c r="D113" s="200"/>
      <c r="E113" s="202"/>
      <c r="F113" s="201"/>
      <c r="G113" s="201"/>
      <c r="H113" s="200" t="s">
        <v>16</v>
      </c>
      <c r="I113" s="233">
        <f>SUM(I100:I112)</f>
        <v>748.1</v>
      </c>
    </row>
    <row r="114" spans="1:9" ht="26.25" thickBot="1" x14ac:dyDescent="0.25">
      <c r="A114" s="46" t="s">
        <v>7</v>
      </c>
      <c r="B114" s="117" t="s">
        <v>15</v>
      </c>
      <c r="C114" s="117" t="s">
        <v>4</v>
      </c>
      <c r="D114" s="117" t="s">
        <v>22</v>
      </c>
      <c r="E114" s="121" t="s">
        <v>17</v>
      </c>
      <c r="F114" s="117" t="s">
        <v>18</v>
      </c>
      <c r="G114" s="117" t="s">
        <v>9</v>
      </c>
      <c r="H114" s="117" t="s">
        <v>12</v>
      </c>
      <c r="I114" s="118" t="s">
        <v>11</v>
      </c>
    </row>
    <row r="115" spans="1:9" ht="12.75" customHeight="1" x14ac:dyDescent="0.2">
      <c r="A115" s="589" t="s">
        <v>81</v>
      </c>
      <c r="B115" s="33"/>
      <c r="C115" s="33" t="s">
        <v>65</v>
      </c>
      <c r="D115" s="34"/>
      <c r="E115" s="35"/>
      <c r="F115" s="35" t="s">
        <v>82</v>
      </c>
      <c r="G115" s="35">
        <v>20</v>
      </c>
      <c r="H115" s="16">
        <v>4.54</v>
      </c>
      <c r="I115" s="160">
        <f>G115*H115</f>
        <v>90.8</v>
      </c>
    </row>
    <row r="116" spans="1:9" x14ac:dyDescent="0.2">
      <c r="A116" s="589"/>
      <c r="B116" s="13"/>
      <c r="C116" s="13" t="s">
        <v>66</v>
      </c>
      <c r="D116" s="14"/>
      <c r="E116" s="15"/>
      <c r="F116" s="15" t="s">
        <v>82</v>
      </c>
      <c r="G116" s="15">
        <v>15</v>
      </c>
      <c r="H116" s="16">
        <v>4.54</v>
      </c>
      <c r="I116" s="43">
        <f>G116*H116</f>
        <v>68.099999999999994</v>
      </c>
    </row>
    <row r="117" spans="1:9" x14ac:dyDescent="0.2">
      <c r="A117" s="589"/>
      <c r="B117" s="13"/>
      <c r="C117" s="13" t="s">
        <v>69</v>
      </c>
      <c r="D117" s="14"/>
      <c r="E117" s="15"/>
      <c r="F117" s="15" t="s">
        <v>82</v>
      </c>
      <c r="G117" s="15">
        <v>-730.08</v>
      </c>
      <c r="H117" s="16">
        <v>4.54</v>
      </c>
      <c r="I117" s="43">
        <f>G117*H117</f>
        <v>-3314.5632000000001</v>
      </c>
    </row>
    <row r="118" spans="1:9" ht="12.75" customHeight="1" x14ac:dyDescent="0.2">
      <c r="A118" s="589"/>
      <c r="B118" s="13"/>
      <c r="C118" s="13" t="s">
        <v>71</v>
      </c>
      <c r="D118" s="14"/>
      <c r="E118" s="15"/>
      <c r="F118" s="15" t="s">
        <v>82</v>
      </c>
      <c r="G118" s="15">
        <v>222.61</v>
      </c>
      <c r="H118" s="16">
        <v>4.54</v>
      </c>
      <c r="I118" s="43">
        <f t="shared" ref="I118:I124" si="2">G118*H118</f>
        <v>1010.6494</v>
      </c>
    </row>
    <row r="119" spans="1:9" x14ac:dyDescent="0.2">
      <c r="A119" s="589"/>
      <c r="B119" s="13"/>
      <c r="C119" s="13" t="s">
        <v>72</v>
      </c>
      <c r="D119" s="14"/>
      <c r="E119" s="15"/>
      <c r="F119" s="15" t="s">
        <v>82</v>
      </c>
      <c r="G119" s="15">
        <v>-392.58</v>
      </c>
      <c r="H119" s="16">
        <v>4.54</v>
      </c>
      <c r="I119" s="43">
        <f t="shared" si="2"/>
        <v>-1782.3132000000001</v>
      </c>
    </row>
    <row r="120" spans="1:9" ht="12.75" customHeight="1" x14ac:dyDescent="0.2">
      <c r="A120" s="589"/>
      <c r="B120" s="13"/>
      <c r="C120" s="13" t="s">
        <v>73</v>
      </c>
      <c r="D120" s="14"/>
      <c r="E120" s="15"/>
      <c r="F120" s="15" t="s">
        <v>82</v>
      </c>
      <c r="G120" s="15">
        <v>-29.89</v>
      </c>
      <c r="H120" s="16">
        <v>4.54</v>
      </c>
      <c r="I120" s="43">
        <f t="shared" si="2"/>
        <v>-135.70060000000001</v>
      </c>
    </row>
    <row r="121" spans="1:9" ht="12.75" customHeight="1" x14ac:dyDescent="0.2">
      <c r="A121" s="589"/>
      <c r="B121" s="13"/>
      <c r="C121" s="13" t="s">
        <v>74</v>
      </c>
      <c r="D121" s="14"/>
      <c r="E121" s="15"/>
      <c r="F121" s="15" t="s">
        <v>82</v>
      </c>
      <c r="G121" s="15">
        <v>317.89999999999998</v>
      </c>
      <c r="H121" s="16">
        <v>4.8099999999999996</v>
      </c>
      <c r="I121" s="43">
        <f t="shared" si="2"/>
        <v>1529.0989999999997</v>
      </c>
    </row>
    <row r="122" spans="1:9" ht="12.75" customHeight="1" x14ac:dyDescent="0.2">
      <c r="A122" s="589"/>
      <c r="B122" s="13"/>
      <c r="C122" s="13" t="s">
        <v>75</v>
      </c>
      <c r="D122" s="14"/>
      <c r="E122" s="15"/>
      <c r="F122" s="15" t="s">
        <v>82</v>
      </c>
      <c r="G122" s="15">
        <v>116.11</v>
      </c>
      <c r="H122" s="16">
        <v>4.8099999999999996</v>
      </c>
      <c r="I122" s="43">
        <f t="shared" si="2"/>
        <v>558.48910000000001</v>
      </c>
    </row>
    <row r="123" spans="1:9" ht="12.75" customHeight="1" x14ac:dyDescent="0.2">
      <c r="A123" s="589"/>
      <c r="B123" s="13"/>
      <c r="C123" s="13" t="s">
        <v>76</v>
      </c>
      <c r="D123" s="14"/>
      <c r="E123" s="15"/>
      <c r="F123" s="15" t="s">
        <v>82</v>
      </c>
      <c r="G123" s="15">
        <v>-203.9</v>
      </c>
      <c r="H123" s="16">
        <v>4.8099999999999996</v>
      </c>
      <c r="I123" s="43">
        <f t="shared" si="2"/>
        <v>-980.7589999999999</v>
      </c>
    </row>
    <row r="124" spans="1:9" ht="12.75" customHeight="1" x14ac:dyDescent="0.2">
      <c r="A124" s="589"/>
      <c r="B124" s="13"/>
      <c r="C124" s="13" t="s">
        <v>77</v>
      </c>
      <c r="D124" s="14"/>
      <c r="E124" s="15"/>
      <c r="F124" s="15" t="s">
        <v>82</v>
      </c>
      <c r="G124" s="15">
        <v>0</v>
      </c>
      <c r="H124" s="16">
        <v>4.8099999999999996</v>
      </c>
      <c r="I124" s="43">
        <f t="shared" si="2"/>
        <v>0</v>
      </c>
    </row>
    <row r="125" spans="1:9" ht="12.75" customHeight="1" x14ac:dyDescent="0.2">
      <c r="A125" s="589"/>
      <c r="B125" s="13"/>
      <c r="C125" s="13" t="s">
        <v>78</v>
      </c>
      <c r="D125" s="14"/>
      <c r="E125" s="15"/>
      <c r="F125" s="15" t="s">
        <v>82</v>
      </c>
      <c r="G125" s="15">
        <v>-404.24</v>
      </c>
      <c r="H125" s="16">
        <v>4.8099999999999996</v>
      </c>
      <c r="I125" s="43">
        <f>G125*H125</f>
        <v>-1944.3943999999999</v>
      </c>
    </row>
    <row r="126" spans="1:9" ht="12.75" customHeight="1" x14ac:dyDescent="0.2">
      <c r="A126" s="589"/>
      <c r="B126" s="13"/>
      <c r="C126" s="13" t="s">
        <v>79</v>
      </c>
      <c r="D126" s="14"/>
      <c r="E126" s="15"/>
      <c r="F126" s="15" t="s">
        <v>82</v>
      </c>
      <c r="G126" s="15">
        <v>548.14</v>
      </c>
      <c r="H126" s="16">
        <v>4.8099999999999996</v>
      </c>
      <c r="I126" s="43">
        <f>G126*H126</f>
        <v>2636.5533999999998</v>
      </c>
    </row>
    <row r="127" spans="1:9" ht="12.75" customHeight="1" x14ac:dyDescent="0.2">
      <c r="A127" s="589"/>
      <c r="B127" s="74"/>
      <c r="C127" s="74" t="s">
        <v>86</v>
      </c>
      <c r="D127" s="14"/>
      <c r="E127" s="15"/>
      <c r="F127" s="15" t="s">
        <v>82</v>
      </c>
      <c r="G127" s="15">
        <f>SUM(G115:G126)</f>
        <v>-520.92999999999995</v>
      </c>
      <c r="H127" s="16"/>
      <c r="I127" s="246">
        <f>SUM(I115:I126)</f>
        <v>-2264.0394999999999</v>
      </c>
    </row>
    <row r="128" spans="1:9" ht="25.5" x14ac:dyDescent="0.2">
      <c r="A128" s="224" t="s">
        <v>91</v>
      </c>
      <c r="B128" s="13"/>
      <c r="C128" s="74" t="s">
        <v>86</v>
      </c>
      <c r="D128" s="14"/>
      <c r="E128" s="15"/>
      <c r="F128" s="15"/>
      <c r="G128" s="15"/>
      <c r="H128" s="16"/>
      <c r="I128" s="246">
        <v>119171.22</v>
      </c>
    </row>
    <row r="129" spans="1:255" ht="12.75" customHeight="1" x14ac:dyDescent="0.2">
      <c r="A129" s="224" t="s">
        <v>83</v>
      </c>
      <c r="B129" s="13"/>
      <c r="C129" s="13" t="s">
        <v>86</v>
      </c>
      <c r="D129" s="14"/>
      <c r="E129" s="15"/>
      <c r="F129" s="15"/>
      <c r="G129" s="15"/>
      <c r="H129" s="16"/>
      <c r="I129" s="246">
        <v>8042.53</v>
      </c>
    </row>
    <row r="130" spans="1:255" ht="12.75" customHeight="1" x14ac:dyDescent="0.2">
      <c r="A130" s="224" t="s">
        <v>85</v>
      </c>
      <c r="B130" s="13"/>
      <c r="C130" s="13" t="s">
        <v>86</v>
      </c>
      <c r="D130" s="14"/>
      <c r="E130" s="15"/>
      <c r="F130" s="15"/>
      <c r="G130" s="15"/>
      <c r="H130" s="16"/>
      <c r="I130" s="246">
        <v>8599.1</v>
      </c>
    </row>
    <row r="131" spans="1:255" s="45" customFormat="1" x14ac:dyDescent="0.2">
      <c r="A131" s="222" t="s">
        <v>88</v>
      </c>
      <c r="B131" s="13"/>
      <c r="C131" s="13" t="s">
        <v>86</v>
      </c>
      <c r="D131" s="14"/>
      <c r="E131" s="15"/>
      <c r="F131" s="15"/>
      <c r="G131" s="15"/>
      <c r="H131" s="16"/>
      <c r="I131" s="246">
        <v>6777.84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2"/>
      <c r="B132" s="112"/>
      <c r="C132" s="112"/>
      <c r="D132" s="111"/>
      <c r="E132" s="113"/>
      <c r="F132" s="112"/>
      <c r="G132" s="112"/>
      <c r="H132" s="111" t="s">
        <v>16</v>
      </c>
      <c r="I132" s="444">
        <f>SUM(I127:I131)</f>
        <v>140326.65049999999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70.150000000000006" customHeight="1" thickBot="1" x14ac:dyDescent="0.25">
      <c r="A133" s="120" t="s">
        <v>96</v>
      </c>
      <c r="B133" s="117" t="s">
        <v>15</v>
      </c>
      <c r="C133" s="117" t="s">
        <v>4</v>
      </c>
      <c r="D133" s="117" t="s">
        <v>22</v>
      </c>
      <c r="E133" s="121" t="s">
        <v>17</v>
      </c>
      <c r="F133" s="117" t="s">
        <v>18</v>
      </c>
      <c r="G133" s="117" t="s">
        <v>9</v>
      </c>
      <c r="H133" s="117" t="s">
        <v>12</v>
      </c>
      <c r="I133" s="118" t="s">
        <v>11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30"/>
      <c r="B134" s="107">
        <v>3139.44</v>
      </c>
      <c r="C134" s="58" t="s">
        <v>65</v>
      </c>
      <c r="D134" s="67"/>
      <c r="E134" s="59"/>
      <c r="F134" s="59"/>
      <c r="G134" s="59"/>
      <c r="H134" s="60"/>
      <c r="I134" s="61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30"/>
      <c r="B135" s="108">
        <v>2750.04</v>
      </c>
      <c r="C135" s="95" t="s">
        <v>66</v>
      </c>
      <c r="D135" s="96"/>
      <c r="E135" s="97"/>
      <c r="F135" s="97"/>
      <c r="G135" s="97"/>
      <c r="H135" s="98"/>
      <c r="I135" s="9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30"/>
      <c r="B136" s="109">
        <v>3136.54</v>
      </c>
      <c r="C136" s="88" t="s">
        <v>69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30"/>
      <c r="B137" s="109">
        <v>3100.7</v>
      </c>
      <c r="C137" s="88" t="s">
        <v>71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30"/>
      <c r="B138" s="109">
        <v>3132.68</v>
      </c>
      <c r="C138" s="88" t="s">
        <v>72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30"/>
      <c r="B139" s="109">
        <v>3092.63</v>
      </c>
      <c r="C139" s="88" t="s">
        <v>73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30"/>
      <c r="B140" s="109">
        <v>2595.2060000000001</v>
      </c>
      <c r="C140" s="88" t="s">
        <v>74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4"/>
      <c r="B141" s="109">
        <v>2744.2130000000002</v>
      </c>
      <c r="C141" s="88" t="s">
        <v>75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4"/>
      <c r="B142" s="109">
        <v>3091.7779999999998</v>
      </c>
      <c r="C142" s="88" t="s">
        <v>76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4"/>
      <c r="B143" s="109">
        <v>2511.3389999999999</v>
      </c>
      <c r="C143" s="88" t="s">
        <v>77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3.5" thickBot="1" x14ac:dyDescent="0.25">
      <c r="A144" s="224"/>
      <c r="B144" s="109">
        <v>2543.17</v>
      </c>
      <c r="C144" s="88" t="s">
        <v>78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4"/>
      <c r="B145" s="109">
        <v>3170.5749999999998</v>
      </c>
      <c r="C145" s="88" t="s">
        <v>79</v>
      </c>
      <c r="D145" s="89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3.5" thickBot="1" x14ac:dyDescent="0.25">
      <c r="A146" s="224"/>
      <c r="B146" s="188"/>
      <c r="C146" s="73" t="s">
        <v>86</v>
      </c>
      <c r="D146" s="166"/>
      <c r="E146" s="53"/>
      <c r="F146" s="53"/>
      <c r="G146" s="53"/>
      <c r="H146" s="156"/>
      <c r="I146" s="49">
        <v>1183.72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4"/>
      <c r="B147" s="18">
        <f>SUM(B134:B146)</f>
        <v>35008.311000000002</v>
      </c>
      <c r="C147" s="17"/>
      <c r="D147" s="18"/>
      <c r="E147" s="19"/>
      <c r="F147" s="17"/>
      <c r="G147" s="17"/>
      <c r="H147" s="18" t="s">
        <v>16</v>
      </c>
      <c r="I147" s="236">
        <f>SUM(I134:I146)</f>
        <v>1183.72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77.25" thickBot="1" x14ac:dyDescent="0.25">
      <c r="A148" s="46" t="s">
        <v>98</v>
      </c>
      <c r="B148" s="117" t="s">
        <v>15</v>
      </c>
      <c r="C148" s="117" t="s">
        <v>4</v>
      </c>
      <c r="D148" s="117" t="s">
        <v>22</v>
      </c>
      <c r="E148" s="121" t="s">
        <v>17</v>
      </c>
      <c r="F148" s="117" t="s">
        <v>18</v>
      </c>
      <c r="G148" s="117" t="s">
        <v>9</v>
      </c>
      <c r="H148" s="117" t="s">
        <v>12</v>
      </c>
      <c r="I148" s="118" t="s">
        <v>11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26.25" thickBot="1" x14ac:dyDescent="0.25">
      <c r="A149" s="209" t="s">
        <v>87</v>
      </c>
      <c r="B149" s="185"/>
      <c r="C149" s="170" t="s">
        <v>86</v>
      </c>
      <c r="D149" s="241"/>
      <c r="E149" s="242"/>
      <c r="F149" s="241"/>
      <c r="G149" s="242"/>
      <c r="H149" s="242"/>
      <c r="I149" s="203">
        <v>47298.03</v>
      </c>
    </row>
    <row r="150" spans="1:255" ht="13.5" thickBot="1" x14ac:dyDescent="0.25">
      <c r="A150" s="46"/>
      <c r="B150" s="79">
        <f>SUM(B149:B149)</f>
        <v>0</v>
      </c>
      <c r="C150" s="78"/>
      <c r="D150" s="79"/>
      <c r="E150" s="80"/>
      <c r="F150" s="78"/>
      <c r="G150" s="78"/>
      <c r="H150" s="79" t="s">
        <v>16</v>
      </c>
      <c r="I150" s="81">
        <f>SUM(I149:I149)</f>
        <v>47298.03</v>
      </c>
    </row>
    <row r="151" spans="1:255" ht="51.75" thickBot="1" x14ac:dyDescent="0.25">
      <c r="A151" s="137" t="s">
        <v>97</v>
      </c>
      <c r="B151" s="117" t="s">
        <v>15</v>
      </c>
      <c r="C151" s="117" t="s">
        <v>4</v>
      </c>
      <c r="D151" s="117" t="s">
        <v>22</v>
      </c>
      <c r="E151" s="285" t="s">
        <v>17</v>
      </c>
      <c r="F151" s="117" t="s">
        <v>18</v>
      </c>
      <c r="G151" s="117" t="s">
        <v>9</v>
      </c>
      <c r="H151" s="117" t="s">
        <v>12</v>
      </c>
      <c r="I151" s="118" t="s">
        <v>11</v>
      </c>
    </row>
    <row r="152" spans="1:255" ht="13.5" thickBot="1" x14ac:dyDescent="0.25">
      <c r="A152" s="209"/>
      <c r="B152" s="188"/>
      <c r="C152" s="73" t="s">
        <v>86</v>
      </c>
      <c r="D152" s="166"/>
      <c r="E152" s="53"/>
      <c r="F152" s="53"/>
      <c r="G152" s="53"/>
      <c r="H152" s="156"/>
      <c r="I152" s="571">
        <v>74957.539999999994</v>
      </c>
    </row>
    <row r="153" spans="1:255" ht="13.5" thickBot="1" x14ac:dyDescent="0.25">
      <c r="A153" s="137"/>
      <c r="B153" s="277"/>
      <c r="C153" s="78"/>
      <c r="D153" s="79"/>
      <c r="E153" s="80"/>
      <c r="F153" s="78"/>
      <c r="G153" s="78"/>
      <c r="H153" s="79"/>
      <c r="I153" s="81">
        <f>SUM(I152)</f>
        <v>74957.539999999994</v>
      </c>
    </row>
    <row r="154" spans="1:255" ht="12.75" customHeight="1" x14ac:dyDescent="0.2">
      <c r="A154" s="9"/>
      <c r="B154" s="9"/>
      <c r="C154" s="9"/>
      <c r="D154" s="9"/>
      <c r="E154" s="9"/>
      <c r="F154" s="20"/>
      <c r="G154" s="20"/>
      <c r="H154" s="20"/>
      <c r="I154" s="20"/>
    </row>
    <row r="155" spans="1:255" ht="12.75" customHeight="1" x14ac:dyDescent="0.2">
      <c r="A155" s="21" t="s">
        <v>20</v>
      </c>
      <c r="B155" s="22"/>
      <c r="C155" s="23"/>
      <c r="D155" s="4" t="s">
        <v>8</v>
      </c>
      <c r="E155" s="4" t="s">
        <v>5</v>
      </c>
      <c r="F155" s="122" t="s">
        <v>6</v>
      </c>
    </row>
    <row r="156" spans="1:255" ht="12.75" customHeight="1" x14ac:dyDescent="0.2">
      <c r="A156" s="593" t="s">
        <v>14</v>
      </c>
      <c r="B156" s="594"/>
      <c r="C156" s="25"/>
      <c r="D156" s="26">
        <f>B25</f>
        <v>90398.23</v>
      </c>
      <c r="E156" s="26">
        <f>I25</f>
        <v>8069.16</v>
      </c>
      <c r="F156" s="123">
        <f>D156+E156</f>
        <v>98467.39</v>
      </c>
    </row>
    <row r="157" spans="1:255" ht="12.75" customHeight="1" x14ac:dyDescent="0.2">
      <c r="A157" s="593" t="s">
        <v>1603</v>
      </c>
      <c r="B157" s="594"/>
      <c r="C157" s="25"/>
      <c r="D157" s="26">
        <f>B78</f>
        <v>133915.00999999998</v>
      </c>
      <c r="E157" s="26">
        <f>I78</f>
        <v>9834.5699999999979</v>
      </c>
      <c r="F157" s="123">
        <f>D157+E157</f>
        <v>143749.57999999999</v>
      </c>
    </row>
    <row r="158" spans="1:255" ht="12.75" customHeight="1" x14ac:dyDescent="0.2">
      <c r="A158" s="593" t="s">
        <v>13</v>
      </c>
      <c r="B158" s="594"/>
      <c r="C158" s="25"/>
      <c r="D158" s="26">
        <f>B98</f>
        <v>68029.784200000009</v>
      </c>
      <c r="E158" s="26">
        <f>I98</f>
        <v>708.5</v>
      </c>
      <c r="F158" s="123">
        <f>D158+E158</f>
        <v>68738.284200000009</v>
      </c>
    </row>
    <row r="159" spans="1:255" ht="12.75" customHeight="1" x14ac:dyDescent="0.2">
      <c r="A159" s="593" t="s">
        <v>383</v>
      </c>
      <c r="B159" s="594"/>
      <c r="C159" s="25"/>
      <c r="D159" s="26">
        <f>B113</f>
        <v>95794.481999999989</v>
      </c>
      <c r="E159" s="26">
        <f>I113</f>
        <v>748.1</v>
      </c>
      <c r="F159" s="123">
        <f>D159+E159</f>
        <v>96542.581999999995</v>
      </c>
      <c r="G159" s="56"/>
    </row>
    <row r="160" spans="1:255" ht="12.75" customHeight="1" x14ac:dyDescent="0.2">
      <c r="A160" s="593" t="s">
        <v>25</v>
      </c>
      <c r="B160" s="594"/>
      <c r="C160" s="25"/>
      <c r="D160" s="26">
        <f>B147</f>
        <v>35008.311000000002</v>
      </c>
      <c r="E160" s="26">
        <f>I147</f>
        <v>1183.72</v>
      </c>
      <c r="F160" s="123">
        <f>D160+E160</f>
        <v>36192.031000000003</v>
      </c>
      <c r="G160" s="56"/>
    </row>
    <row r="161" spans="1:7" ht="12.75" customHeight="1" x14ac:dyDescent="0.2">
      <c r="A161" s="251"/>
      <c r="B161" s="252" t="s">
        <v>68</v>
      </c>
      <c r="C161" s="248"/>
      <c r="D161" s="249"/>
      <c r="E161" s="249"/>
      <c r="F161" s="245">
        <f>F162+F163+F164+F165+F166</f>
        <v>140326.65049999999</v>
      </c>
      <c r="G161" s="56"/>
    </row>
    <row r="162" spans="1:7" ht="12.75" customHeight="1" x14ac:dyDescent="0.2">
      <c r="A162" s="605" t="s">
        <v>81</v>
      </c>
      <c r="B162" s="606"/>
      <c r="C162" s="25"/>
      <c r="D162" s="26"/>
      <c r="E162" s="26"/>
      <c r="F162" s="123">
        <f>I127</f>
        <v>-2264.0394999999999</v>
      </c>
      <c r="G162" s="56"/>
    </row>
    <row r="163" spans="1:7" ht="12.75" customHeight="1" x14ac:dyDescent="0.2">
      <c r="A163" s="605" t="s">
        <v>91</v>
      </c>
      <c r="B163" s="606"/>
      <c r="C163" s="25"/>
      <c r="D163" s="26"/>
      <c r="E163" s="26"/>
      <c r="F163" s="123">
        <f>I128</f>
        <v>119171.22</v>
      </c>
      <c r="G163" s="56"/>
    </row>
    <row r="164" spans="1:7" ht="12.75" customHeight="1" x14ac:dyDescent="0.2">
      <c r="A164" s="605" t="s">
        <v>83</v>
      </c>
      <c r="B164" s="606"/>
      <c r="C164" s="25"/>
      <c r="D164" s="26"/>
      <c r="E164" s="26"/>
      <c r="F164" s="123">
        <f>I129</f>
        <v>8042.53</v>
      </c>
      <c r="G164" s="56"/>
    </row>
    <row r="165" spans="1:7" ht="12.75" customHeight="1" x14ac:dyDescent="0.2">
      <c r="A165" s="605" t="s">
        <v>85</v>
      </c>
      <c r="B165" s="606"/>
      <c r="C165" s="25"/>
      <c r="D165" s="26"/>
      <c r="E165" s="26"/>
      <c r="F165" s="123">
        <f>I130</f>
        <v>8599.1</v>
      </c>
      <c r="G165" s="56"/>
    </row>
    <row r="166" spans="1:7" ht="12.75" customHeight="1" x14ac:dyDescent="0.2">
      <c r="A166" s="605" t="s">
        <v>88</v>
      </c>
      <c r="B166" s="606"/>
      <c r="C166" s="25"/>
      <c r="D166" s="26"/>
      <c r="E166" s="26"/>
      <c r="F166" s="123">
        <f>I131</f>
        <v>6777.84</v>
      </c>
      <c r="G166" s="56"/>
    </row>
    <row r="167" spans="1:7" ht="12.75" customHeight="1" x14ac:dyDescent="0.2">
      <c r="A167" s="614" t="s">
        <v>2</v>
      </c>
      <c r="B167" s="615"/>
      <c r="C167" s="25"/>
      <c r="D167" s="26">
        <f>B150</f>
        <v>0</v>
      </c>
      <c r="E167" s="26"/>
      <c r="F167" s="123">
        <f>D167+E167+I150</f>
        <v>47298.03</v>
      </c>
      <c r="G167" s="56"/>
    </row>
    <row r="168" spans="1:7" ht="12.75" customHeight="1" x14ac:dyDescent="0.2">
      <c r="A168" s="614" t="s">
        <v>97</v>
      </c>
      <c r="B168" s="615"/>
      <c r="C168" s="25"/>
      <c r="D168" s="26"/>
      <c r="E168" s="26"/>
      <c r="F168" s="123">
        <f>I153</f>
        <v>74957.539999999994</v>
      </c>
      <c r="G168" s="56"/>
    </row>
    <row r="169" spans="1:7" ht="12.75" customHeight="1" x14ac:dyDescent="0.2">
      <c r="A169" s="612" t="s">
        <v>21</v>
      </c>
      <c r="B169" s="613"/>
      <c r="C169" s="27"/>
      <c r="D169" s="28">
        <f>SUM(D156:D167)</f>
        <v>423145.81719999993</v>
      </c>
      <c r="E169" s="28">
        <f>SUM(E156:E160)</f>
        <v>20544.049999999996</v>
      </c>
      <c r="F169" s="124">
        <f>F156+F157+F158+F159+F160+F161+F167+F168</f>
        <v>706272.08770000003</v>
      </c>
    </row>
  </sheetData>
  <autoFilter ref="A5:I147"/>
  <mergeCells count="68">
    <mergeCell ref="D74:D75"/>
    <mergeCell ref="A76:A77"/>
    <mergeCell ref="D76:D77"/>
    <mergeCell ref="C74:C77"/>
    <mergeCell ref="B74:B77"/>
    <mergeCell ref="C59:C73"/>
    <mergeCell ref="D60:D73"/>
    <mergeCell ref="B59:B73"/>
    <mergeCell ref="A57:A58"/>
    <mergeCell ref="D55:D56"/>
    <mergeCell ref="A55:A56"/>
    <mergeCell ref="C55:C58"/>
    <mergeCell ref="D57:D58"/>
    <mergeCell ref="B55:B58"/>
    <mergeCell ref="A9:A10"/>
    <mergeCell ref="A27:A28"/>
    <mergeCell ref="A14:A16"/>
    <mergeCell ref="A11:A12"/>
    <mergeCell ref="A20:A21"/>
    <mergeCell ref="B9:B12"/>
    <mergeCell ref="B27:B30"/>
    <mergeCell ref="B13:B16"/>
    <mergeCell ref="A115:A127"/>
    <mergeCell ref="B20:B21"/>
    <mergeCell ref="B46:B50"/>
    <mergeCell ref="A168:B168"/>
    <mergeCell ref="A166:B166"/>
    <mergeCell ref="A165:B165"/>
    <mergeCell ref="A164:B164"/>
    <mergeCell ref="B31:B33"/>
    <mergeCell ref="A60:A73"/>
    <mergeCell ref="A74:A75"/>
    <mergeCell ref="A169:B169"/>
    <mergeCell ref="A156:B156"/>
    <mergeCell ref="A157:B157"/>
    <mergeCell ref="A158:B158"/>
    <mergeCell ref="A167:B167"/>
    <mergeCell ref="A93:A97"/>
    <mergeCell ref="A163:B163"/>
    <mergeCell ref="A159:B159"/>
    <mergeCell ref="A160:B160"/>
    <mergeCell ref="A162:B162"/>
    <mergeCell ref="B34:B44"/>
    <mergeCell ref="C46:C50"/>
    <mergeCell ref="G1:H1"/>
    <mergeCell ref="G2:H2"/>
    <mergeCell ref="A1:B1"/>
    <mergeCell ref="D27:D28"/>
    <mergeCell ref="A29:A30"/>
    <mergeCell ref="D48:D50"/>
    <mergeCell ref="A46:A47"/>
    <mergeCell ref="A31:A33"/>
    <mergeCell ref="A48:A50"/>
    <mergeCell ref="D11:D12"/>
    <mergeCell ref="D29:D30"/>
    <mergeCell ref="D31:D33"/>
    <mergeCell ref="C9:C12"/>
    <mergeCell ref="D34:D43"/>
    <mergeCell ref="C20:C21"/>
    <mergeCell ref="C27:C30"/>
    <mergeCell ref="A34:A43"/>
    <mergeCell ref="D46:D47"/>
    <mergeCell ref="C13:C16"/>
    <mergeCell ref="D9:D10"/>
    <mergeCell ref="D14:D16"/>
    <mergeCell ref="D20:D21"/>
    <mergeCell ref="C34:C44"/>
    <mergeCell ref="C31:C3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IU148"/>
  <sheetViews>
    <sheetView topLeftCell="A124" zoomScaleNormal="100" workbookViewId="0">
      <selection activeCell="A136" sqref="A136:B136"/>
    </sheetView>
  </sheetViews>
  <sheetFormatPr defaultRowHeight="12.75" customHeight="1" x14ac:dyDescent="0.2"/>
  <cols>
    <col min="1" max="1" width="23.140625" customWidth="1"/>
    <col min="2" max="2" width="12" customWidth="1"/>
    <col min="3" max="3" width="12.85546875" customWidth="1"/>
    <col min="4" max="4" width="13.140625" customWidth="1"/>
    <col min="5" max="5" width="26.7109375" customWidth="1"/>
    <col min="6" max="6" width="12.42578125" customWidth="1"/>
    <col min="7" max="7" width="7.28515625" customWidth="1"/>
    <col min="8" max="8" width="10.5703125" customWidth="1"/>
    <col min="9" max="9" width="12.855468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x14ac:dyDescent="0.2">
      <c r="A2" s="275" t="str">
        <f>'К.М. 2'!A2</f>
        <v>МЕСЯЦ И ГОД ОТЧЕТА</v>
      </c>
      <c r="B2" s="3">
        <v>2016</v>
      </c>
      <c r="C2" s="5">
        <v>0</v>
      </c>
      <c r="D2" s="6">
        <v>2668.1</v>
      </c>
      <c r="E2" s="5">
        <v>733561.38</v>
      </c>
      <c r="F2" s="6">
        <v>732551.41</v>
      </c>
      <c r="G2" s="586">
        <f>E2-F2</f>
        <v>1009.9699999999721</v>
      </c>
      <c r="H2" s="587"/>
    </row>
    <row r="3" spans="1:9" x14ac:dyDescent="0.2">
      <c r="A3" s="1" t="s">
        <v>27</v>
      </c>
      <c r="B3" s="2"/>
      <c r="C3" s="1" t="s">
        <v>27</v>
      </c>
      <c r="D3" s="1" t="s">
        <v>28</v>
      </c>
      <c r="E3" s="1" t="s">
        <v>31</v>
      </c>
      <c r="F3" s="1"/>
      <c r="G3" s="1"/>
      <c r="H3" s="1" t="s">
        <v>24</v>
      </c>
      <c r="I3" s="8">
        <f>F2-F148</f>
        <v>34851.884800000116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20" t="s">
        <v>15</v>
      </c>
      <c r="C5" s="134" t="s">
        <v>4</v>
      </c>
      <c r="D5" s="120" t="s">
        <v>22</v>
      </c>
      <c r="E5" s="483" t="s">
        <v>17</v>
      </c>
      <c r="F5" s="120" t="s">
        <v>18</v>
      </c>
      <c r="G5" s="134" t="s">
        <v>9</v>
      </c>
      <c r="H5" s="120" t="s">
        <v>12</v>
      </c>
      <c r="I5" s="120" t="s">
        <v>11</v>
      </c>
    </row>
    <row r="6" spans="1:9" ht="12.75" customHeight="1" x14ac:dyDescent="0.2">
      <c r="A6" s="265"/>
      <c r="B6" s="33">
        <v>8022.96</v>
      </c>
      <c r="C6" s="157" t="s">
        <v>65</v>
      </c>
      <c r="D6" s="267"/>
      <c r="E6" s="35"/>
      <c r="F6" s="35"/>
      <c r="G6" s="35"/>
      <c r="H6" s="36"/>
      <c r="I6" s="33">
        <f t="shared" ref="I6:I24" si="0">G6*H6</f>
        <v>0</v>
      </c>
    </row>
    <row r="7" spans="1:9" ht="12.75" customHeight="1" thickBot="1" x14ac:dyDescent="0.25">
      <c r="A7" s="268"/>
      <c r="B7" s="13">
        <v>8009.72</v>
      </c>
      <c r="C7" s="193" t="s">
        <v>66</v>
      </c>
      <c r="D7" s="270"/>
      <c r="E7" s="15"/>
      <c r="F7" s="15"/>
      <c r="G7" s="15"/>
      <c r="H7" s="16"/>
      <c r="I7" s="13">
        <f t="shared" si="0"/>
        <v>0</v>
      </c>
    </row>
    <row r="8" spans="1:9" ht="13.5" thickBot="1" x14ac:dyDescent="0.25">
      <c r="A8" s="46" t="s">
        <v>522</v>
      </c>
      <c r="B8" s="88">
        <v>8562.26</v>
      </c>
      <c r="C8" s="88" t="s">
        <v>69</v>
      </c>
      <c r="D8" s="55" t="s">
        <v>626</v>
      </c>
      <c r="E8" s="47" t="s">
        <v>523</v>
      </c>
      <c r="F8" s="47" t="s">
        <v>300</v>
      </c>
      <c r="G8" s="47">
        <v>2</v>
      </c>
      <c r="H8" s="48">
        <v>815.4</v>
      </c>
      <c r="I8" s="49">
        <f t="shared" si="0"/>
        <v>1630.8</v>
      </c>
    </row>
    <row r="9" spans="1:9" ht="12.75" customHeight="1" x14ac:dyDescent="0.2">
      <c r="A9" s="588" t="s">
        <v>886</v>
      </c>
      <c r="B9" s="579">
        <v>7567.96</v>
      </c>
      <c r="C9" s="579" t="s">
        <v>71</v>
      </c>
      <c r="D9" s="591" t="s">
        <v>131</v>
      </c>
      <c r="E9" s="37" t="s">
        <v>422</v>
      </c>
      <c r="F9" s="37" t="s">
        <v>285</v>
      </c>
      <c r="G9" s="37">
        <v>3</v>
      </c>
      <c r="H9" s="38">
        <v>320</v>
      </c>
      <c r="I9" s="39">
        <f t="shared" si="0"/>
        <v>960</v>
      </c>
    </row>
    <row r="10" spans="1:9" ht="12.75" customHeight="1" x14ac:dyDescent="0.2">
      <c r="A10" s="589"/>
      <c r="B10" s="581"/>
      <c r="C10" s="581"/>
      <c r="D10" s="595"/>
      <c r="E10" s="15" t="s">
        <v>424</v>
      </c>
      <c r="F10" s="15" t="s">
        <v>425</v>
      </c>
      <c r="G10" s="15">
        <v>1.5</v>
      </c>
      <c r="H10" s="16">
        <v>340</v>
      </c>
      <c r="I10" s="43">
        <f t="shared" si="0"/>
        <v>510</v>
      </c>
    </row>
    <row r="11" spans="1:9" ht="12.75" customHeight="1" x14ac:dyDescent="0.2">
      <c r="A11" s="589"/>
      <c r="B11" s="581"/>
      <c r="C11" s="581"/>
      <c r="D11" s="595"/>
      <c r="E11" s="15" t="s">
        <v>220</v>
      </c>
      <c r="F11" s="15" t="s">
        <v>100</v>
      </c>
      <c r="G11" s="15">
        <v>1</v>
      </c>
      <c r="H11" s="16">
        <v>160</v>
      </c>
      <c r="I11" s="43">
        <f t="shared" si="0"/>
        <v>160</v>
      </c>
    </row>
    <row r="12" spans="1:9" ht="12.75" customHeight="1" x14ac:dyDescent="0.2">
      <c r="A12" s="589"/>
      <c r="B12" s="581"/>
      <c r="C12" s="581"/>
      <c r="D12" s="595"/>
      <c r="E12" s="15" t="s">
        <v>221</v>
      </c>
      <c r="F12" s="15" t="s">
        <v>102</v>
      </c>
      <c r="G12" s="15">
        <v>0.2</v>
      </c>
      <c r="H12" s="16">
        <v>68</v>
      </c>
      <c r="I12" s="43">
        <f t="shared" si="0"/>
        <v>13.600000000000001</v>
      </c>
    </row>
    <row r="13" spans="1:9" ht="12.75" customHeight="1" x14ac:dyDescent="0.2">
      <c r="A13" s="589"/>
      <c r="B13" s="581"/>
      <c r="C13" s="581"/>
      <c r="D13" s="595"/>
      <c r="E13" s="15" t="s">
        <v>415</v>
      </c>
      <c r="F13" s="15" t="s">
        <v>102</v>
      </c>
      <c r="G13" s="15">
        <v>0.3</v>
      </c>
      <c r="H13" s="16">
        <v>70</v>
      </c>
      <c r="I13" s="43">
        <f t="shared" si="0"/>
        <v>21</v>
      </c>
    </row>
    <row r="14" spans="1:9" ht="12.75" customHeight="1" x14ac:dyDescent="0.2">
      <c r="A14" s="589"/>
      <c r="B14" s="581"/>
      <c r="C14" s="581"/>
      <c r="D14" s="595"/>
      <c r="E14" s="15" t="s">
        <v>477</v>
      </c>
      <c r="F14" s="15" t="s">
        <v>100</v>
      </c>
      <c r="G14" s="15">
        <v>150</v>
      </c>
      <c r="H14" s="16">
        <v>15</v>
      </c>
      <c r="I14" s="43">
        <f t="shared" si="0"/>
        <v>2250</v>
      </c>
    </row>
    <row r="15" spans="1:9" ht="12.75" customHeight="1" x14ac:dyDescent="0.2">
      <c r="A15" s="589"/>
      <c r="B15" s="581"/>
      <c r="C15" s="581"/>
      <c r="D15" s="595"/>
      <c r="E15" s="15" t="s">
        <v>422</v>
      </c>
      <c r="F15" s="15" t="s">
        <v>285</v>
      </c>
      <c r="G15" s="15">
        <v>1</v>
      </c>
      <c r="H15" s="16">
        <v>320</v>
      </c>
      <c r="I15" s="43">
        <f t="shared" si="0"/>
        <v>320</v>
      </c>
    </row>
    <row r="16" spans="1:9" ht="12.75" customHeight="1" x14ac:dyDescent="0.2">
      <c r="A16" s="589"/>
      <c r="B16" s="581"/>
      <c r="C16" s="581"/>
      <c r="D16" s="595"/>
      <c r="E16" s="15" t="s">
        <v>549</v>
      </c>
      <c r="F16" s="15" t="s">
        <v>100</v>
      </c>
      <c r="G16" s="15">
        <v>1</v>
      </c>
      <c r="H16" s="16">
        <v>22</v>
      </c>
      <c r="I16" s="43">
        <f t="shared" si="0"/>
        <v>22</v>
      </c>
    </row>
    <row r="17" spans="1:9" ht="12.75" customHeight="1" thickBot="1" x14ac:dyDescent="0.25">
      <c r="A17" s="590"/>
      <c r="B17" s="580"/>
      <c r="C17" s="580"/>
      <c r="D17" s="592"/>
      <c r="E17" s="40" t="s">
        <v>261</v>
      </c>
      <c r="F17" s="40" t="s">
        <v>100</v>
      </c>
      <c r="G17" s="40">
        <v>1</v>
      </c>
      <c r="H17" s="41">
        <v>160</v>
      </c>
      <c r="I17" s="42">
        <f t="shared" si="0"/>
        <v>160</v>
      </c>
    </row>
    <row r="18" spans="1:9" ht="26.25" thickBot="1" x14ac:dyDescent="0.25">
      <c r="A18" s="46" t="s">
        <v>840</v>
      </c>
      <c r="B18" s="88">
        <v>7020.09</v>
      </c>
      <c r="C18" s="88" t="s">
        <v>72</v>
      </c>
      <c r="D18" s="407"/>
      <c r="E18" s="47" t="s">
        <v>841</v>
      </c>
      <c r="F18" s="47" t="s">
        <v>102</v>
      </c>
      <c r="G18" s="47">
        <v>1.5</v>
      </c>
      <c r="H18" s="48">
        <v>69.78</v>
      </c>
      <c r="I18" s="49">
        <f t="shared" si="0"/>
        <v>104.67</v>
      </c>
    </row>
    <row r="19" spans="1:9" ht="12.75" customHeight="1" x14ac:dyDescent="0.2">
      <c r="A19" s="588" t="s">
        <v>938</v>
      </c>
      <c r="B19" s="579">
        <v>6210.16</v>
      </c>
      <c r="C19" s="579" t="s">
        <v>73</v>
      </c>
      <c r="D19" s="591" t="s">
        <v>939</v>
      </c>
      <c r="E19" s="37" t="s">
        <v>220</v>
      </c>
      <c r="F19" s="37" t="s">
        <v>100</v>
      </c>
      <c r="G19" s="37">
        <v>0.5</v>
      </c>
      <c r="H19" s="38">
        <v>160</v>
      </c>
      <c r="I19" s="39">
        <f t="shared" si="0"/>
        <v>80</v>
      </c>
    </row>
    <row r="20" spans="1:9" ht="13.5" thickBot="1" x14ac:dyDescent="0.25">
      <c r="A20" s="590"/>
      <c r="B20" s="581"/>
      <c r="C20" s="580"/>
      <c r="D20" s="592"/>
      <c r="E20" s="40" t="s">
        <v>375</v>
      </c>
      <c r="F20" s="40" t="s">
        <v>102</v>
      </c>
      <c r="G20" s="40">
        <v>0.1</v>
      </c>
      <c r="H20" s="41">
        <v>170</v>
      </c>
      <c r="I20" s="42">
        <f t="shared" si="0"/>
        <v>17</v>
      </c>
    </row>
    <row r="21" spans="1:9" ht="13.5" thickBot="1" x14ac:dyDescent="0.25">
      <c r="A21" s="46" t="s">
        <v>940</v>
      </c>
      <c r="B21" s="580"/>
      <c r="C21" s="88" t="s">
        <v>73</v>
      </c>
      <c r="D21" s="467" t="s">
        <v>126</v>
      </c>
      <c r="E21" s="47" t="s">
        <v>261</v>
      </c>
      <c r="F21" s="47" t="s">
        <v>100</v>
      </c>
      <c r="G21" s="47">
        <v>1</v>
      </c>
      <c r="H21" s="48">
        <v>160</v>
      </c>
      <c r="I21" s="49">
        <f t="shared" si="0"/>
        <v>160</v>
      </c>
    </row>
    <row r="22" spans="1:9" ht="12.75" customHeight="1" thickBot="1" x14ac:dyDescent="0.25">
      <c r="A22" s="321"/>
      <c r="B22" s="73">
        <v>7194.3040000000001</v>
      </c>
      <c r="C22" s="73" t="s">
        <v>74</v>
      </c>
      <c r="D22" s="323"/>
      <c r="E22" s="53"/>
      <c r="F22" s="53"/>
      <c r="G22" s="53"/>
      <c r="H22" s="156"/>
      <c r="I22" s="74">
        <f t="shared" si="0"/>
        <v>0</v>
      </c>
    </row>
    <row r="23" spans="1:9" ht="12.75" customHeight="1" x14ac:dyDescent="0.2">
      <c r="A23" s="588" t="s">
        <v>522</v>
      </c>
      <c r="B23" s="579">
        <v>5896.9830000000002</v>
      </c>
      <c r="C23" s="579" t="s">
        <v>75</v>
      </c>
      <c r="D23" s="591"/>
      <c r="E23" s="37" t="s">
        <v>523</v>
      </c>
      <c r="F23" s="37" t="s">
        <v>300</v>
      </c>
      <c r="G23" s="37">
        <v>8</v>
      </c>
      <c r="H23" s="38">
        <v>815.4</v>
      </c>
      <c r="I23" s="39">
        <f t="shared" si="0"/>
        <v>6523.2</v>
      </c>
    </row>
    <row r="24" spans="1:9" ht="12.75" customHeight="1" thickBot="1" x14ac:dyDescent="0.25">
      <c r="A24" s="590"/>
      <c r="B24" s="580"/>
      <c r="C24" s="580"/>
      <c r="D24" s="592"/>
      <c r="E24" s="40" t="s">
        <v>1130</v>
      </c>
      <c r="F24" s="40" t="s">
        <v>111</v>
      </c>
      <c r="G24" s="40">
        <v>1</v>
      </c>
      <c r="H24" s="41">
        <v>750</v>
      </c>
      <c r="I24" s="42">
        <f t="shared" si="0"/>
        <v>750</v>
      </c>
    </row>
    <row r="25" spans="1:9" ht="12.75" customHeight="1" x14ac:dyDescent="0.2">
      <c r="A25" s="265"/>
      <c r="B25" s="33">
        <v>6407.14</v>
      </c>
      <c r="C25" s="33" t="s">
        <v>76</v>
      </c>
      <c r="D25" s="267"/>
      <c r="E25" s="35"/>
      <c r="F25" s="35"/>
      <c r="G25" s="35"/>
      <c r="H25" s="36"/>
      <c r="I25" s="33"/>
    </row>
    <row r="26" spans="1:9" ht="12.75" customHeight="1" x14ac:dyDescent="0.2">
      <c r="A26" s="265"/>
      <c r="B26" s="33">
        <v>6492.576</v>
      </c>
      <c r="C26" s="33" t="s">
        <v>77</v>
      </c>
      <c r="D26" s="267"/>
      <c r="E26" s="35"/>
      <c r="F26" s="35"/>
      <c r="G26" s="35"/>
      <c r="H26" s="36"/>
      <c r="I26" s="33"/>
    </row>
    <row r="27" spans="1:9" ht="12.75" customHeight="1" thickBot="1" x14ac:dyDescent="0.25">
      <c r="A27" s="265"/>
      <c r="B27" s="33">
        <v>7021.69</v>
      </c>
      <c r="C27" s="33" t="s">
        <v>78</v>
      </c>
      <c r="D27" s="267"/>
      <c r="E27" s="35"/>
      <c r="F27" s="35"/>
      <c r="G27" s="35"/>
      <c r="H27" s="36"/>
      <c r="I27" s="33"/>
    </row>
    <row r="28" spans="1:9" ht="12.75" customHeight="1" x14ac:dyDescent="0.2">
      <c r="A28" s="588" t="s">
        <v>1561</v>
      </c>
      <c r="B28" s="579">
        <v>6998.9049999999997</v>
      </c>
      <c r="C28" s="579" t="s">
        <v>79</v>
      </c>
      <c r="D28" s="616" t="s">
        <v>139</v>
      </c>
      <c r="E28" s="37" t="s">
        <v>211</v>
      </c>
      <c r="F28" s="37" t="s">
        <v>137</v>
      </c>
      <c r="G28" s="37">
        <v>1.04</v>
      </c>
      <c r="H28" s="38">
        <v>197.09</v>
      </c>
      <c r="I28" s="39">
        <f>G28*H28</f>
        <v>204.9736</v>
      </c>
    </row>
    <row r="29" spans="1:9" ht="13.5" thickBot="1" x14ac:dyDescent="0.25">
      <c r="A29" s="590"/>
      <c r="B29" s="580"/>
      <c r="C29" s="580"/>
      <c r="D29" s="617"/>
      <c r="E29" s="40" t="s">
        <v>212</v>
      </c>
      <c r="F29" s="40" t="s">
        <v>102</v>
      </c>
      <c r="G29" s="40">
        <v>0.05</v>
      </c>
      <c r="H29" s="41">
        <v>116</v>
      </c>
      <c r="I29" s="42">
        <f>G29*H29</f>
        <v>5.8000000000000007</v>
      </c>
    </row>
    <row r="30" spans="1:9" ht="12.75" customHeight="1" thickBot="1" x14ac:dyDescent="0.25">
      <c r="A30" s="183"/>
      <c r="B30" s="200">
        <f>SUM(B6:B28)</f>
        <v>85404.748000000007</v>
      </c>
      <c r="C30" s="201"/>
      <c r="D30" s="200"/>
      <c r="E30" s="202"/>
      <c r="F30" s="201"/>
      <c r="G30" s="201"/>
      <c r="H30" s="200" t="s">
        <v>16</v>
      </c>
      <c r="I30" s="233">
        <f>SUM(I6:I29)</f>
        <v>13893.043599999999</v>
      </c>
    </row>
    <row r="31" spans="1:9" ht="86.45" customHeight="1" thickBot="1" x14ac:dyDescent="0.25">
      <c r="A31" s="137" t="s">
        <v>1602</v>
      </c>
      <c r="B31" s="117" t="s">
        <v>15</v>
      </c>
      <c r="C31" s="117" t="s">
        <v>4</v>
      </c>
      <c r="D31" s="117" t="s">
        <v>22</v>
      </c>
      <c r="E31" s="121" t="s">
        <v>17</v>
      </c>
      <c r="F31" s="117" t="s">
        <v>18</v>
      </c>
      <c r="G31" s="117" t="s">
        <v>9</v>
      </c>
      <c r="H31" s="117" t="s">
        <v>12</v>
      </c>
      <c r="I31" s="118" t="s">
        <v>11</v>
      </c>
    </row>
    <row r="32" spans="1:9" ht="13.5" thickBot="1" x14ac:dyDescent="0.25">
      <c r="A32" s="82"/>
      <c r="B32" s="322">
        <v>11587.93</v>
      </c>
      <c r="C32" s="73" t="s">
        <v>65</v>
      </c>
      <c r="D32" s="53"/>
      <c r="E32" s="53"/>
      <c r="F32" s="53"/>
      <c r="G32" s="53"/>
      <c r="H32" s="156"/>
      <c r="I32" s="73">
        <f>G32*H32</f>
        <v>0</v>
      </c>
    </row>
    <row r="33" spans="1:9" ht="12.75" customHeight="1" x14ac:dyDescent="0.2">
      <c r="A33" s="588" t="s">
        <v>456</v>
      </c>
      <c r="B33" s="579">
        <v>9725.2900000000009</v>
      </c>
      <c r="C33" s="579" t="s">
        <v>66</v>
      </c>
      <c r="D33" s="591" t="s">
        <v>117</v>
      </c>
      <c r="E33" s="37" t="s">
        <v>193</v>
      </c>
      <c r="F33" s="37" t="s">
        <v>100</v>
      </c>
      <c r="G33" s="37">
        <v>1</v>
      </c>
      <c r="H33" s="38">
        <v>106.12</v>
      </c>
      <c r="I33" s="39">
        <f t="shared" ref="I33:I56" si="1">G33*H33</f>
        <v>106.12</v>
      </c>
    </row>
    <row r="34" spans="1:9" ht="12.75" customHeight="1" x14ac:dyDescent="0.2">
      <c r="A34" s="589"/>
      <c r="B34" s="581"/>
      <c r="C34" s="581"/>
      <c r="D34" s="595"/>
      <c r="E34" s="15" t="s">
        <v>508</v>
      </c>
      <c r="F34" s="15" t="s">
        <v>100</v>
      </c>
      <c r="G34" s="15">
        <v>2</v>
      </c>
      <c r="H34" s="16">
        <v>59.81</v>
      </c>
      <c r="I34" s="43">
        <f t="shared" si="1"/>
        <v>119.62</v>
      </c>
    </row>
    <row r="35" spans="1:9" ht="12.75" customHeight="1" thickBot="1" x14ac:dyDescent="0.25">
      <c r="A35" s="590"/>
      <c r="B35" s="580"/>
      <c r="C35" s="580"/>
      <c r="D35" s="592"/>
      <c r="E35" s="40" t="s">
        <v>185</v>
      </c>
      <c r="F35" s="40" t="s">
        <v>100</v>
      </c>
      <c r="G35" s="40">
        <v>1</v>
      </c>
      <c r="H35" s="41">
        <v>40</v>
      </c>
      <c r="I35" s="42">
        <f t="shared" si="1"/>
        <v>40</v>
      </c>
    </row>
    <row r="36" spans="1:9" ht="26.25" thickBot="1" x14ac:dyDescent="0.25">
      <c r="A36" s="46" t="s">
        <v>353</v>
      </c>
      <c r="B36" s="88">
        <v>9760.5400000000009</v>
      </c>
      <c r="C36" s="88" t="s">
        <v>69</v>
      </c>
      <c r="D36" s="47" t="s">
        <v>362</v>
      </c>
      <c r="E36" s="47" t="s">
        <v>355</v>
      </c>
      <c r="F36" s="47" t="s">
        <v>100</v>
      </c>
      <c r="G36" s="47">
        <v>2</v>
      </c>
      <c r="H36" s="48">
        <v>17</v>
      </c>
      <c r="I36" s="49">
        <f>G36*H36</f>
        <v>34</v>
      </c>
    </row>
    <row r="37" spans="1:9" ht="12.75" customHeight="1" thickBot="1" x14ac:dyDescent="0.25">
      <c r="A37" s="268"/>
      <c r="B37" s="13">
        <v>9025.58</v>
      </c>
      <c r="C37" s="88" t="s">
        <v>71</v>
      </c>
      <c r="D37" s="270"/>
      <c r="E37" s="15"/>
      <c r="F37" s="15"/>
      <c r="G37" s="15"/>
      <c r="H37" s="16"/>
      <c r="I37" s="13">
        <f t="shared" si="1"/>
        <v>0</v>
      </c>
    </row>
    <row r="38" spans="1:9" ht="12.75" customHeight="1" thickBot="1" x14ac:dyDescent="0.25">
      <c r="A38" s="316"/>
      <c r="B38" s="74">
        <v>8996.99</v>
      </c>
      <c r="C38" s="157" t="s">
        <v>72</v>
      </c>
      <c r="D38" s="317"/>
      <c r="E38" s="76"/>
      <c r="F38" s="76"/>
      <c r="G38" s="76"/>
      <c r="H38" s="77"/>
      <c r="I38" s="74">
        <f t="shared" si="1"/>
        <v>0</v>
      </c>
    </row>
    <row r="39" spans="1:9" ht="26.25" thickBot="1" x14ac:dyDescent="0.25">
      <c r="A39" s="46" t="s">
        <v>353</v>
      </c>
      <c r="B39" s="88">
        <v>8865.0499999999993</v>
      </c>
      <c r="C39" s="88" t="s">
        <v>73</v>
      </c>
      <c r="D39" s="47" t="s">
        <v>362</v>
      </c>
      <c r="E39" s="47" t="s">
        <v>355</v>
      </c>
      <c r="F39" s="47" t="s">
        <v>100</v>
      </c>
      <c r="G39" s="47">
        <v>2</v>
      </c>
      <c r="H39" s="48">
        <v>17</v>
      </c>
      <c r="I39" s="49">
        <f t="shared" si="1"/>
        <v>34</v>
      </c>
    </row>
    <row r="40" spans="1:9" ht="12.75" customHeight="1" x14ac:dyDescent="0.2">
      <c r="A40" s="265"/>
      <c r="B40" s="266">
        <v>10429.18</v>
      </c>
      <c r="C40" s="33" t="s">
        <v>74</v>
      </c>
      <c r="D40" s="267"/>
      <c r="E40" s="35"/>
      <c r="F40" s="35"/>
      <c r="G40" s="35"/>
      <c r="H40" s="36"/>
      <c r="I40" s="33">
        <f t="shared" si="1"/>
        <v>0</v>
      </c>
    </row>
    <row r="41" spans="1:9" ht="12.75" customHeight="1" x14ac:dyDescent="0.2">
      <c r="A41" s="268"/>
      <c r="B41" s="269">
        <v>10773.08</v>
      </c>
      <c r="C41" s="33" t="s">
        <v>75</v>
      </c>
      <c r="D41" s="270"/>
      <c r="E41" s="15"/>
      <c r="F41" s="15"/>
      <c r="G41" s="15"/>
      <c r="H41" s="16"/>
      <c r="I41" s="13">
        <f t="shared" si="1"/>
        <v>0</v>
      </c>
    </row>
    <row r="42" spans="1:9" ht="12.75" customHeight="1" thickBot="1" x14ac:dyDescent="0.25">
      <c r="A42" s="268"/>
      <c r="B42" s="269">
        <v>12677.18</v>
      </c>
      <c r="C42" s="33" t="s">
        <v>76</v>
      </c>
      <c r="D42" s="270"/>
      <c r="E42" s="15"/>
      <c r="F42" s="15"/>
      <c r="G42" s="15"/>
      <c r="H42" s="16"/>
      <c r="I42" s="13">
        <f t="shared" si="1"/>
        <v>0</v>
      </c>
    </row>
    <row r="43" spans="1:9" ht="26.25" thickBot="1" x14ac:dyDescent="0.25">
      <c r="A43" s="46" t="s">
        <v>353</v>
      </c>
      <c r="B43" s="579">
        <v>10178.51</v>
      </c>
      <c r="C43" s="579" t="s">
        <v>77</v>
      </c>
      <c r="D43" s="47" t="s">
        <v>362</v>
      </c>
      <c r="E43" s="47" t="s">
        <v>355</v>
      </c>
      <c r="F43" s="47" t="s">
        <v>100</v>
      </c>
      <c r="G43" s="47">
        <v>3</v>
      </c>
      <c r="H43" s="48">
        <v>9.42</v>
      </c>
      <c r="I43" s="49">
        <f t="shared" si="1"/>
        <v>28.259999999999998</v>
      </c>
    </row>
    <row r="44" spans="1:9" x14ac:dyDescent="0.2">
      <c r="A44" s="588" t="s">
        <v>168</v>
      </c>
      <c r="B44" s="581"/>
      <c r="C44" s="581"/>
      <c r="D44" s="591" t="s">
        <v>1345</v>
      </c>
      <c r="E44" s="37" t="s">
        <v>571</v>
      </c>
      <c r="F44" s="37" t="s">
        <v>100</v>
      </c>
      <c r="G44" s="37">
        <v>6</v>
      </c>
      <c r="H44" s="38">
        <v>27</v>
      </c>
      <c r="I44" s="39">
        <f t="shared" si="1"/>
        <v>162</v>
      </c>
    </row>
    <row r="45" spans="1:9" ht="12.75" customHeight="1" x14ac:dyDescent="0.2">
      <c r="A45" s="589"/>
      <c r="B45" s="581"/>
      <c r="C45" s="581"/>
      <c r="D45" s="595"/>
      <c r="E45" s="15" t="s">
        <v>634</v>
      </c>
      <c r="F45" s="15" t="s">
        <v>100</v>
      </c>
      <c r="G45" s="15">
        <v>1</v>
      </c>
      <c r="H45" s="16">
        <v>87</v>
      </c>
      <c r="I45" s="43">
        <f t="shared" si="1"/>
        <v>87</v>
      </c>
    </row>
    <row r="46" spans="1:9" ht="12.75" customHeight="1" x14ac:dyDescent="0.2">
      <c r="A46" s="589"/>
      <c r="B46" s="581"/>
      <c r="C46" s="581"/>
      <c r="D46" s="595"/>
      <c r="E46" s="15" t="s">
        <v>722</v>
      </c>
      <c r="F46" s="15" t="s">
        <v>100</v>
      </c>
      <c r="G46" s="15">
        <v>1</v>
      </c>
      <c r="H46" s="16">
        <v>125.8</v>
      </c>
      <c r="I46" s="43">
        <f t="shared" si="1"/>
        <v>125.8</v>
      </c>
    </row>
    <row r="47" spans="1:9" ht="12.75" customHeight="1" x14ac:dyDescent="0.2">
      <c r="A47" s="589"/>
      <c r="B47" s="581"/>
      <c r="C47" s="581"/>
      <c r="D47" s="595"/>
      <c r="E47" s="15" t="s">
        <v>343</v>
      </c>
      <c r="F47" s="15" t="s">
        <v>100</v>
      </c>
      <c r="G47" s="15">
        <v>1</v>
      </c>
      <c r="H47" s="16">
        <v>57.25</v>
      </c>
      <c r="I47" s="43">
        <f t="shared" si="1"/>
        <v>57.25</v>
      </c>
    </row>
    <row r="48" spans="1:9" ht="12.75" customHeight="1" x14ac:dyDescent="0.2">
      <c r="A48" s="589"/>
      <c r="B48" s="581"/>
      <c r="C48" s="581"/>
      <c r="D48" s="595"/>
      <c r="E48" s="15" t="s">
        <v>1253</v>
      </c>
      <c r="F48" s="15" t="s">
        <v>100</v>
      </c>
      <c r="G48" s="15">
        <v>2</v>
      </c>
      <c r="H48" s="16">
        <v>60.6</v>
      </c>
      <c r="I48" s="43">
        <f t="shared" si="1"/>
        <v>121.2</v>
      </c>
    </row>
    <row r="49" spans="1:9" ht="12.75" customHeight="1" thickBot="1" x14ac:dyDescent="0.25">
      <c r="A49" s="590"/>
      <c r="B49" s="580"/>
      <c r="C49" s="580"/>
      <c r="D49" s="592"/>
      <c r="E49" s="40" t="s">
        <v>447</v>
      </c>
      <c r="F49" s="40" t="s">
        <v>100</v>
      </c>
      <c r="G49" s="40">
        <v>1</v>
      </c>
      <c r="H49" s="41">
        <v>32</v>
      </c>
      <c r="I49" s="42">
        <f t="shared" si="1"/>
        <v>32</v>
      </c>
    </row>
    <row r="50" spans="1:9" ht="26.25" thickBot="1" x14ac:dyDescent="0.25">
      <c r="A50" s="46" t="s">
        <v>353</v>
      </c>
      <c r="B50" s="579">
        <v>13182.52</v>
      </c>
      <c r="C50" s="579" t="s">
        <v>78</v>
      </c>
      <c r="D50" s="47" t="s">
        <v>362</v>
      </c>
      <c r="E50" s="47" t="s">
        <v>355</v>
      </c>
      <c r="F50" s="47" t="s">
        <v>100</v>
      </c>
      <c r="G50" s="47">
        <v>2</v>
      </c>
      <c r="H50" s="48">
        <v>17</v>
      </c>
      <c r="I50" s="318">
        <f t="shared" si="1"/>
        <v>34</v>
      </c>
    </row>
    <row r="51" spans="1:9" ht="12.75" customHeight="1" x14ac:dyDescent="0.2">
      <c r="A51" s="588" t="s">
        <v>118</v>
      </c>
      <c r="B51" s="581"/>
      <c r="C51" s="581"/>
      <c r="D51" s="591" t="s">
        <v>1275</v>
      </c>
      <c r="E51" s="37" t="s">
        <v>193</v>
      </c>
      <c r="F51" s="37" t="s">
        <v>100</v>
      </c>
      <c r="G51" s="37">
        <v>2</v>
      </c>
      <c r="H51" s="38">
        <v>110.19</v>
      </c>
      <c r="I51" s="39">
        <f t="shared" si="1"/>
        <v>220.38</v>
      </c>
    </row>
    <row r="52" spans="1:9" ht="12.75" customHeight="1" thickBot="1" x14ac:dyDescent="0.25">
      <c r="A52" s="590"/>
      <c r="B52" s="580"/>
      <c r="C52" s="580"/>
      <c r="D52" s="592"/>
      <c r="E52" s="40" t="s">
        <v>438</v>
      </c>
      <c r="F52" s="40" t="s">
        <v>100</v>
      </c>
      <c r="G52" s="40">
        <v>2</v>
      </c>
      <c r="H52" s="41">
        <v>96.53</v>
      </c>
      <c r="I52" s="42">
        <f t="shared" si="1"/>
        <v>193.06</v>
      </c>
    </row>
    <row r="53" spans="1:9" ht="12.75" customHeight="1" x14ac:dyDescent="0.2">
      <c r="A53" s="588" t="s">
        <v>118</v>
      </c>
      <c r="B53" s="579">
        <v>11315.85</v>
      </c>
      <c r="C53" s="579" t="s">
        <v>79</v>
      </c>
      <c r="D53" s="609" t="s">
        <v>1309</v>
      </c>
      <c r="E53" s="37" t="s">
        <v>273</v>
      </c>
      <c r="F53" s="37" t="s">
        <v>104</v>
      </c>
      <c r="G53" s="37">
        <v>1</v>
      </c>
      <c r="H53" s="38">
        <v>55.65</v>
      </c>
      <c r="I53" s="39">
        <f t="shared" si="1"/>
        <v>55.65</v>
      </c>
    </row>
    <row r="54" spans="1:9" ht="12.75" customHeight="1" x14ac:dyDescent="0.2">
      <c r="A54" s="589"/>
      <c r="B54" s="581"/>
      <c r="C54" s="581"/>
      <c r="D54" s="610"/>
      <c r="E54" s="15" t="s">
        <v>581</v>
      </c>
      <c r="F54" s="15" t="s">
        <v>100</v>
      </c>
      <c r="G54" s="15">
        <v>1</v>
      </c>
      <c r="H54" s="16">
        <v>117.27</v>
      </c>
      <c r="I54" s="43">
        <f t="shared" si="1"/>
        <v>117.27</v>
      </c>
    </row>
    <row r="55" spans="1:9" ht="12.75" customHeight="1" x14ac:dyDescent="0.2">
      <c r="A55" s="589"/>
      <c r="B55" s="581"/>
      <c r="C55" s="581"/>
      <c r="D55" s="610"/>
      <c r="E55" s="15" t="s">
        <v>274</v>
      </c>
      <c r="F55" s="15" t="s">
        <v>100</v>
      </c>
      <c r="G55" s="15">
        <v>1</v>
      </c>
      <c r="H55" s="16">
        <v>102.25</v>
      </c>
      <c r="I55" s="43">
        <f t="shared" si="1"/>
        <v>102.25</v>
      </c>
    </row>
    <row r="56" spans="1:9" ht="12.75" customHeight="1" thickBot="1" x14ac:dyDescent="0.25">
      <c r="A56" s="590"/>
      <c r="B56" s="580"/>
      <c r="C56" s="580"/>
      <c r="D56" s="611"/>
      <c r="E56" s="40" t="s">
        <v>209</v>
      </c>
      <c r="F56" s="40" t="s">
        <v>100</v>
      </c>
      <c r="G56" s="40">
        <v>1</v>
      </c>
      <c r="H56" s="41">
        <v>173.33</v>
      </c>
      <c r="I56" s="42">
        <f t="shared" si="1"/>
        <v>173.33</v>
      </c>
    </row>
    <row r="57" spans="1:9" ht="12.75" customHeight="1" thickBot="1" x14ac:dyDescent="0.25">
      <c r="A57" s="183"/>
      <c r="B57" s="200">
        <f>SUM(B32:B56)</f>
        <v>126517.70000000001</v>
      </c>
      <c r="C57" s="201"/>
      <c r="D57" s="200"/>
      <c r="E57" s="202"/>
      <c r="F57" s="201"/>
      <c r="G57" s="201"/>
      <c r="H57" s="200" t="s">
        <v>16</v>
      </c>
      <c r="I57" s="233">
        <f>SUM(I32:I56)</f>
        <v>1843.19</v>
      </c>
    </row>
    <row r="58" spans="1:9" ht="64.5" thickBot="1" x14ac:dyDescent="0.25">
      <c r="A58" s="137" t="s">
        <v>381</v>
      </c>
      <c r="B58" s="117" t="s">
        <v>15</v>
      </c>
      <c r="C58" s="117" t="s">
        <v>4</v>
      </c>
      <c r="D58" s="117" t="s">
        <v>22</v>
      </c>
      <c r="E58" s="121" t="s">
        <v>17</v>
      </c>
      <c r="F58" s="117" t="s">
        <v>18</v>
      </c>
      <c r="G58" s="117" t="s">
        <v>9</v>
      </c>
      <c r="H58" s="117" t="s">
        <v>12</v>
      </c>
      <c r="I58" s="118" t="s">
        <v>11</v>
      </c>
    </row>
    <row r="59" spans="1:9" ht="12.75" customHeight="1" thickBot="1" x14ac:dyDescent="0.25">
      <c r="A59" s="418"/>
      <c r="B59" s="417">
        <v>5071.29</v>
      </c>
      <c r="C59" s="58" t="s">
        <v>65</v>
      </c>
      <c r="D59" s="67"/>
      <c r="E59" s="59"/>
      <c r="F59" s="59"/>
      <c r="G59" s="59"/>
      <c r="H59" s="60"/>
      <c r="I59" s="61">
        <f t="shared" ref="I59:I75" si="2">G59*H59</f>
        <v>0</v>
      </c>
    </row>
    <row r="60" spans="1:9" ht="12.75" customHeight="1" x14ac:dyDescent="0.2">
      <c r="A60" s="419"/>
      <c r="B60" s="448">
        <v>5169</v>
      </c>
      <c r="C60" s="449" t="s">
        <v>66</v>
      </c>
      <c r="D60" s="450"/>
      <c r="E60" s="451"/>
      <c r="F60" s="451"/>
      <c r="G60" s="451"/>
      <c r="H60" s="452"/>
      <c r="I60" s="453">
        <f t="shared" si="2"/>
        <v>0</v>
      </c>
    </row>
    <row r="61" spans="1:9" ht="12.75" customHeight="1" x14ac:dyDescent="0.2">
      <c r="A61" s="230"/>
      <c r="B61" s="13">
        <v>4880.09</v>
      </c>
      <c r="C61" s="13" t="s">
        <v>69</v>
      </c>
      <c r="D61" s="14"/>
      <c r="E61" s="15"/>
      <c r="F61" s="15"/>
      <c r="G61" s="15"/>
      <c r="H61" s="16"/>
      <c r="I61" s="13">
        <f t="shared" si="2"/>
        <v>0</v>
      </c>
    </row>
    <row r="62" spans="1:9" ht="12.75" customHeight="1" x14ac:dyDescent="0.2">
      <c r="A62" s="230"/>
      <c r="B62" s="13">
        <v>4856.3900000000003</v>
      </c>
      <c r="C62" s="13" t="s">
        <v>71</v>
      </c>
      <c r="D62" s="274"/>
      <c r="E62" s="15"/>
      <c r="F62" s="15"/>
      <c r="G62" s="15"/>
      <c r="H62" s="16"/>
      <c r="I62" s="13">
        <f t="shared" si="2"/>
        <v>0</v>
      </c>
    </row>
    <row r="63" spans="1:9" ht="12.75" customHeight="1" x14ac:dyDescent="0.2">
      <c r="A63" s="230"/>
      <c r="B63" s="13">
        <v>4974.47</v>
      </c>
      <c r="C63" s="13" t="s">
        <v>72</v>
      </c>
      <c r="D63" s="274"/>
      <c r="E63" s="15"/>
      <c r="F63" s="15"/>
      <c r="G63" s="15"/>
      <c r="H63" s="16"/>
      <c r="I63" s="13">
        <f t="shared" si="2"/>
        <v>0</v>
      </c>
    </row>
    <row r="64" spans="1:9" ht="12.75" customHeight="1" x14ac:dyDescent="0.2">
      <c r="A64" s="230"/>
      <c r="B64" s="13">
        <v>5379.53</v>
      </c>
      <c r="C64" s="13" t="s">
        <v>73</v>
      </c>
      <c r="D64" s="274"/>
      <c r="E64" s="15"/>
      <c r="F64" s="15"/>
      <c r="G64" s="15"/>
      <c r="H64" s="16"/>
      <c r="I64" s="13">
        <f>G64*H64</f>
        <v>0</v>
      </c>
    </row>
    <row r="65" spans="1:9" ht="12.75" customHeight="1" x14ac:dyDescent="0.2">
      <c r="A65" s="230"/>
      <c r="B65" s="13">
        <v>4877.1508999999996</v>
      </c>
      <c r="C65" s="13" t="s">
        <v>74</v>
      </c>
      <c r="D65" s="274"/>
      <c r="E65" s="15"/>
      <c r="F65" s="15"/>
      <c r="G65" s="15"/>
      <c r="H65" s="16"/>
      <c r="I65" s="13">
        <f>G65*H65</f>
        <v>0</v>
      </c>
    </row>
    <row r="66" spans="1:9" ht="12.75" customHeight="1" x14ac:dyDescent="0.2">
      <c r="A66" s="230"/>
      <c r="B66" s="13">
        <v>6262.1154999999999</v>
      </c>
      <c r="C66" s="13" t="s">
        <v>75</v>
      </c>
      <c r="D66" s="14"/>
      <c r="E66" s="15"/>
      <c r="F66" s="15"/>
      <c r="G66" s="15"/>
      <c r="H66" s="16"/>
      <c r="I66" s="13">
        <f t="shared" si="2"/>
        <v>0</v>
      </c>
    </row>
    <row r="67" spans="1:9" ht="12.75" customHeight="1" x14ac:dyDescent="0.2">
      <c r="A67" s="230"/>
      <c r="B67" s="13">
        <v>5115.3536000000004</v>
      </c>
      <c r="C67" s="13" t="s">
        <v>76</v>
      </c>
      <c r="D67" s="274"/>
      <c r="E67" s="15"/>
      <c r="F67" s="15"/>
      <c r="G67" s="15"/>
      <c r="H67" s="16"/>
      <c r="I67" s="13">
        <f t="shared" si="2"/>
        <v>0</v>
      </c>
    </row>
    <row r="68" spans="1:9" ht="12.75" customHeight="1" x14ac:dyDescent="0.2">
      <c r="A68" s="230"/>
      <c r="B68" s="13">
        <v>4843.9387999999999</v>
      </c>
      <c r="C68" s="13" t="s">
        <v>77</v>
      </c>
      <c r="D68" s="274"/>
      <c r="E68" s="15"/>
      <c r="F68" s="15"/>
      <c r="G68" s="15"/>
      <c r="H68" s="16"/>
      <c r="I68" s="13">
        <f t="shared" si="2"/>
        <v>0</v>
      </c>
    </row>
    <row r="69" spans="1:9" ht="12.75" customHeight="1" x14ac:dyDescent="0.2">
      <c r="A69" s="230"/>
      <c r="B69" s="13">
        <v>5420.0177999999996</v>
      </c>
      <c r="C69" s="13" t="s">
        <v>78</v>
      </c>
      <c r="D69" s="274"/>
      <c r="E69" s="15"/>
      <c r="F69" s="15"/>
      <c r="G69" s="15"/>
      <c r="H69" s="16"/>
      <c r="I69" s="13">
        <f t="shared" si="2"/>
        <v>0</v>
      </c>
    </row>
    <row r="70" spans="1:9" ht="12.75" customHeight="1" thickBot="1" x14ac:dyDescent="0.25">
      <c r="A70" s="230"/>
      <c r="B70" s="74">
        <v>5499.1660000000002</v>
      </c>
      <c r="C70" s="74" t="s">
        <v>79</v>
      </c>
      <c r="D70" s="319"/>
      <c r="E70" s="76"/>
      <c r="F70" s="76"/>
      <c r="G70" s="76"/>
      <c r="H70" s="77"/>
      <c r="I70" s="74">
        <f t="shared" si="2"/>
        <v>0</v>
      </c>
    </row>
    <row r="71" spans="1:9" ht="12.75" customHeight="1" thickBot="1" x14ac:dyDescent="0.25">
      <c r="A71" s="231"/>
      <c r="B71" s="512">
        <f>SUM(B59:B70)</f>
        <v>62348.512600000002</v>
      </c>
      <c r="C71" s="518" t="s">
        <v>86</v>
      </c>
      <c r="D71" s="55"/>
      <c r="E71" s="47"/>
      <c r="F71" s="47"/>
      <c r="G71" s="47"/>
      <c r="H71" s="48"/>
      <c r="I71" s="49">
        <f t="shared" si="2"/>
        <v>0</v>
      </c>
    </row>
    <row r="72" spans="1:9" ht="12.75" customHeight="1" x14ac:dyDescent="0.2">
      <c r="A72" s="618" t="s">
        <v>114</v>
      </c>
      <c r="B72" s="186">
        <v>546.12</v>
      </c>
      <c r="C72" s="186" t="s">
        <v>72</v>
      </c>
      <c r="D72" s="184"/>
      <c r="E72" s="37"/>
      <c r="F72" s="37"/>
      <c r="G72" s="37"/>
      <c r="H72" s="158"/>
      <c r="I72" s="159">
        <f t="shared" si="2"/>
        <v>0</v>
      </c>
    </row>
    <row r="73" spans="1:9" ht="12.75" customHeight="1" x14ac:dyDescent="0.2">
      <c r="A73" s="619"/>
      <c r="B73" s="13">
        <v>814.97</v>
      </c>
      <c r="C73" s="13" t="s">
        <v>73</v>
      </c>
      <c r="D73" s="14"/>
      <c r="E73" s="15"/>
      <c r="F73" s="15"/>
      <c r="G73" s="15"/>
      <c r="H73" s="16"/>
      <c r="I73" s="204">
        <f t="shared" si="2"/>
        <v>0</v>
      </c>
    </row>
    <row r="74" spans="1:9" ht="12.75" customHeight="1" x14ac:dyDescent="0.2">
      <c r="A74" s="619"/>
      <c r="B74" s="13">
        <v>400.32</v>
      </c>
      <c r="C74" s="13" t="s">
        <v>74</v>
      </c>
      <c r="D74" s="14"/>
      <c r="E74" s="15"/>
      <c r="F74" s="15"/>
      <c r="G74" s="15"/>
      <c r="H74" s="16"/>
      <c r="I74" s="43">
        <f t="shared" si="2"/>
        <v>0</v>
      </c>
    </row>
    <row r="75" spans="1:9" ht="12.75" customHeight="1" thickBot="1" x14ac:dyDescent="0.25">
      <c r="A75" s="619"/>
      <c r="B75" s="74">
        <v>161.99</v>
      </c>
      <c r="C75" s="74" t="s">
        <v>75</v>
      </c>
      <c r="D75" s="75"/>
      <c r="E75" s="76"/>
      <c r="F75" s="76"/>
      <c r="G75" s="76"/>
      <c r="H75" s="77"/>
      <c r="I75" s="168">
        <f t="shared" si="2"/>
        <v>0</v>
      </c>
    </row>
    <row r="76" spans="1:9" ht="12.75" customHeight="1" thickBot="1" x14ac:dyDescent="0.25">
      <c r="A76" s="620"/>
      <c r="B76" s="512">
        <f>SUM(B72:B75)</f>
        <v>1923.4</v>
      </c>
      <c r="C76" s="518" t="s">
        <v>86</v>
      </c>
      <c r="D76" s="89"/>
      <c r="E76" s="47"/>
      <c r="F76" s="47"/>
      <c r="G76" s="47"/>
      <c r="H76" s="48"/>
      <c r="I76" s="49">
        <v>669.4</v>
      </c>
    </row>
    <row r="77" spans="1:9" ht="12.75" customHeight="1" thickBot="1" x14ac:dyDescent="0.25">
      <c r="A77" s="394"/>
      <c r="B77" s="355">
        <f>B71+B76</f>
        <v>64271.912600000003</v>
      </c>
      <c r="C77" s="201"/>
      <c r="D77" s="200"/>
      <c r="E77" s="202"/>
      <c r="F77" s="201"/>
      <c r="G77" s="201"/>
      <c r="H77" s="200" t="s">
        <v>16</v>
      </c>
      <c r="I77" s="233">
        <f>SUM(I59:I76)</f>
        <v>669.4</v>
      </c>
    </row>
    <row r="78" spans="1:9" ht="77.25" thickBot="1" x14ac:dyDescent="0.25">
      <c r="A78" s="137" t="s">
        <v>382</v>
      </c>
      <c r="B78" s="117" t="s">
        <v>15</v>
      </c>
      <c r="C78" s="117" t="s">
        <v>4</v>
      </c>
      <c r="D78" s="117" t="s">
        <v>22</v>
      </c>
      <c r="E78" s="121" t="s">
        <v>17</v>
      </c>
      <c r="F78" s="117" t="s">
        <v>18</v>
      </c>
      <c r="G78" s="117" t="s">
        <v>9</v>
      </c>
      <c r="H78" s="117" t="s">
        <v>12</v>
      </c>
      <c r="I78" s="118" t="s">
        <v>11</v>
      </c>
    </row>
    <row r="79" spans="1:9" ht="13.5" thickBot="1" x14ac:dyDescent="0.25">
      <c r="A79" s="230"/>
      <c r="B79" s="109">
        <v>7176.55</v>
      </c>
      <c r="C79" s="33" t="s">
        <v>65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7649.52</v>
      </c>
      <c r="C80" s="13" t="s">
        <v>66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6890.82</v>
      </c>
      <c r="C81" s="33" t="s">
        <v>69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7243.84</v>
      </c>
      <c r="C82" s="13" t="s">
        <v>71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7891.15</v>
      </c>
      <c r="C83" s="33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7722.67</v>
      </c>
      <c r="C84" s="13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6926.5879999999997</v>
      </c>
      <c r="C85" s="33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8025.5020000000004</v>
      </c>
      <c r="C86" s="13" t="s">
        <v>75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8091.5659999999998</v>
      </c>
      <c r="C87" s="33" t="s">
        <v>76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7548.9669999999996</v>
      </c>
      <c r="C88" s="13" t="s">
        <v>77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7539.3580000000002</v>
      </c>
      <c r="C89" s="13" t="s">
        <v>78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7796.3649999999998</v>
      </c>
      <c r="C90" s="13" t="s">
        <v>79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/>
      <c r="C91" s="88" t="s">
        <v>86</v>
      </c>
      <c r="D91" s="89"/>
      <c r="E91" s="47"/>
      <c r="F91" s="47"/>
      <c r="G91" s="47"/>
      <c r="H91" s="48"/>
      <c r="I91" s="49">
        <v>706.8</v>
      </c>
    </row>
    <row r="92" spans="1:9" ht="12.75" customHeight="1" thickBot="1" x14ac:dyDescent="0.25">
      <c r="A92" s="183"/>
      <c r="B92" s="200">
        <f>SUM(B79:B91)</f>
        <v>90502.895999999993</v>
      </c>
      <c r="C92" s="201"/>
      <c r="D92" s="200"/>
      <c r="E92" s="202"/>
      <c r="F92" s="201"/>
      <c r="G92" s="201"/>
      <c r="H92" s="200" t="s">
        <v>16</v>
      </c>
      <c r="I92" s="233">
        <f>SUM(I79:I91)</f>
        <v>706.8</v>
      </c>
    </row>
    <row r="93" spans="1:9" ht="26.25" thickBot="1" x14ac:dyDescent="0.25">
      <c r="A93" s="46" t="s">
        <v>7</v>
      </c>
      <c r="B93" s="117" t="s">
        <v>15</v>
      </c>
      <c r="C93" s="117" t="s">
        <v>4</v>
      </c>
      <c r="D93" s="117" t="s">
        <v>22</v>
      </c>
      <c r="E93" s="121" t="s">
        <v>17</v>
      </c>
      <c r="F93" s="117" t="s">
        <v>18</v>
      </c>
      <c r="G93" s="117" t="s">
        <v>9</v>
      </c>
      <c r="H93" s="117" t="s">
        <v>12</v>
      </c>
      <c r="I93" s="118" t="s">
        <v>11</v>
      </c>
    </row>
    <row r="94" spans="1:9" ht="12.75" customHeight="1" x14ac:dyDescent="0.2">
      <c r="A94" s="589" t="s">
        <v>81</v>
      </c>
      <c r="B94" s="33"/>
      <c r="C94" s="33" t="s">
        <v>65</v>
      </c>
      <c r="D94" s="34"/>
      <c r="E94" s="35"/>
      <c r="F94" s="35" t="s">
        <v>82</v>
      </c>
      <c r="G94" s="35">
        <v>536</v>
      </c>
      <c r="H94" s="16">
        <v>4.54</v>
      </c>
      <c r="I94" s="160">
        <f t="shared" ref="I94:I105" si="3">G94*H94</f>
        <v>2433.44</v>
      </c>
    </row>
    <row r="95" spans="1:9" x14ac:dyDescent="0.2">
      <c r="A95" s="589"/>
      <c r="B95" s="13"/>
      <c r="C95" s="13" t="s">
        <v>66</v>
      </c>
      <c r="D95" s="14"/>
      <c r="E95" s="15"/>
      <c r="F95" s="15" t="s">
        <v>82</v>
      </c>
      <c r="G95" s="15">
        <v>501</v>
      </c>
      <c r="H95" s="16">
        <v>4.54</v>
      </c>
      <c r="I95" s="43">
        <f t="shared" si="3"/>
        <v>2274.54</v>
      </c>
    </row>
    <row r="96" spans="1:9" x14ac:dyDescent="0.2">
      <c r="A96" s="589"/>
      <c r="B96" s="13"/>
      <c r="C96" s="13" t="s">
        <v>69</v>
      </c>
      <c r="D96" s="14"/>
      <c r="E96" s="15"/>
      <c r="F96" s="15" t="s">
        <v>82</v>
      </c>
      <c r="G96" s="15">
        <v>536</v>
      </c>
      <c r="H96" s="16">
        <v>4.54</v>
      </c>
      <c r="I96" s="43">
        <f t="shared" si="3"/>
        <v>2433.44</v>
      </c>
    </row>
    <row r="97" spans="1:255" ht="12.75" customHeight="1" x14ac:dyDescent="0.2">
      <c r="A97" s="589"/>
      <c r="B97" s="13"/>
      <c r="C97" s="13" t="s">
        <v>71</v>
      </c>
      <c r="D97" s="14"/>
      <c r="E97" s="15"/>
      <c r="F97" s="15" t="s">
        <v>82</v>
      </c>
      <c r="G97" s="15">
        <v>518</v>
      </c>
      <c r="H97" s="16">
        <v>4.54</v>
      </c>
      <c r="I97" s="43">
        <f t="shared" si="3"/>
        <v>2351.7199999999998</v>
      </c>
    </row>
    <row r="98" spans="1:255" x14ac:dyDescent="0.2">
      <c r="A98" s="589"/>
      <c r="B98" s="13"/>
      <c r="C98" s="13" t="s">
        <v>72</v>
      </c>
      <c r="D98" s="14"/>
      <c r="E98" s="15"/>
      <c r="F98" s="15" t="s">
        <v>82</v>
      </c>
      <c r="G98" s="15">
        <v>536</v>
      </c>
      <c r="H98" s="16">
        <v>4.54</v>
      </c>
      <c r="I98" s="43">
        <f t="shared" si="3"/>
        <v>2433.44</v>
      </c>
    </row>
    <row r="99" spans="1:255" ht="12.75" customHeight="1" x14ac:dyDescent="0.2">
      <c r="A99" s="589"/>
      <c r="B99" s="13"/>
      <c r="C99" s="13" t="s">
        <v>73</v>
      </c>
      <c r="D99" s="14"/>
      <c r="E99" s="15"/>
      <c r="F99" s="15" t="s">
        <v>82</v>
      </c>
      <c r="G99" s="15">
        <v>518</v>
      </c>
      <c r="H99" s="16">
        <v>4.54</v>
      </c>
      <c r="I99" s="43">
        <f t="shared" si="3"/>
        <v>2351.7199999999998</v>
      </c>
    </row>
    <row r="100" spans="1:255" ht="12.75" customHeight="1" x14ac:dyDescent="0.2">
      <c r="A100" s="589"/>
      <c r="B100" s="13"/>
      <c r="C100" s="13" t="s">
        <v>74</v>
      </c>
      <c r="D100" s="14"/>
      <c r="E100" s="15"/>
      <c r="F100" s="15" t="s">
        <v>82</v>
      </c>
      <c r="G100" s="15">
        <v>536</v>
      </c>
      <c r="H100" s="16">
        <v>4.8099999999999996</v>
      </c>
      <c r="I100" s="43">
        <f t="shared" si="3"/>
        <v>2578.16</v>
      </c>
    </row>
    <row r="101" spans="1:255" ht="12.75" customHeight="1" x14ac:dyDescent="0.2">
      <c r="A101" s="589"/>
      <c r="B101" s="13"/>
      <c r="C101" s="13" t="s">
        <v>75</v>
      </c>
      <c r="D101" s="14"/>
      <c r="E101" s="15"/>
      <c r="F101" s="15" t="s">
        <v>82</v>
      </c>
      <c r="G101" s="15">
        <v>536</v>
      </c>
      <c r="H101" s="16">
        <v>4.8099999999999996</v>
      </c>
      <c r="I101" s="43">
        <f t="shared" si="3"/>
        <v>2578.16</v>
      </c>
    </row>
    <row r="102" spans="1:255" ht="12.75" customHeight="1" x14ac:dyDescent="0.2">
      <c r="A102" s="589"/>
      <c r="B102" s="13"/>
      <c r="C102" s="13" t="s">
        <v>76</v>
      </c>
      <c r="D102" s="14"/>
      <c r="E102" s="15"/>
      <c r="F102" s="15" t="s">
        <v>82</v>
      </c>
      <c r="G102" s="15">
        <v>518</v>
      </c>
      <c r="H102" s="16">
        <v>4.8099999999999996</v>
      </c>
      <c r="I102" s="43">
        <f t="shared" si="3"/>
        <v>2491.58</v>
      </c>
    </row>
    <row r="103" spans="1:255" ht="12.75" customHeight="1" x14ac:dyDescent="0.2">
      <c r="A103" s="589"/>
      <c r="B103" s="13"/>
      <c r="C103" s="13" t="s">
        <v>77</v>
      </c>
      <c r="D103" s="14"/>
      <c r="E103" s="15"/>
      <c r="F103" s="15" t="s">
        <v>82</v>
      </c>
      <c r="G103" s="15">
        <v>536</v>
      </c>
      <c r="H103" s="16">
        <v>4.8099999999999996</v>
      </c>
      <c r="I103" s="43">
        <f t="shared" si="3"/>
        <v>2578.16</v>
      </c>
    </row>
    <row r="104" spans="1:255" ht="12.75" customHeight="1" x14ac:dyDescent="0.2">
      <c r="A104" s="589"/>
      <c r="B104" s="13"/>
      <c r="C104" s="13" t="s">
        <v>78</v>
      </c>
      <c r="D104" s="14"/>
      <c r="E104" s="15"/>
      <c r="F104" s="15" t="s">
        <v>82</v>
      </c>
      <c r="G104" s="15">
        <v>518</v>
      </c>
      <c r="H104" s="16">
        <v>4.8099999999999996</v>
      </c>
      <c r="I104" s="43">
        <f t="shared" si="3"/>
        <v>2491.58</v>
      </c>
    </row>
    <row r="105" spans="1:255" ht="12.75" customHeight="1" x14ac:dyDescent="0.2">
      <c r="A105" s="589"/>
      <c r="B105" s="13"/>
      <c r="C105" s="13" t="s">
        <v>79</v>
      </c>
      <c r="D105" s="14"/>
      <c r="E105" s="15"/>
      <c r="F105" s="15" t="s">
        <v>82</v>
      </c>
      <c r="G105" s="15">
        <v>536</v>
      </c>
      <c r="H105" s="16">
        <v>4.8099999999999996</v>
      </c>
      <c r="I105" s="43">
        <f t="shared" si="3"/>
        <v>2578.16</v>
      </c>
    </row>
    <row r="106" spans="1:255" ht="12.75" customHeight="1" x14ac:dyDescent="0.2">
      <c r="A106" s="589"/>
      <c r="B106" s="74"/>
      <c r="C106" s="13" t="s">
        <v>86</v>
      </c>
      <c r="D106" s="14"/>
      <c r="E106" s="15"/>
      <c r="F106" s="15" t="s">
        <v>82</v>
      </c>
      <c r="G106" s="15">
        <f>SUM(G94:G105)</f>
        <v>6325</v>
      </c>
      <c r="H106" s="16"/>
      <c r="I106" s="246">
        <f>SUM(I94:I105)</f>
        <v>29574.099999999995</v>
      </c>
    </row>
    <row r="107" spans="1:255" ht="12.75" customHeight="1" x14ac:dyDescent="0.2">
      <c r="A107" s="224" t="s">
        <v>91</v>
      </c>
      <c r="B107" s="13"/>
      <c r="C107" s="13" t="s">
        <v>86</v>
      </c>
      <c r="D107" s="14"/>
      <c r="E107" s="15"/>
      <c r="F107" s="15"/>
      <c r="G107" s="15"/>
      <c r="H107" s="16"/>
      <c r="I107" s="246">
        <v>112498.62</v>
      </c>
    </row>
    <row r="108" spans="1:255" ht="12.75" customHeight="1" x14ac:dyDescent="0.2">
      <c r="A108" s="224" t="s">
        <v>83</v>
      </c>
      <c r="B108" s="13"/>
      <c r="C108" s="74" t="s">
        <v>86</v>
      </c>
      <c r="D108" s="14"/>
      <c r="E108" s="15"/>
      <c r="F108" s="15"/>
      <c r="G108" s="15"/>
      <c r="H108" s="16"/>
      <c r="I108" s="246">
        <v>7598.27</v>
      </c>
    </row>
    <row r="109" spans="1:255" ht="12.75" customHeight="1" x14ac:dyDescent="0.2">
      <c r="A109" s="224" t="s">
        <v>85</v>
      </c>
      <c r="B109" s="13"/>
      <c r="C109" s="74" t="s">
        <v>86</v>
      </c>
      <c r="D109" s="14"/>
      <c r="E109" s="15"/>
      <c r="F109" s="15"/>
      <c r="G109" s="15"/>
      <c r="H109" s="16"/>
      <c r="I109" s="246">
        <v>8124.1</v>
      </c>
    </row>
    <row r="110" spans="1:255" ht="12.75" customHeight="1" x14ac:dyDescent="0.2">
      <c r="A110" s="222" t="s">
        <v>88</v>
      </c>
      <c r="B110" s="13"/>
      <c r="C110" s="74" t="s">
        <v>86</v>
      </c>
      <c r="D110" s="14"/>
      <c r="E110" s="15"/>
      <c r="F110" s="15"/>
      <c r="G110" s="15"/>
      <c r="H110" s="16"/>
      <c r="I110" s="246">
        <v>6403.44</v>
      </c>
    </row>
    <row r="111" spans="1:255" ht="12.75" customHeight="1" thickBot="1" x14ac:dyDescent="0.25">
      <c r="A111" s="222"/>
      <c r="B111" s="112"/>
      <c r="C111" s="112"/>
      <c r="D111" s="111"/>
      <c r="E111" s="113"/>
      <c r="F111" s="112"/>
      <c r="G111" s="112"/>
      <c r="H111" s="111" t="s">
        <v>16</v>
      </c>
      <c r="I111" s="235">
        <f>SUM(I106:I110)</f>
        <v>164198.53</v>
      </c>
    </row>
    <row r="112" spans="1:255" s="45" customFormat="1" ht="64.5" thickBot="1" x14ac:dyDescent="0.25">
      <c r="A112" s="120" t="s">
        <v>96</v>
      </c>
      <c r="B112" s="117" t="s">
        <v>15</v>
      </c>
      <c r="C112" s="117" t="s">
        <v>4</v>
      </c>
      <c r="D112" s="117" t="s">
        <v>22</v>
      </c>
      <c r="E112" s="121" t="s">
        <v>17</v>
      </c>
      <c r="F112" s="117" t="s">
        <v>18</v>
      </c>
      <c r="G112" s="117" t="s">
        <v>9</v>
      </c>
      <c r="H112" s="117" t="s">
        <v>12</v>
      </c>
      <c r="I112" s="118" t="s">
        <v>11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30"/>
      <c r="B113" s="107">
        <v>2966.02</v>
      </c>
      <c r="C113" s="58" t="s">
        <v>65</v>
      </c>
      <c r="D113" s="67"/>
      <c r="E113" s="59"/>
      <c r="F113" s="59"/>
      <c r="G113" s="59"/>
      <c r="H113" s="60"/>
      <c r="I113" s="61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30"/>
      <c r="B114" s="108">
        <v>2598.13</v>
      </c>
      <c r="C114" s="95" t="s">
        <v>66</v>
      </c>
      <c r="D114" s="96"/>
      <c r="E114" s="97"/>
      <c r="F114" s="97"/>
      <c r="G114" s="97"/>
      <c r="H114" s="98"/>
      <c r="I114" s="9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30"/>
      <c r="B115" s="109">
        <v>2963.28</v>
      </c>
      <c r="C115" s="88" t="s">
        <v>69</v>
      </c>
      <c r="D115" s="89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30"/>
      <c r="B116" s="109">
        <v>2929.42</v>
      </c>
      <c r="C116" s="88" t="s">
        <v>71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30"/>
      <c r="B117" s="109">
        <v>2959.63</v>
      </c>
      <c r="C117" s="88" t="s">
        <v>72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30"/>
      <c r="B118" s="109">
        <v>2918.24</v>
      </c>
      <c r="C118" s="88" t="s">
        <v>73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30"/>
      <c r="B119" s="109">
        <v>2451.8490000000002</v>
      </c>
      <c r="C119" s="88" t="s">
        <v>74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4"/>
      <c r="B120" s="109">
        <v>2592.6260000000002</v>
      </c>
      <c r="C120" s="88" t="s">
        <v>75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4"/>
      <c r="B121" s="109">
        <v>2920.9920000000002</v>
      </c>
      <c r="C121" s="88" t="s">
        <v>76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4"/>
      <c r="B122" s="109">
        <v>2372.2530000000002</v>
      </c>
      <c r="C122" s="88" t="s">
        <v>77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4"/>
      <c r="B123" s="109">
        <v>2403.049</v>
      </c>
      <c r="C123" s="88" t="s">
        <v>78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4"/>
      <c r="B124" s="109">
        <v>2995.4360000000001</v>
      </c>
      <c r="C124" s="88" t="s">
        <v>79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x14ac:dyDescent="0.2">
      <c r="A125" s="224"/>
      <c r="B125" s="188"/>
      <c r="C125" s="73" t="s">
        <v>86</v>
      </c>
      <c r="D125" s="166"/>
      <c r="E125" s="53"/>
      <c r="F125" s="53"/>
      <c r="G125" s="53"/>
      <c r="H125" s="156"/>
      <c r="I125" s="168">
        <v>1118.33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4"/>
      <c r="B126" s="18">
        <f>SUM(B113:B125)</f>
        <v>33070.925000000003</v>
      </c>
      <c r="C126" s="17"/>
      <c r="D126" s="18"/>
      <c r="E126" s="19"/>
      <c r="F126" s="17"/>
      <c r="G126" s="17"/>
      <c r="H126" s="18" t="s">
        <v>16</v>
      </c>
      <c r="I126" s="236">
        <f>SUM(I113:I125)</f>
        <v>1118.33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40.5" customHeight="1" thickBot="1" x14ac:dyDescent="0.25">
      <c r="A127" s="46" t="s">
        <v>98</v>
      </c>
      <c r="B127" s="117" t="s">
        <v>15</v>
      </c>
      <c r="C127" s="117" t="s">
        <v>4</v>
      </c>
      <c r="D127" s="117" t="s">
        <v>22</v>
      </c>
      <c r="E127" s="121" t="s">
        <v>17</v>
      </c>
      <c r="F127" s="117" t="s">
        <v>18</v>
      </c>
      <c r="G127" s="117" t="s">
        <v>9</v>
      </c>
      <c r="H127" s="117" t="s">
        <v>12</v>
      </c>
      <c r="I127" s="118" t="s">
        <v>11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26.25" thickBot="1" x14ac:dyDescent="0.25">
      <c r="A128" s="209" t="s">
        <v>87</v>
      </c>
      <c r="B128" s="185"/>
      <c r="C128" s="170" t="s">
        <v>86</v>
      </c>
      <c r="D128" s="241"/>
      <c r="E128" s="242"/>
      <c r="F128" s="241"/>
      <c r="G128" s="242"/>
      <c r="H128" s="242"/>
      <c r="I128" s="203">
        <v>44685.34</v>
      </c>
    </row>
    <row r="129" spans="1:9" ht="13.5" thickBot="1" x14ac:dyDescent="0.25">
      <c r="A129" s="46"/>
      <c r="B129" s="79">
        <f>SUM(B128:B128)</f>
        <v>0</v>
      </c>
      <c r="C129" s="78"/>
      <c r="D129" s="79"/>
      <c r="E129" s="80"/>
      <c r="F129" s="78"/>
      <c r="G129" s="78"/>
      <c r="H129" s="79" t="s">
        <v>16</v>
      </c>
      <c r="I129" s="81">
        <f>SUM(I128:I128)</f>
        <v>44685.34</v>
      </c>
    </row>
    <row r="130" spans="1:9" ht="51.75" thickBot="1" x14ac:dyDescent="0.25">
      <c r="A130" s="137" t="s">
        <v>97</v>
      </c>
      <c r="B130" s="117" t="s">
        <v>15</v>
      </c>
      <c r="C130" s="117" t="s">
        <v>4</v>
      </c>
      <c r="D130" s="117" t="s">
        <v>22</v>
      </c>
      <c r="E130" s="285" t="s">
        <v>17</v>
      </c>
      <c r="F130" s="117" t="s">
        <v>18</v>
      </c>
      <c r="G130" s="117" t="s">
        <v>9</v>
      </c>
      <c r="H130" s="117" t="s">
        <v>12</v>
      </c>
      <c r="I130" s="118" t="s">
        <v>11</v>
      </c>
    </row>
    <row r="131" spans="1:9" ht="13.5" thickBot="1" x14ac:dyDescent="0.25">
      <c r="A131" s="209"/>
      <c r="B131" s="188"/>
      <c r="C131" s="73" t="s">
        <v>86</v>
      </c>
      <c r="D131" s="166"/>
      <c r="E131" s="53"/>
      <c r="F131" s="53"/>
      <c r="G131" s="53"/>
      <c r="H131" s="156"/>
      <c r="I131" s="571">
        <v>70816.710000000006</v>
      </c>
    </row>
    <row r="132" spans="1:9" ht="13.5" thickBot="1" x14ac:dyDescent="0.25">
      <c r="A132" s="137"/>
      <c r="B132" s="277"/>
      <c r="C132" s="78"/>
      <c r="D132" s="79"/>
      <c r="E132" s="80"/>
      <c r="F132" s="78"/>
      <c r="G132" s="78"/>
      <c r="H132" s="79"/>
      <c r="I132" s="81">
        <f>SUM(I131)</f>
        <v>70816.710000000006</v>
      </c>
    </row>
    <row r="133" spans="1:9" x14ac:dyDescent="0.2">
      <c r="A133" s="9"/>
      <c r="B133" s="9"/>
      <c r="C133" s="9"/>
      <c r="D133" s="9"/>
      <c r="E133" s="9"/>
      <c r="F133" s="20"/>
      <c r="G133" s="20"/>
      <c r="H133" s="20"/>
      <c r="I133" s="20"/>
    </row>
    <row r="134" spans="1:9" ht="12.75" customHeight="1" x14ac:dyDescent="0.2">
      <c r="A134" s="21" t="s">
        <v>20</v>
      </c>
      <c r="B134" s="22"/>
      <c r="C134" s="23"/>
      <c r="D134" s="4" t="s">
        <v>8</v>
      </c>
      <c r="E134" s="4" t="s">
        <v>5</v>
      </c>
      <c r="F134" s="122" t="s">
        <v>6</v>
      </c>
    </row>
    <row r="135" spans="1:9" ht="12.75" customHeight="1" x14ac:dyDescent="0.2">
      <c r="A135" s="593" t="s">
        <v>14</v>
      </c>
      <c r="B135" s="594"/>
      <c r="C135" s="25"/>
      <c r="D135" s="26">
        <f>B30</f>
        <v>85404.748000000007</v>
      </c>
      <c r="E135" s="26">
        <f>I30</f>
        <v>13893.043599999999</v>
      </c>
      <c r="F135" s="123">
        <f>D135+E135</f>
        <v>99297.791600000011</v>
      </c>
    </row>
    <row r="136" spans="1:9" ht="12.75" customHeight="1" x14ac:dyDescent="0.2">
      <c r="A136" s="593" t="s">
        <v>1603</v>
      </c>
      <c r="B136" s="594"/>
      <c r="C136" s="25"/>
      <c r="D136" s="26">
        <f>B57</f>
        <v>126517.70000000001</v>
      </c>
      <c r="E136" s="26">
        <f>I57</f>
        <v>1843.19</v>
      </c>
      <c r="F136" s="123">
        <f>D136+E136</f>
        <v>128360.89000000001</v>
      </c>
    </row>
    <row r="137" spans="1:9" ht="12.75" customHeight="1" x14ac:dyDescent="0.2">
      <c r="A137" s="593" t="s">
        <v>13</v>
      </c>
      <c r="B137" s="594"/>
      <c r="C137" s="25"/>
      <c r="D137" s="26">
        <f>B77</f>
        <v>64271.912600000003</v>
      </c>
      <c r="E137" s="26">
        <f>I77</f>
        <v>669.4</v>
      </c>
      <c r="F137" s="123">
        <f>D137+E137</f>
        <v>64941.312600000005</v>
      </c>
    </row>
    <row r="138" spans="1:9" ht="12.75" customHeight="1" x14ac:dyDescent="0.2">
      <c r="A138" s="593" t="s">
        <v>383</v>
      </c>
      <c r="B138" s="594"/>
      <c r="C138" s="25"/>
      <c r="D138" s="26">
        <f>B92</f>
        <v>90502.895999999993</v>
      </c>
      <c r="E138" s="26">
        <f>I92</f>
        <v>706.8</v>
      </c>
      <c r="F138" s="123">
        <f>D138+E138</f>
        <v>91209.695999999996</v>
      </c>
    </row>
    <row r="139" spans="1:9" ht="12.75" customHeight="1" x14ac:dyDescent="0.2">
      <c r="A139" s="593" t="s">
        <v>25</v>
      </c>
      <c r="B139" s="594"/>
      <c r="C139" s="25"/>
      <c r="D139" s="26">
        <f>B126</f>
        <v>33070.925000000003</v>
      </c>
      <c r="E139" s="26">
        <f>I126</f>
        <v>1118.33</v>
      </c>
      <c r="F139" s="123">
        <f>D139+E139</f>
        <v>34189.255000000005</v>
      </c>
      <c r="G139" s="56"/>
    </row>
    <row r="140" spans="1:9" ht="12.75" customHeight="1" x14ac:dyDescent="0.2">
      <c r="A140" s="607" t="s">
        <v>68</v>
      </c>
      <c r="B140" s="608"/>
      <c r="C140" s="248"/>
      <c r="D140" s="249"/>
      <c r="E140" s="249"/>
      <c r="F140" s="245">
        <f>F141+F142+F143+F144+F145</f>
        <v>164198.53</v>
      </c>
      <c r="G140" s="56"/>
    </row>
    <row r="141" spans="1:9" ht="12.75" customHeight="1" x14ac:dyDescent="0.2">
      <c r="A141" s="605" t="s">
        <v>81</v>
      </c>
      <c r="B141" s="606"/>
      <c r="C141" s="248"/>
      <c r="D141" s="249"/>
      <c r="E141" s="249"/>
      <c r="F141" s="250">
        <f>I106</f>
        <v>29574.099999999995</v>
      </c>
      <c r="G141" s="56"/>
    </row>
    <row r="142" spans="1:9" ht="12.75" customHeight="1" x14ac:dyDescent="0.2">
      <c r="A142" s="605" t="s">
        <v>91</v>
      </c>
      <c r="B142" s="606"/>
      <c r="C142" s="248"/>
      <c r="D142" s="249"/>
      <c r="E142" s="249"/>
      <c r="F142" s="250">
        <f>I107</f>
        <v>112498.62</v>
      </c>
      <c r="G142" s="56"/>
    </row>
    <row r="143" spans="1:9" ht="12.75" customHeight="1" x14ac:dyDescent="0.2">
      <c r="A143" s="605" t="s">
        <v>83</v>
      </c>
      <c r="B143" s="606"/>
      <c r="C143" s="248"/>
      <c r="D143" s="249"/>
      <c r="E143" s="249"/>
      <c r="F143" s="250">
        <f>I108</f>
        <v>7598.27</v>
      </c>
      <c r="G143" s="56"/>
    </row>
    <row r="144" spans="1:9" ht="12.75" customHeight="1" x14ac:dyDescent="0.2">
      <c r="A144" s="605" t="s">
        <v>85</v>
      </c>
      <c r="B144" s="606"/>
      <c r="C144" s="248"/>
      <c r="D144" s="249"/>
      <c r="E144" s="249"/>
      <c r="F144" s="250">
        <f>I109</f>
        <v>8124.1</v>
      </c>
      <c r="G144" s="56"/>
    </row>
    <row r="145" spans="1:7" ht="12.75" customHeight="1" x14ac:dyDescent="0.2">
      <c r="A145" s="605" t="s">
        <v>88</v>
      </c>
      <c r="B145" s="606"/>
      <c r="C145" s="248"/>
      <c r="D145" s="249"/>
      <c r="E145" s="249"/>
      <c r="F145" s="250">
        <f>I110</f>
        <v>6403.44</v>
      </c>
      <c r="G145" s="56"/>
    </row>
    <row r="146" spans="1:7" ht="12.75" customHeight="1" x14ac:dyDescent="0.2">
      <c r="A146" s="614" t="s">
        <v>2</v>
      </c>
      <c r="B146" s="615"/>
      <c r="C146" s="25"/>
      <c r="D146" s="26">
        <f>B129</f>
        <v>0</v>
      </c>
      <c r="E146" s="26"/>
      <c r="F146" s="123">
        <f>D146+I129</f>
        <v>44685.34</v>
      </c>
      <c r="G146" s="56"/>
    </row>
    <row r="147" spans="1:7" ht="29.45" customHeight="1" x14ac:dyDescent="0.2">
      <c r="A147" s="614" t="s">
        <v>97</v>
      </c>
      <c r="B147" s="615"/>
      <c r="C147" s="25"/>
      <c r="D147" s="26"/>
      <c r="E147" s="26"/>
      <c r="F147" s="123">
        <f>I132</f>
        <v>70816.710000000006</v>
      </c>
      <c r="G147" s="56"/>
    </row>
    <row r="148" spans="1:7" ht="12.75" customHeight="1" x14ac:dyDescent="0.2">
      <c r="A148" s="612" t="s">
        <v>21</v>
      </c>
      <c r="B148" s="613"/>
      <c r="C148" s="27"/>
      <c r="D148" s="28">
        <f>SUM(D135:D146)</f>
        <v>399768.18160000001</v>
      </c>
      <c r="E148" s="28">
        <f>SUM(E135:E139)</f>
        <v>18230.763599999998</v>
      </c>
      <c r="F148" s="124">
        <f>F135+F136+F137+F138+F139+F140+F146+F147</f>
        <v>697699.52519999992</v>
      </c>
      <c r="G148" s="56"/>
    </row>
  </sheetData>
  <autoFilter ref="A5:I126"/>
  <mergeCells count="51">
    <mergeCell ref="A44:A49"/>
    <mergeCell ref="D44:D49"/>
    <mergeCell ref="C43:C49"/>
    <mergeCell ref="B43:B49"/>
    <mergeCell ref="A53:A56"/>
    <mergeCell ref="C53:C56"/>
    <mergeCell ref="D53:D56"/>
    <mergeCell ref="B53:B56"/>
    <mergeCell ref="A72:A76"/>
    <mergeCell ref="A51:A52"/>
    <mergeCell ref="D51:D52"/>
    <mergeCell ref="C50:C52"/>
    <mergeCell ref="B50:B52"/>
    <mergeCell ref="A148:B148"/>
    <mergeCell ref="A136:B136"/>
    <mergeCell ref="A137:B137"/>
    <mergeCell ref="A139:B139"/>
    <mergeCell ref="A143:B143"/>
    <mergeCell ref="A142:B142"/>
    <mergeCell ref="A141:B141"/>
    <mergeCell ref="A144:B144"/>
    <mergeCell ref="A147:B147"/>
    <mergeCell ref="B9:B17"/>
    <mergeCell ref="D33:D35"/>
    <mergeCell ref="A33:A35"/>
    <mergeCell ref="A19:A20"/>
    <mergeCell ref="A146:B146"/>
    <mergeCell ref="A145:B145"/>
    <mergeCell ref="A140:B140"/>
    <mergeCell ref="A138:B138"/>
    <mergeCell ref="A94:A106"/>
    <mergeCell ref="A135:B135"/>
    <mergeCell ref="G1:H1"/>
    <mergeCell ref="A1:B1"/>
    <mergeCell ref="G2:H2"/>
    <mergeCell ref="A23:A24"/>
    <mergeCell ref="C23:C24"/>
    <mergeCell ref="D23:D24"/>
    <mergeCell ref="B23:B24"/>
    <mergeCell ref="A9:A17"/>
    <mergeCell ref="C9:C17"/>
    <mergeCell ref="D9:D17"/>
    <mergeCell ref="C19:C20"/>
    <mergeCell ref="D19:D20"/>
    <mergeCell ref="B19:B21"/>
    <mergeCell ref="B33:B35"/>
    <mergeCell ref="C33:C35"/>
    <mergeCell ref="A28:A29"/>
    <mergeCell ref="B28:B29"/>
    <mergeCell ref="C28:C29"/>
    <mergeCell ref="D28:D29"/>
  </mergeCells>
  <phoneticPr fontId="0" type="noConversion"/>
  <pageMargins left="0.15748031496062992" right="0.15748031496062992" top="0" bottom="0" header="0.51181102362204722" footer="0.51181102362204722"/>
  <pageSetup paperSize="9" scale="97" orientation="landscape" horizontalDpi="300" verticalDpi="300" r:id="rId1"/>
  <headerFooter alignWithMargins="0"/>
  <rowBreaks count="2" manualBreakCount="2">
    <brk id="77" max="8" man="1"/>
    <brk id="112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0"/>
  <dimension ref="A1:IU171"/>
  <sheetViews>
    <sheetView topLeftCell="A136" zoomScaleNormal="100" workbookViewId="0">
      <selection activeCell="A159" sqref="A159:B159"/>
    </sheetView>
  </sheetViews>
  <sheetFormatPr defaultRowHeight="12.75" customHeight="1" x14ac:dyDescent="0.2"/>
  <cols>
    <col min="1" max="1" width="24.140625" customWidth="1"/>
    <col min="2" max="2" width="11.5703125" customWidth="1"/>
    <col min="3" max="3" width="12.85546875" customWidth="1"/>
    <col min="4" max="4" width="16" customWidth="1"/>
    <col min="5" max="5" width="26.28515625" customWidth="1"/>
    <col min="6" max="6" width="12" customWidth="1"/>
    <col min="7" max="7" width="7.28515625" customWidth="1"/>
    <col min="8" max="8" width="12.85546875" customWidth="1"/>
    <col min="9" max="9" width="13.855468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2812.1</v>
      </c>
      <c r="E2" s="5">
        <v>772703.28</v>
      </c>
      <c r="F2" s="6">
        <v>803277.01</v>
      </c>
      <c r="G2" s="586">
        <f>E2-F2</f>
        <v>-30573.729999999981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43</v>
      </c>
      <c r="F3" s="1"/>
      <c r="G3" s="1"/>
      <c r="H3" s="1" t="s">
        <v>24</v>
      </c>
      <c r="I3" s="8">
        <f>F2-F171</f>
        <v>88754.937399999937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8455.9699999999993</v>
      </c>
      <c r="C6" s="33" t="s">
        <v>65</v>
      </c>
      <c r="D6" s="35"/>
      <c r="E6" s="35"/>
      <c r="F6" s="35"/>
      <c r="G6" s="35"/>
      <c r="H6" s="36"/>
      <c r="I6" s="43">
        <f t="shared" ref="I6:I24" si="0">G6*H6</f>
        <v>0</v>
      </c>
    </row>
    <row r="7" spans="1:9" ht="12.75" customHeight="1" x14ac:dyDescent="0.2">
      <c r="A7" s="222"/>
      <c r="B7" s="74">
        <v>8442.01</v>
      </c>
      <c r="C7" s="74" t="s">
        <v>66</v>
      </c>
      <c r="D7" s="389"/>
      <c r="E7" s="76"/>
      <c r="F7" s="76"/>
      <c r="G7" s="76"/>
      <c r="H7" s="77"/>
      <c r="I7" s="43">
        <f t="shared" si="0"/>
        <v>0</v>
      </c>
    </row>
    <row r="8" spans="1:9" ht="12.75" customHeight="1" thickBot="1" x14ac:dyDescent="0.25">
      <c r="A8" s="421"/>
      <c r="B8" s="74">
        <v>9024.3700000000008</v>
      </c>
      <c r="C8" s="74" t="s">
        <v>69</v>
      </c>
      <c r="D8" s="317"/>
      <c r="E8" s="76"/>
      <c r="F8" s="76"/>
      <c r="G8" s="76"/>
      <c r="H8" s="77"/>
      <c r="I8" s="204">
        <f t="shared" si="0"/>
        <v>0</v>
      </c>
    </row>
    <row r="9" spans="1:9" ht="12.75" customHeight="1" x14ac:dyDescent="0.2">
      <c r="A9" s="588" t="s">
        <v>152</v>
      </c>
      <c r="B9" s="579">
        <v>7976.41</v>
      </c>
      <c r="C9" s="579" t="s">
        <v>71</v>
      </c>
      <c r="D9" s="591" t="s">
        <v>139</v>
      </c>
      <c r="E9" s="37" t="s">
        <v>220</v>
      </c>
      <c r="F9" s="37" t="s">
        <v>100</v>
      </c>
      <c r="G9" s="37">
        <v>2</v>
      </c>
      <c r="H9" s="38">
        <v>160</v>
      </c>
      <c r="I9" s="39">
        <f t="shared" si="0"/>
        <v>320</v>
      </c>
    </row>
    <row r="10" spans="1:9" ht="12.75" customHeight="1" x14ac:dyDescent="0.2">
      <c r="A10" s="589"/>
      <c r="B10" s="581"/>
      <c r="C10" s="581"/>
      <c r="D10" s="595"/>
      <c r="E10" s="15" t="s">
        <v>221</v>
      </c>
      <c r="F10" s="15" t="s">
        <v>102</v>
      </c>
      <c r="G10" s="15">
        <v>0.1</v>
      </c>
      <c r="H10" s="16">
        <v>68</v>
      </c>
      <c r="I10" s="43">
        <f t="shared" si="0"/>
        <v>6.8000000000000007</v>
      </c>
    </row>
    <row r="11" spans="1:9" ht="13.5" thickBot="1" x14ac:dyDescent="0.25">
      <c r="A11" s="590"/>
      <c r="B11" s="581"/>
      <c r="C11" s="581"/>
      <c r="D11" s="592"/>
      <c r="E11" s="40" t="s">
        <v>473</v>
      </c>
      <c r="F11" s="40" t="s">
        <v>102</v>
      </c>
      <c r="G11" s="40">
        <v>0.1</v>
      </c>
      <c r="H11" s="41">
        <v>64</v>
      </c>
      <c r="I11" s="42">
        <f t="shared" si="0"/>
        <v>6.4</v>
      </c>
    </row>
    <row r="12" spans="1:9" ht="12.75" customHeight="1" x14ac:dyDescent="0.2">
      <c r="A12" s="588" t="s">
        <v>778</v>
      </c>
      <c r="B12" s="581"/>
      <c r="C12" s="581"/>
      <c r="D12" s="591" t="s">
        <v>117</v>
      </c>
      <c r="E12" s="37" t="s">
        <v>516</v>
      </c>
      <c r="F12" s="37" t="s">
        <v>104</v>
      </c>
      <c r="G12" s="37">
        <v>3</v>
      </c>
      <c r="H12" s="38">
        <v>24</v>
      </c>
      <c r="I12" s="39">
        <f t="shared" si="0"/>
        <v>72</v>
      </c>
    </row>
    <row r="13" spans="1:9" ht="12.75" customHeight="1" x14ac:dyDescent="0.2">
      <c r="A13" s="589"/>
      <c r="B13" s="581"/>
      <c r="C13" s="581"/>
      <c r="D13" s="595"/>
      <c r="E13" s="295" t="s">
        <v>220</v>
      </c>
      <c r="F13" s="295" t="s">
        <v>100</v>
      </c>
      <c r="G13" s="295">
        <v>1</v>
      </c>
      <c r="H13" s="296">
        <v>160</v>
      </c>
      <c r="I13" s="43">
        <f t="shared" si="0"/>
        <v>160</v>
      </c>
    </row>
    <row r="14" spans="1:9" ht="12.75" customHeight="1" x14ac:dyDescent="0.2">
      <c r="A14" s="589"/>
      <c r="B14" s="581"/>
      <c r="C14" s="581"/>
      <c r="D14" s="595"/>
      <c r="E14" s="295" t="s">
        <v>422</v>
      </c>
      <c r="F14" s="295" t="s">
        <v>285</v>
      </c>
      <c r="G14" s="295">
        <v>1</v>
      </c>
      <c r="H14" s="296">
        <v>320</v>
      </c>
      <c r="I14" s="43">
        <f t="shared" si="0"/>
        <v>320</v>
      </c>
    </row>
    <row r="15" spans="1:9" ht="12.75" customHeight="1" thickBot="1" x14ac:dyDescent="0.25">
      <c r="A15" s="590"/>
      <c r="B15" s="580"/>
      <c r="C15" s="580"/>
      <c r="D15" s="592"/>
      <c r="E15" s="469" t="s">
        <v>424</v>
      </c>
      <c r="F15" s="469" t="s">
        <v>425</v>
      </c>
      <c r="G15" s="469">
        <v>1</v>
      </c>
      <c r="H15" s="470">
        <v>300</v>
      </c>
      <c r="I15" s="42">
        <f t="shared" si="0"/>
        <v>300</v>
      </c>
    </row>
    <row r="16" spans="1:9" ht="26.25" thickBot="1" x14ac:dyDescent="0.25">
      <c r="A16" s="46" t="s">
        <v>840</v>
      </c>
      <c r="B16" s="88">
        <v>7398.97</v>
      </c>
      <c r="C16" s="88" t="s">
        <v>72</v>
      </c>
      <c r="D16" s="407"/>
      <c r="E16" s="47" t="s">
        <v>841</v>
      </c>
      <c r="F16" s="47" t="s">
        <v>102</v>
      </c>
      <c r="G16" s="47">
        <v>2</v>
      </c>
      <c r="H16" s="48">
        <v>69.78</v>
      </c>
      <c r="I16" s="49">
        <f t="shared" si="0"/>
        <v>139.56</v>
      </c>
    </row>
    <row r="17" spans="1:9" ht="12.75" customHeight="1" x14ac:dyDescent="0.2">
      <c r="A17" s="268"/>
      <c r="B17" s="13">
        <v>6545.33</v>
      </c>
      <c r="C17" s="13" t="s">
        <v>73</v>
      </c>
      <c r="D17" s="271"/>
      <c r="E17" s="295"/>
      <c r="F17" s="295"/>
      <c r="G17" s="295"/>
      <c r="H17" s="296"/>
      <c r="I17" s="43">
        <f t="shared" si="0"/>
        <v>0</v>
      </c>
    </row>
    <row r="18" spans="1:9" ht="12.75" customHeight="1" x14ac:dyDescent="0.2">
      <c r="A18" s="11"/>
      <c r="B18" s="13">
        <v>7582.59</v>
      </c>
      <c r="C18" s="13" t="s">
        <v>74</v>
      </c>
      <c r="D18" s="15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268"/>
      <c r="B19" s="13">
        <v>6215.2489999999998</v>
      </c>
      <c r="C19" s="13" t="s">
        <v>75</v>
      </c>
      <c r="D19" s="400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268"/>
      <c r="B20" s="13">
        <v>6752.94</v>
      </c>
      <c r="C20" s="13" t="s">
        <v>76</v>
      </c>
      <c r="D20" s="400"/>
      <c r="E20" s="15"/>
      <c r="F20" s="15"/>
      <c r="G20" s="15"/>
      <c r="H20" s="16"/>
      <c r="I20" s="43">
        <f t="shared" si="0"/>
        <v>0</v>
      </c>
    </row>
    <row r="21" spans="1:9" ht="13.5" thickBot="1" x14ac:dyDescent="0.25">
      <c r="A21" s="11"/>
      <c r="B21" s="13">
        <v>6842.9870000000001</v>
      </c>
      <c r="C21" s="13" t="s">
        <v>77</v>
      </c>
      <c r="D21" s="400"/>
      <c r="E21" s="15"/>
      <c r="F21" s="15"/>
      <c r="G21" s="15"/>
      <c r="H21" s="16"/>
      <c r="I21" s="43">
        <f t="shared" si="0"/>
        <v>0</v>
      </c>
    </row>
    <row r="22" spans="1:9" ht="12.75" customHeight="1" x14ac:dyDescent="0.2">
      <c r="A22" s="588" t="s">
        <v>214</v>
      </c>
      <c r="B22" s="579">
        <v>7401.0370000000003</v>
      </c>
      <c r="C22" s="579" t="s">
        <v>78</v>
      </c>
      <c r="D22" s="591" t="s">
        <v>747</v>
      </c>
      <c r="E22" s="37" t="s">
        <v>211</v>
      </c>
      <c r="F22" s="37" t="s">
        <v>137</v>
      </c>
      <c r="G22" s="37">
        <v>2.08</v>
      </c>
      <c r="H22" s="38">
        <v>197.09</v>
      </c>
      <c r="I22" s="39">
        <f t="shared" si="0"/>
        <v>409.94720000000001</v>
      </c>
    </row>
    <row r="23" spans="1:9" ht="12.75" customHeight="1" thickBot="1" x14ac:dyDescent="0.25">
      <c r="A23" s="590"/>
      <c r="B23" s="580"/>
      <c r="C23" s="580"/>
      <c r="D23" s="592"/>
      <c r="E23" s="40" t="s">
        <v>212</v>
      </c>
      <c r="F23" s="40" t="s">
        <v>102</v>
      </c>
      <c r="G23" s="40">
        <v>0.05</v>
      </c>
      <c r="H23" s="41">
        <v>116</v>
      </c>
      <c r="I23" s="42">
        <f t="shared" si="0"/>
        <v>5.8000000000000007</v>
      </c>
    </row>
    <row r="24" spans="1:9" ht="12.75" customHeight="1" thickBot="1" x14ac:dyDescent="0.25">
      <c r="A24" s="268"/>
      <c r="B24" s="13">
        <v>7376.643</v>
      </c>
      <c r="C24" s="13" t="s">
        <v>79</v>
      </c>
      <c r="D24" s="270"/>
      <c r="E24" s="15"/>
      <c r="F24" s="15"/>
      <c r="G24" s="15"/>
      <c r="H24" s="16"/>
      <c r="I24" s="42">
        <f t="shared" si="0"/>
        <v>0</v>
      </c>
    </row>
    <row r="25" spans="1:9" ht="12.75" customHeight="1" thickBot="1" x14ac:dyDescent="0.25">
      <c r="A25" s="183"/>
      <c r="B25" s="200">
        <f>SUM(B6:B24)</f>
        <v>90014.505999999979</v>
      </c>
      <c r="C25" s="201"/>
      <c r="D25" s="200"/>
      <c r="E25" s="202"/>
      <c r="F25" s="201"/>
      <c r="G25" s="201"/>
      <c r="H25" s="200" t="s">
        <v>16</v>
      </c>
      <c r="I25" s="235">
        <f>SUM(I6:I24)</f>
        <v>1740.5072</v>
      </c>
    </row>
    <row r="26" spans="1:9" ht="77.25" thickBot="1" x14ac:dyDescent="0.25">
      <c r="A26" s="137" t="s">
        <v>1602</v>
      </c>
      <c r="B26" s="90" t="s">
        <v>15</v>
      </c>
      <c r="C26" s="90" t="s">
        <v>4</v>
      </c>
      <c r="D26" s="90" t="s">
        <v>22</v>
      </c>
      <c r="E26" s="91" t="s">
        <v>17</v>
      </c>
      <c r="F26" s="90" t="s">
        <v>18</v>
      </c>
      <c r="G26" s="90" t="s">
        <v>9</v>
      </c>
      <c r="H26" s="90" t="s">
        <v>12</v>
      </c>
      <c r="I26" s="92" t="s">
        <v>11</v>
      </c>
    </row>
    <row r="27" spans="1:9" ht="26.25" thickBot="1" x14ac:dyDescent="0.25">
      <c r="A27" s="46" t="s">
        <v>353</v>
      </c>
      <c r="B27" s="272">
        <v>12213.44</v>
      </c>
      <c r="C27" s="88" t="s">
        <v>65</v>
      </c>
      <c r="D27" s="47" t="s">
        <v>362</v>
      </c>
      <c r="E27" s="47" t="s">
        <v>355</v>
      </c>
      <c r="F27" s="47" t="s">
        <v>100</v>
      </c>
      <c r="G27" s="47">
        <v>2</v>
      </c>
      <c r="H27" s="48">
        <v>17</v>
      </c>
      <c r="I27" s="49">
        <f>G27*H27</f>
        <v>34</v>
      </c>
    </row>
    <row r="28" spans="1:9" ht="26.25" thickBot="1" x14ac:dyDescent="0.25">
      <c r="A28" s="46" t="s">
        <v>353</v>
      </c>
      <c r="B28" s="272">
        <v>10250.17</v>
      </c>
      <c r="C28" s="88" t="s">
        <v>66</v>
      </c>
      <c r="D28" s="47" t="s">
        <v>362</v>
      </c>
      <c r="E28" s="47" t="s">
        <v>355</v>
      </c>
      <c r="F28" s="47" t="s">
        <v>100</v>
      </c>
      <c r="G28" s="47">
        <v>1</v>
      </c>
      <c r="H28" s="48">
        <v>17</v>
      </c>
      <c r="I28" s="484">
        <f>G28*H28</f>
        <v>17</v>
      </c>
    </row>
    <row r="29" spans="1:9" ht="26.25" thickBot="1" x14ac:dyDescent="0.25">
      <c r="A29" s="46" t="s">
        <v>353</v>
      </c>
      <c r="B29" s="88">
        <v>10287.33</v>
      </c>
      <c r="C29" s="88" t="s">
        <v>69</v>
      </c>
      <c r="D29" s="47" t="s">
        <v>362</v>
      </c>
      <c r="E29" s="47" t="s">
        <v>355</v>
      </c>
      <c r="F29" s="47" t="s">
        <v>100</v>
      </c>
      <c r="G29" s="47">
        <v>1</v>
      </c>
      <c r="H29" s="48">
        <v>17</v>
      </c>
      <c r="I29" s="49">
        <f>G29*H29</f>
        <v>17</v>
      </c>
    </row>
    <row r="30" spans="1:9" ht="26.25" thickBot="1" x14ac:dyDescent="0.25">
      <c r="A30" s="46" t="s">
        <v>353</v>
      </c>
      <c r="B30" s="579">
        <v>9512.7000000000007</v>
      </c>
      <c r="C30" s="493" t="s">
        <v>71</v>
      </c>
      <c r="D30" s="47" t="s">
        <v>362</v>
      </c>
      <c r="E30" s="493" t="s">
        <v>355</v>
      </c>
      <c r="F30" s="493" t="s">
        <v>100</v>
      </c>
      <c r="G30" s="493">
        <v>2</v>
      </c>
      <c r="H30" s="48">
        <v>17</v>
      </c>
      <c r="I30" s="49">
        <f t="shared" ref="I30:I79" si="1">G30*H30</f>
        <v>34</v>
      </c>
    </row>
    <row r="31" spans="1:9" ht="12.75" customHeight="1" x14ac:dyDescent="0.2">
      <c r="A31" s="588" t="s">
        <v>168</v>
      </c>
      <c r="B31" s="581"/>
      <c r="C31" s="609" t="s">
        <v>71</v>
      </c>
      <c r="D31" s="609" t="s">
        <v>779</v>
      </c>
      <c r="E31" s="495" t="s">
        <v>780</v>
      </c>
      <c r="F31" s="495" t="s">
        <v>100</v>
      </c>
      <c r="G31" s="495">
        <v>1</v>
      </c>
      <c r="H31" s="38">
        <v>235.8</v>
      </c>
      <c r="I31" s="39">
        <f t="shared" si="1"/>
        <v>235.8</v>
      </c>
    </row>
    <row r="32" spans="1:9" ht="12.75" customHeight="1" x14ac:dyDescent="0.2">
      <c r="A32" s="589"/>
      <c r="B32" s="581"/>
      <c r="C32" s="610"/>
      <c r="D32" s="610"/>
      <c r="E32" s="175" t="s">
        <v>342</v>
      </c>
      <c r="F32" s="175" t="s">
        <v>100</v>
      </c>
      <c r="G32" s="175">
        <v>1</v>
      </c>
      <c r="H32" s="16">
        <v>88.1</v>
      </c>
      <c r="I32" s="43">
        <f t="shared" si="1"/>
        <v>88.1</v>
      </c>
    </row>
    <row r="33" spans="1:9" ht="12.75" customHeight="1" x14ac:dyDescent="0.2">
      <c r="A33" s="589"/>
      <c r="B33" s="581"/>
      <c r="C33" s="610"/>
      <c r="D33" s="610"/>
      <c r="E33" s="175" t="s">
        <v>648</v>
      </c>
      <c r="F33" s="175" t="s">
        <v>100</v>
      </c>
      <c r="G33" s="175">
        <v>1</v>
      </c>
      <c r="H33" s="16">
        <v>58</v>
      </c>
      <c r="I33" s="43">
        <f t="shared" si="1"/>
        <v>58</v>
      </c>
    </row>
    <row r="34" spans="1:9" ht="12.75" customHeight="1" x14ac:dyDescent="0.2">
      <c r="A34" s="589"/>
      <c r="B34" s="581"/>
      <c r="C34" s="610"/>
      <c r="D34" s="610"/>
      <c r="E34" s="175" t="s">
        <v>448</v>
      </c>
      <c r="F34" s="175" t="s">
        <v>100</v>
      </c>
      <c r="G34" s="175">
        <v>1</v>
      </c>
      <c r="H34" s="16">
        <v>66.55</v>
      </c>
      <c r="I34" s="43">
        <f t="shared" si="1"/>
        <v>66.55</v>
      </c>
    </row>
    <row r="35" spans="1:9" ht="12.75" customHeight="1" x14ac:dyDescent="0.2">
      <c r="A35" s="589"/>
      <c r="B35" s="581"/>
      <c r="C35" s="610"/>
      <c r="D35" s="610"/>
      <c r="E35" s="15" t="s">
        <v>781</v>
      </c>
      <c r="F35" s="15" t="s">
        <v>100</v>
      </c>
      <c r="G35" s="15">
        <v>2</v>
      </c>
      <c r="H35" s="16">
        <v>60.6</v>
      </c>
      <c r="I35" s="43">
        <f t="shared" si="1"/>
        <v>121.2</v>
      </c>
    </row>
    <row r="36" spans="1:9" ht="12.75" customHeight="1" x14ac:dyDescent="0.2">
      <c r="A36" s="589"/>
      <c r="B36" s="581"/>
      <c r="C36" s="610"/>
      <c r="D36" s="610"/>
      <c r="E36" s="175" t="s">
        <v>447</v>
      </c>
      <c r="F36" s="175" t="s">
        <v>100</v>
      </c>
      <c r="G36" s="175">
        <v>1</v>
      </c>
      <c r="H36" s="16">
        <v>32</v>
      </c>
      <c r="I36" s="43">
        <f t="shared" si="1"/>
        <v>32</v>
      </c>
    </row>
    <row r="37" spans="1:9" ht="12.75" customHeight="1" x14ac:dyDescent="0.2">
      <c r="A37" s="589"/>
      <c r="B37" s="581"/>
      <c r="C37" s="610"/>
      <c r="D37" s="610"/>
      <c r="E37" s="175" t="s">
        <v>343</v>
      </c>
      <c r="F37" s="175" t="s">
        <v>100</v>
      </c>
      <c r="G37" s="175">
        <v>1</v>
      </c>
      <c r="H37" s="16">
        <v>57.25</v>
      </c>
      <c r="I37" s="43">
        <f t="shared" si="1"/>
        <v>57.25</v>
      </c>
    </row>
    <row r="38" spans="1:9" ht="12.75" customHeight="1" x14ac:dyDescent="0.2">
      <c r="A38" s="589"/>
      <c r="B38" s="581"/>
      <c r="C38" s="610"/>
      <c r="D38" s="610"/>
      <c r="E38" s="175" t="s">
        <v>750</v>
      </c>
      <c r="F38" s="175" t="s">
        <v>100</v>
      </c>
      <c r="G38" s="175">
        <v>1</v>
      </c>
      <c r="H38" s="16">
        <v>25.8</v>
      </c>
      <c r="I38" s="43">
        <f t="shared" si="1"/>
        <v>25.8</v>
      </c>
    </row>
    <row r="39" spans="1:9" ht="12.75" customHeight="1" x14ac:dyDescent="0.2">
      <c r="A39" s="589"/>
      <c r="B39" s="581"/>
      <c r="C39" s="610"/>
      <c r="D39" s="610"/>
      <c r="E39" s="175" t="s">
        <v>346</v>
      </c>
      <c r="F39" s="175" t="s">
        <v>100</v>
      </c>
      <c r="G39" s="175">
        <v>2</v>
      </c>
      <c r="H39" s="16">
        <v>53</v>
      </c>
      <c r="I39" s="43">
        <f t="shared" si="1"/>
        <v>106</v>
      </c>
    </row>
    <row r="40" spans="1:9" ht="12.75" customHeight="1" thickBot="1" x14ac:dyDescent="0.25">
      <c r="A40" s="590"/>
      <c r="B40" s="580"/>
      <c r="C40" s="611"/>
      <c r="D40" s="611"/>
      <c r="E40" s="463" t="s">
        <v>556</v>
      </c>
      <c r="F40" s="463"/>
      <c r="G40" s="463">
        <v>1</v>
      </c>
      <c r="H40" s="41">
        <v>138.82</v>
      </c>
      <c r="I40" s="42">
        <f t="shared" si="1"/>
        <v>138.82</v>
      </c>
    </row>
    <row r="41" spans="1:9" ht="26.25" thickBot="1" x14ac:dyDescent="0.25">
      <c r="A41" s="46" t="s">
        <v>353</v>
      </c>
      <c r="B41" s="272">
        <v>9482.57</v>
      </c>
      <c r="C41" s="493" t="s">
        <v>72</v>
      </c>
      <c r="D41" s="47" t="s">
        <v>362</v>
      </c>
      <c r="E41" s="493" t="s">
        <v>355</v>
      </c>
      <c r="F41" s="493" t="s">
        <v>100</v>
      </c>
      <c r="G41" s="493">
        <v>3</v>
      </c>
      <c r="H41" s="494">
        <v>17</v>
      </c>
      <c r="I41" s="49">
        <f t="shared" si="1"/>
        <v>51</v>
      </c>
    </row>
    <row r="42" spans="1:9" ht="26.25" thickBot="1" x14ac:dyDescent="0.25">
      <c r="A42" s="46" t="s">
        <v>353</v>
      </c>
      <c r="B42" s="579">
        <v>9343.51</v>
      </c>
      <c r="C42" s="609" t="s">
        <v>73</v>
      </c>
      <c r="D42" s="47" t="s">
        <v>362</v>
      </c>
      <c r="E42" s="47" t="s">
        <v>355</v>
      </c>
      <c r="F42" s="47" t="s">
        <v>100</v>
      </c>
      <c r="G42" s="47">
        <v>3</v>
      </c>
      <c r="H42" s="48">
        <v>17</v>
      </c>
      <c r="I42" s="49">
        <f t="shared" si="1"/>
        <v>51</v>
      </c>
    </row>
    <row r="43" spans="1:9" ht="12.75" customHeight="1" x14ac:dyDescent="0.2">
      <c r="A43" s="588" t="s">
        <v>558</v>
      </c>
      <c r="B43" s="581"/>
      <c r="C43" s="610"/>
      <c r="D43" s="609" t="s">
        <v>310</v>
      </c>
      <c r="E43" s="495" t="s">
        <v>240</v>
      </c>
      <c r="F43" s="495" t="s">
        <v>100</v>
      </c>
      <c r="G43" s="495">
        <v>2</v>
      </c>
      <c r="H43" s="495">
        <v>320</v>
      </c>
      <c r="I43" s="39">
        <f t="shared" si="1"/>
        <v>640</v>
      </c>
    </row>
    <row r="44" spans="1:9" ht="12.75" customHeight="1" x14ac:dyDescent="0.2">
      <c r="A44" s="589"/>
      <c r="B44" s="581"/>
      <c r="C44" s="610"/>
      <c r="D44" s="610"/>
      <c r="E44" s="175" t="s">
        <v>236</v>
      </c>
      <c r="F44" s="175" t="s">
        <v>104</v>
      </c>
      <c r="G44" s="175">
        <v>1</v>
      </c>
      <c r="H44" s="175">
        <v>57.72</v>
      </c>
      <c r="I44" s="43">
        <f t="shared" si="1"/>
        <v>57.72</v>
      </c>
    </row>
    <row r="45" spans="1:9" ht="12.75" customHeight="1" x14ac:dyDescent="0.2">
      <c r="A45" s="589"/>
      <c r="B45" s="581"/>
      <c r="C45" s="610"/>
      <c r="D45" s="610"/>
      <c r="E45" s="175" t="s">
        <v>656</v>
      </c>
      <c r="F45" s="175" t="s">
        <v>100</v>
      </c>
      <c r="G45" s="175">
        <v>2</v>
      </c>
      <c r="H45" s="175">
        <v>155.69999999999999</v>
      </c>
      <c r="I45" s="43">
        <f t="shared" si="1"/>
        <v>311.39999999999998</v>
      </c>
    </row>
    <row r="46" spans="1:9" ht="12.75" customHeight="1" thickBot="1" x14ac:dyDescent="0.25">
      <c r="A46" s="590"/>
      <c r="B46" s="580"/>
      <c r="C46" s="611"/>
      <c r="D46" s="611"/>
      <c r="E46" s="40" t="s">
        <v>237</v>
      </c>
      <c r="F46" s="463" t="s">
        <v>100</v>
      </c>
      <c r="G46" s="40">
        <v>1</v>
      </c>
      <c r="H46" s="41">
        <v>4.59</v>
      </c>
      <c r="I46" s="42">
        <f t="shared" si="1"/>
        <v>4.59</v>
      </c>
    </row>
    <row r="47" spans="1:9" ht="12.75" customHeight="1" thickBot="1" x14ac:dyDescent="0.25">
      <c r="A47" s="321"/>
      <c r="B47" s="272">
        <v>10991.69</v>
      </c>
      <c r="C47" s="541" t="s">
        <v>74</v>
      </c>
      <c r="D47" s="500"/>
      <c r="E47" s="53"/>
      <c r="F47" s="541"/>
      <c r="G47" s="53"/>
      <c r="H47" s="156"/>
      <c r="I47" s="168">
        <f t="shared" si="1"/>
        <v>0</v>
      </c>
    </row>
    <row r="48" spans="1:9" ht="26.25" thickBot="1" x14ac:dyDescent="0.25">
      <c r="A48" s="46" t="s">
        <v>353</v>
      </c>
      <c r="B48" s="609">
        <v>11354.51</v>
      </c>
      <c r="C48" s="609" t="s">
        <v>75</v>
      </c>
      <c r="D48" s="47" t="s">
        <v>362</v>
      </c>
      <c r="E48" s="493" t="s">
        <v>355</v>
      </c>
      <c r="F48" s="493" t="s">
        <v>100</v>
      </c>
      <c r="G48" s="493">
        <v>6</v>
      </c>
      <c r="H48" s="48">
        <v>17</v>
      </c>
      <c r="I48" s="49">
        <f>G48*H48</f>
        <v>102</v>
      </c>
    </row>
    <row r="49" spans="1:9" ht="12.75" customHeight="1" x14ac:dyDescent="0.2">
      <c r="A49" s="588" t="s">
        <v>150</v>
      </c>
      <c r="B49" s="610"/>
      <c r="C49" s="610"/>
      <c r="D49" s="609" t="s">
        <v>287</v>
      </c>
      <c r="E49" s="37" t="s">
        <v>240</v>
      </c>
      <c r="F49" s="495" t="s">
        <v>100</v>
      </c>
      <c r="G49" s="37">
        <v>1</v>
      </c>
      <c r="H49" s="38">
        <v>320</v>
      </c>
      <c r="I49" s="39">
        <f t="shared" si="1"/>
        <v>320</v>
      </c>
    </row>
    <row r="50" spans="1:9" ht="12.75" customHeight="1" x14ac:dyDescent="0.2">
      <c r="A50" s="589"/>
      <c r="B50" s="610"/>
      <c r="C50" s="610"/>
      <c r="D50" s="610"/>
      <c r="E50" s="15" t="s">
        <v>207</v>
      </c>
      <c r="F50" s="175" t="s">
        <v>100</v>
      </c>
      <c r="G50" s="15">
        <v>1</v>
      </c>
      <c r="H50" s="16">
        <v>5.85</v>
      </c>
      <c r="I50" s="43">
        <f t="shared" si="1"/>
        <v>5.85</v>
      </c>
    </row>
    <row r="51" spans="1:9" ht="12.75" customHeight="1" x14ac:dyDescent="0.2">
      <c r="A51" s="589"/>
      <c r="B51" s="610"/>
      <c r="C51" s="610"/>
      <c r="D51" s="610"/>
      <c r="E51" s="15" t="s">
        <v>274</v>
      </c>
      <c r="F51" s="175" t="s">
        <v>100</v>
      </c>
      <c r="G51" s="15">
        <v>1</v>
      </c>
      <c r="H51" s="16">
        <v>102.25</v>
      </c>
      <c r="I51" s="43">
        <f t="shared" si="1"/>
        <v>102.25</v>
      </c>
    </row>
    <row r="52" spans="1:9" ht="12.75" customHeight="1" x14ac:dyDescent="0.2">
      <c r="A52" s="589"/>
      <c r="B52" s="610"/>
      <c r="C52" s="610"/>
      <c r="D52" s="610"/>
      <c r="E52" s="15" t="s">
        <v>193</v>
      </c>
      <c r="F52" s="175" t="s">
        <v>100</v>
      </c>
      <c r="G52" s="15">
        <v>2</v>
      </c>
      <c r="H52" s="16">
        <v>110.19</v>
      </c>
      <c r="I52" s="43">
        <f t="shared" si="1"/>
        <v>220.38</v>
      </c>
    </row>
    <row r="53" spans="1:9" ht="12.75" customHeight="1" thickBot="1" x14ac:dyDescent="0.25">
      <c r="A53" s="590"/>
      <c r="B53" s="611"/>
      <c r="C53" s="611"/>
      <c r="D53" s="611"/>
      <c r="E53" s="40" t="s">
        <v>1165</v>
      </c>
      <c r="F53" s="463" t="s">
        <v>100</v>
      </c>
      <c r="G53" s="40">
        <v>1</v>
      </c>
      <c r="H53" s="41">
        <v>45</v>
      </c>
      <c r="I53" s="42">
        <f t="shared" si="1"/>
        <v>45</v>
      </c>
    </row>
    <row r="54" spans="1:9" ht="26.25" thickBot="1" x14ac:dyDescent="0.25">
      <c r="A54" s="46" t="s">
        <v>353</v>
      </c>
      <c r="B54" s="579">
        <v>13361.78</v>
      </c>
      <c r="C54" s="579" t="s">
        <v>76</v>
      </c>
      <c r="D54" s="47" t="s">
        <v>362</v>
      </c>
      <c r="E54" s="47" t="s">
        <v>355</v>
      </c>
      <c r="F54" s="47" t="s">
        <v>100</v>
      </c>
      <c r="G54" s="47">
        <v>2</v>
      </c>
      <c r="H54" s="48">
        <v>9.42</v>
      </c>
      <c r="I54" s="49">
        <f>G54*H54</f>
        <v>18.84</v>
      </c>
    </row>
    <row r="55" spans="1:9" ht="12.75" customHeight="1" x14ac:dyDescent="0.2">
      <c r="A55" s="588" t="s">
        <v>558</v>
      </c>
      <c r="B55" s="581"/>
      <c r="C55" s="581"/>
      <c r="D55" s="609" t="s">
        <v>1273</v>
      </c>
      <c r="E55" s="37" t="s">
        <v>930</v>
      </c>
      <c r="F55" s="495" t="s">
        <v>100</v>
      </c>
      <c r="G55" s="37">
        <v>1</v>
      </c>
      <c r="H55" s="38">
        <v>110.19</v>
      </c>
      <c r="I55" s="39">
        <f t="shared" si="1"/>
        <v>110.19</v>
      </c>
    </row>
    <row r="56" spans="1:9" ht="12.75" customHeight="1" x14ac:dyDescent="0.2">
      <c r="A56" s="589"/>
      <c r="B56" s="581"/>
      <c r="C56" s="581"/>
      <c r="D56" s="610"/>
      <c r="E56" s="295" t="s">
        <v>1165</v>
      </c>
      <c r="F56" s="175" t="s">
        <v>100</v>
      </c>
      <c r="G56" s="295">
        <v>1</v>
      </c>
      <c r="H56" s="296">
        <v>45</v>
      </c>
      <c r="I56" s="43">
        <f t="shared" si="1"/>
        <v>45</v>
      </c>
    </row>
    <row r="57" spans="1:9" ht="12.75" customHeight="1" thickBot="1" x14ac:dyDescent="0.25">
      <c r="A57" s="590"/>
      <c r="B57" s="580"/>
      <c r="C57" s="580"/>
      <c r="D57" s="611"/>
      <c r="E57" s="469" t="s">
        <v>571</v>
      </c>
      <c r="F57" s="469" t="s">
        <v>100</v>
      </c>
      <c r="G57" s="469">
        <v>2</v>
      </c>
      <c r="H57" s="470">
        <v>27</v>
      </c>
      <c r="I57" s="42">
        <f t="shared" si="1"/>
        <v>54</v>
      </c>
    </row>
    <row r="58" spans="1:9" ht="26.25" thickBot="1" x14ac:dyDescent="0.25">
      <c r="A58" s="46" t="s">
        <v>353</v>
      </c>
      <c r="B58" s="272">
        <v>10728.24</v>
      </c>
      <c r="C58" s="88" t="s">
        <v>77</v>
      </c>
      <c r="D58" s="47" t="s">
        <v>362</v>
      </c>
      <c r="E58" s="47" t="s">
        <v>355</v>
      </c>
      <c r="F58" s="47" t="s">
        <v>100</v>
      </c>
      <c r="G58" s="47">
        <v>1</v>
      </c>
      <c r="H58" s="48">
        <v>9.42</v>
      </c>
      <c r="I58" s="49">
        <f t="shared" si="1"/>
        <v>9.42</v>
      </c>
    </row>
    <row r="59" spans="1:9" x14ac:dyDescent="0.2">
      <c r="A59" s="588" t="s">
        <v>558</v>
      </c>
      <c r="B59" s="579">
        <v>13894</v>
      </c>
      <c r="C59" s="579" t="s">
        <v>78</v>
      </c>
      <c r="D59" s="609" t="s">
        <v>1462</v>
      </c>
      <c r="E59" s="37" t="s">
        <v>1463</v>
      </c>
      <c r="F59" s="37" t="s">
        <v>100</v>
      </c>
      <c r="G59" s="37">
        <v>1</v>
      </c>
      <c r="H59" s="38">
        <v>135</v>
      </c>
      <c r="I59" s="39">
        <f t="shared" si="1"/>
        <v>135</v>
      </c>
    </row>
    <row r="60" spans="1:9" ht="12.75" customHeight="1" thickBot="1" x14ac:dyDescent="0.25">
      <c r="A60" s="590"/>
      <c r="B60" s="581"/>
      <c r="C60" s="581"/>
      <c r="D60" s="611"/>
      <c r="E60" s="40" t="s">
        <v>419</v>
      </c>
      <c r="F60" s="40" t="s">
        <v>100</v>
      </c>
      <c r="G60" s="40">
        <v>1</v>
      </c>
      <c r="H60" s="41">
        <v>148.01</v>
      </c>
      <c r="I60" s="42">
        <f t="shared" si="1"/>
        <v>148.01</v>
      </c>
    </row>
    <row r="61" spans="1:9" x14ac:dyDescent="0.2">
      <c r="A61" s="588" t="s">
        <v>952</v>
      </c>
      <c r="B61" s="581"/>
      <c r="C61" s="581"/>
      <c r="D61" s="591" t="s">
        <v>1464</v>
      </c>
      <c r="E61" s="37" t="s">
        <v>448</v>
      </c>
      <c r="F61" s="37" t="s">
        <v>100</v>
      </c>
      <c r="G61" s="37">
        <v>1</v>
      </c>
      <c r="H61" s="38">
        <v>66.55</v>
      </c>
      <c r="I61" s="39">
        <f t="shared" si="1"/>
        <v>66.55</v>
      </c>
    </row>
    <row r="62" spans="1:9" x14ac:dyDescent="0.2">
      <c r="A62" s="589"/>
      <c r="B62" s="581"/>
      <c r="C62" s="581"/>
      <c r="D62" s="595"/>
      <c r="E62" s="35" t="s">
        <v>447</v>
      </c>
      <c r="F62" s="35" t="s">
        <v>100</v>
      </c>
      <c r="G62" s="35">
        <v>2</v>
      </c>
      <c r="H62" s="36">
        <v>32</v>
      </c>
      <c r="I62" s="160">
        <f t="shared" si="1"/>
        <v>64</v>
      </c>
    </row>
    <row r="63" spans="1:9" x14ac:dyDescent="0.2">
      <c r="A63" s="589"/>
      <c r="B63" s="581"/>
      <c r="C63" s="581"/>
      <c r="D63" s="595"/>
      <c r="E63" s="35" t="s">
        <v>781</v>
      </c>
      <c r="F63" s="35" t="s">
        <v>100</v>
      </c>
      <c r="G63" s="35">
        <v>2</v>
      </c>
      <c r="H63" s="36">
        <v>70</v>
      </c>
      <c r="I63" s="160">
        <f t="shared" si="1"/>
        <v>140</v>
      </c>
    </row>
    <row r="64" spans="1:9" ht="13.5" thickBot="1" x14ac:dyDescent="0.25">
      <c r="A64" s="590"/>
      <c r="B64" s="581"/>
      <c r="C64" s="581"/>
      <c r="D64" s="592"/>
      <c r="E64" s="86" t="s">
        <v>1465</v>
      </c>
      <c r="F64" s="86" t="s">
        <v>100</v>
      </c>
      <c r="G64" s="86">
        <v>1</v>
      </c>
      <c r="H64" s="87">
        <v>48</v>
      </c>
      <c r="I64" s="203">
        <f t="shared" si="1"/>
        <v>48</v>
      </c>
    </row>
    <row r="65" spans="1:9" x14ac:dyDescent="0.2">
      <c r="A65" s="588" t="s">
        <v>150</v>
      </c>
      <c r="B65" s="581"/>
      <c r="C65" s="581"/>
      <c r="D65" s="591" t="s">
        <v>1134</v>
      </c>
      <c r="E65" s="37" t="s">
        <v>236</v>
      </c>
      <c r="F65" s="37" t="s">
        <v>104</v>
      </c>
      <c r="G65" s="37">
        <v>4</v>
      </c>
      <c r="H65" s="38">
        <v>56.72</v>
      </c>
      <c r="I65" s="39">
        <f t="shared" si="1"/>
        <v>226.88</v>
      </c>
    </row>
    <row r="66" spans="1:9" x14ac:dyDescent="0.2">
      <c r="A66" s="589"/>
      <c r="B66" s="581"/>
      <c r="C66" s="581"/>
      <c r="D66" s="595"/>
      <c r="E66" s="35" t="s">
        <v>419</v>
      </c>
      <c r="F66" s="35" t="s">
        <v>100</v>
      </c>
      <c r="G66" s="35">
        <v>2</v>
      </c>
      <c r="H66" s="36">
        <v>148.01</v>
      </c>
      <c r="I66" s="160">
        <f t="shared" si="1"/>
        <v>296.02</v>
      </c>
    </row>
    <row r="67" spans="1:9" x14ac:dyDescent="0.2">
      <c r="A67" s="589"/>
      <c r="B67" s="581"/>
      <c r="C67" s="581"/>
      <c r="D67" s="595"/>
      <c r="E67" s="35" t="s">
        <v>571</v>
      </c>
      <c r="F67" s="35" t="s">
        <v>100</v>
      </c>
      <c r="G67" s="35">
        <v>2</v>
      </c>
      <c r="H67" s="36">
        <v>27</v>
      </c>
      <c r="I67" s="160">
        <f t="shared" si="1"/>
        <v>54</v>
      </c>
    </row>
    <row r="68" spans="1:9" x14ac:dyDescent="0.2">
      <c r="A68" s="589"/>
      <c r="B68" s="581"/>
      <c r="C68" s="581"/>
      <c r="D68" s="595"/>
      <c r="E68" s="35" t="s">
        <v>249</v>
      </c>
      <c r="F68" s="35" t="s">
        <v>111</v>
      </c>
      <c r="G68" s="35">
        <v>1</v>
      </c>
      <c r="H68" s="36">
        <v>75</v>
      </c>
      <c r="I68" s="160">
        <f t="shared" si="1"/>
        <v>75</v>
      </c>
    </row>
    <row r="69" spans="1:9" ht="13.5" thickBot="1" x14ac:dyDescent="0.25">
      <c r="A69" s="590"/>
      <c r="B69" s="580"/>
      <c r="C69" s="580"/>
      <c r="D69" s="592"/>
      <c r="E69" s="86" t="s">
        <v>441</v>
      </c>
      <c r="F69" s="86" t="s">
        <v>100</v>
      </c>
      <c r="G69" s="86">
        <v>1</v>
      </c>
      <c r="H69" s="87">
        <v>290</v>
      </c>
      <c r="I69" s="203">
        <f t="shared" si="1"/>
        <v>290</v>
      </c>
    </row>
    <row r="70" spans="1:9" x14ac:dyDescent="0.2">
      <c r="A70" s="588" t="s">
        <v>353</v>
      </c>
      <c r="B70" s="579">
        <v>11926.57</v>
      </c>
      <c r="C70" s="599" t="s">
        <v>79</v>
      </c>
      <c r="D70" s="642" t="s">
        <v>362</v>
      </c>
      <c r="E70" s="475" t="s">
        <v>1516</v>
      </c>
      <c r="F70" s="475" t="s">
        <v>100</v>
      </c>
      <c r="G70" s="475">
        <v>2</v>
      </c>
      <c r="H70" s="476">
        <v>111.73</v>
      </c>
      <c r="I70" s="39">
        <f t="shared" si="1"/>
        <v>223.46</v>
      </c>
    </row>
    <row r="71" spans="1:9" ht="13.5" thickBot="1" x14ac:dyDescent="0.25">
      <c r="A71" s="590"/>
      <c r="B71" s="581"/>
      <c r="C71" s="600"/>
      <c r="D71" s="644"/>
      <c r="E71" s="567" t="s">
        <v>355</v>
      </c>
      <c r="F71" s="567" t="s">
        <v>100</v>
      </c>
      <c r="G71" s="567">
        <v>3</v>
      </c>
      <c r="H71" s="474">
        <v>17</v>
      </c>
      <c r="I71" s="203">
        <f t="shared" si="1"/>
        <v>51</v>
      </c>
    </row>
    <row r="72" spans="1:9" x14ac:dyDescent="0.2">
      <c r="A72" s="588" t="s">
        <v>118</v>
      </c>
      <c r="B72" s="581"/>
      <c r="C72" s="600"/>
      <c r="D72" s="642" t="s">
        <v>139</v>
      </c>
      <c r="E72" s="475" t="s">
        <v>1563</v>
      </c>
      <c r="F72" s="475" t="s">
        <v>100</v>
      </c>
      <c r="G72" s="475">
        <v>1</v>
      </c>
      <c r="H72" s="476">
        <v>19.260000000000002</v>
      </c>
      <c r="I72" s="39">
        <f t="shared" si="1"/>
        <v>19.260000000000002</v>
      </c>
    </row>
    <row r="73" spans="1:9" x14ac:dyDescent="0.2">
      <c r="A73" s="589"/>
      <c r="B73" s="581"/>
      <c r="C73" s="600"/>
      <c r="D73" s="643"/>
      <c r="E73" s="568" t="s">
        <v>193</v>
      </c>
      <c r="F73" s="568" t="s">
        <v>100</v>
      </c>
      <c r="G73" s="568">
        <v>1</v>
      </c>
      <c r="H73" s="472">
        <v>110.19</v>
      </c>
      <c r="I73" s="160">
        <f t="shared" si="1"/>
        <v>110.19</v>
      </c>
    </row>
    <row r="74" spans="1:9" x14ac:dyDescent="0.2">
      <c r="A74" s="589"/>
      <c r="B74" s="581"/>
      <c r="C74" s="600"/>
      <c r="D74" s="643"/>
      <c r="E74" s="568" t="s">
        <v>578</v>
      </c>
      <c r="F74" s="568" t="s">
        <v>100</v>
      </c>
      <c r="G74" s="568">
        <v>1</v>
      </c>
      <c r="H74" s="472">
        <v>13.56</v>
      </c>
      <c r="I74" s="160">
        <f t="shared" si="1"/>
        <v>13.56</v>
      </c>
    </row>
    <row r="75" spans="1:9" x14ac:dyDescent="0.2">
      <c r="A75" s="589"/>
      <c r="B75" s="581"/>
      <c r="C75" s="600"/>
      <c r="D75" s="664"/>
      <c r="E75" s="568" t="s">
        <v>1165</v>
      </c>
      <c r="F75" s="568" t="s">
        <v>100</v>
      </c>
      <c r="G75" s="568">
        <v>1</v>
      </c>
      <c r="H75" s="472">
        <v>45</v>
      </c>
      <c r="I75" s="160">
        <f t="shared" si="1"/>
        <v>45</v>
      </c>
    </row>
    <row r="76" spans="1:9" x14ac:dyDescent="0.2">
      <c r="A76" s="589"/>
      <c r="B76" s="581"/>
      <c r="C76" s="600"/>
      <c r="D76" s="665" t="s">
        <v>1564</v>
      </c>
      <c r="E76" s="568" t="s">
        <v>1050</v>
      </c>
      <c r="F76" s="568" t="s">
        <v>104</v>
      </c>
      <c r="G76" s="568">
        <v>0.7</v>
      </c>
      <c r="H76" s="472">
        <v>37.21</v>
      </c>
      <c r="I76" s="160">
        <f t="shared" si="1"/>
        <v>26.047000000000001</v>
      </c>
    </row>
    <row r="77" spans="1:9" x14ac:dyDescent="0.2">
      <c r="A77" s="589"/>
      <c r="B77" s="581"/>
      <c r="C77" s="600"/>
      <c r="D77" s="643"/>
      <c r="E77" s="568" t="s">
        <v>333</v>
      </c>
      <c r="F77" s="568" t="s">
        <v>100</v>
      </c>
      <c r="G77" s="568">
        <v>2</v>
      </c>
      <c r="H77" s="472">
        <v>70.48</v>
      </c>
      <c r="I77" s="160">
        <f t="shared" si="1"/>
        <v>140.96</v>
      </c>
    </row>
    <row r="78" spans="1:9" x14ac:dyDescent="0.2">
      <c r="A78" s="589"/>
      <c r="B78" s="581"/>
      <c r="C78" s="600"/>
      <c r="D78" s="643"/>
      <c r="E78" s="568" t="s">
        <v>231</v>
      </c>
      <c r="F78" s="568" t="s">
        <v>100</v>
      </c>
      <c r="G78" s="568">
        <v>3</v>
      </c>
      <c r="H78" s="472">
        <v>3.82</v>
      </c>
      <c r="I78" s="160">
        <f t="shared" si="1"/>
        <v>11.459999999999999</v>
      </c>
    </row>
    <row r="79" spans="1:9" ht="12.75" customHeight="1" thickBot="1" x14ac:dyDescent="0.25">
      <c r="A79" s="590"/>
      <c r="B79" s="580"/>
      <c r="C79" s="601"/>
      <c r="D79" s="644"/>
      <c r="E79" s="40" t="s">
        <v>689</v>
      </c>
      <c r="F79" s="40" t="s">
        <v>100</v>
      </c>
      <c r="G79" s="40">
        <v>2</v>
      </c>
      <c r="H79" s="41">
        <v>7.74</v>
      </c>
      <c r="I79" s="42">
        <f t="shared" si="1"/>
        <v>15.48</v>
      </c>
    </row>
    <row r="80" spans="1:9" ht="12.75" customHeight="1" thickBot="1" x14ac:dyDescent="0.25">
      <c r="A80" s="221"/>
      <c r="B80" s="226">
        <f>SUM(B27:B79)</f>
        <v>133346.51</v>
      </c>
      <c r="C80" s="227"/>
      <c r="D80" s="226"/>
      <c r="E80" s="228"/>
      <c r="F80" s="227"/>
      <c r="G80" s="227"/>
      <c r="H80" s="226" t="s">
        <v>16</v>
      </c>
      <c r="I80" s="229">
        <f>SUM(I27:I79)</f>
        <v>5380.0370000000003</v>
      </c>
    </row>
    <row r="81" spans="1:9" ht="64.5" thickBot="1" x14ac:dyDescent="0.25">
      <c r="A81" s="137" t="s">
        <v>381</v>
      </c>
      <c r="B81" s="117" t="s">
        <v>15</v>
      </c>
      <c r="C81" s="117" t="s">
        <v>4</v>
      </c>
      <c r="D81" s="117" t="s">
        <v>22</v>
      </c>
      <c r="E81" s="121" t="s">
        <v>17</v>
      </c>
      <c r="F81" s="117" t="s">
        <v>18</v>
      </c>
      <c r="G81" s="117" t="s">
        <v>9</v>
      </c>
      <c r="H81" s="117" t="s">
        <v>12</v>
      </c>
      <c r="I81" s="118" t="s">
        <v>11</v>
      </c>
    </row>
    <row r="82" spans="1:9" ht="12.75" customHeight="1" thickBot="1" x14ac:dyDescent="0.25">
      <c r="A82" s="209"/>
      <c r="B82" s="429">
        <v>5344.99</v>
      </c>
      <c r="C82" s="349" t="s">
        <v>65</v>
      </c>
      <c r="D82" s="350"/>
      <c r="E82" s="351"/>
      <c r="F82" s="351"/>
      <c r="G82" s="351"/>
      <c r="H82" s="352"/>
      <c r="I82" s="420"/>
    </row>
    <row r="83" spans="1:9" ht="12.75" customHeight="1" thickBot="1" x14ac:dyDescent="0.25">
      <c r="A83" s="120"/>
      <c r="B83" s="125">
        <v>5447.97</v>
      </c>
      <c r="C83" s="126" t="s">
        <v>66</v>
      </c>
      <c r="D83" s="127"/>
      <c r="E83" s="128"/>
      <c r="F83" s="128"/>
      <c r="G83" s="128"/>
      <c r="H83" s="129"/>
      <c r="I83" s="130"/>
    </row>
    <row r="84" spans="1:9" ht="12.75" customHeight="1" thickBot="1" x14ac:dyDescent="0.25">
      <c r="A84" s="397"/>
      <c r="B84" s="109">
        <v>5143.72</v>
      </c>
      <c r="C84" s="88" t="s">
        <v>69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120"/>
      <c r="B85" s="109">
        <v>5118.49</v>
      </c>
      <c r="C85" s="88" t="s">
        <v>71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4"/>
      <c r="B86" s="109">
        <v>5242.95</v>
      </c>
      <c r="C86" s="88" t="s">
        <v>72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120"/>
      <c r="B87" s="109">
        <v>5669.87</v>
      </c>
      <c r="C87" s="88" t="s">
        <v>73</v>
      </c>
      <c r="D87" s="55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5139.6400000000003</v>
      </c>
      <c r="C88" s="88" t="s">
        <v>74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120"/>
      <c r="B89" s="109">
        <v>6600.0880999999999</v>
      </c>
      <c r="C89" s="88" t="s">
        <v>75</v>
      </c>
      <c r="D89" s="55"/>
      <c r="E89" s="47"/>
      <c r="F89" s="47"/>
      <c r="G89" s="47"/>
      <c r="H89" s="48"/>
      <c r="I89" s="49"/>
    </row>
    <row r="90" spans="1:9" ht="12.75" customHeight="1" thickBot="1" x14ac:dyDescent="0.25">
      <c r="A90" s="137"/>
      <c r="B90" s="164">
        <v>5391.4342999999999</v>
      </c>
      <c r="C90" s="157" t="s">
        <v>76</v>
      </c>
      <c r="D90" s="165"/>
      <c r="E90" s="85"/>
      <c r="F90" s="85"/>
      <c r="G90" s="85"/>
      <c r="H90" s="158"/>
      <c r="I90" s="159"/>
    </row>
    <row r="91" spans="1:9" ht="12.75" customHeight="1" thickBot="1" x14ac:dyDescent="0.25">
      <c r="A91" s="397"/>
      <c r="B91" s="109">
        <v>5105.3710000000001</v>
      </c>
      <c r="C91" s="88" t="s">
        <v>77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120"/>
      <c r="B92" s="164">
        <v>5712.1616000000004</v>
      </c>
      <c r="C92" s="157" t="s">
        <v>78</v>
      </c>
      <c r="D92" s="165"/>
      <c r="E92" s="85"/>
      <c r="F92" s="85"/>
      <c r="G92" s="85"/>
      <c r="H92" s="158"/>
      <c r="I92" s="159"/>
    </row>
    <row r="93" spans="1:9" ht="12.75" customHeight="1" thickBot="1" x14ac:dyDescent="0.25">
      <c r="A93" s="120"/>
      <c r="B93" s="109">
        <v>5795.5740999999998</v>
      </c>
      <c r="C93" s="88" t="s">
        <v>79</v>
      </c>
      <c r="D93" s="89"/>
      <c r="E93" s="47"/>
      <c r="F93" s="47"/>
      <c r="G93" s="47"/>
      <c r="H93" s="48"/>
      <c r="I93" s="159"/>
    </row>
    <row r="94" spans="1:9" ht="12.75" customHeight="1" thickBot="1" x14ac:dyDescent="0.25">
      <c r="A94" s="120"/>
      <c r="B94" s="526">
        <f>SUM(B82:B93)</f>
        <v>65712.259099999996</v>
      </c>
      <c r="C94" s="527" t="s">
        <v>86</v>
      </c>
      <c r="D94" s="182"/>
      <c r="E94" s="86"/>
      <c r="F94" s="86"/>
      <c r="G94" s="86"/>
      <c r="H94" s="87"/>
      <c r="I94" s="159"/>
    </row>
    <row r="95" spans="1:9" ht="12.75" customHeight="1" thickBot="1" x14ac:dyDescent="0.25">
      <c r="A95" s="596" t="s">
        <v>114</v>
      </c>
      <c r="B95" s="172">
        <v>575.59</v>
      </c>
      <c r="C95" s="88" t="s">
        <v>72</v>
      </c>
      <c r="D95" s="182"/>
      <c r="E95" s="86"/>
      <c r="F95" s="86"/>
      <c r="G95" s="86"/>
      <c r="H95" s="87"/>
      <c r="I95" s="159"/>
    </row>
    <row r="96" spans="1:9" ht="12.75" customHeight="1" thickBot="1" x14ac:dyDescent="0.25">
      <c r="A96" s="597"/>
      <c r="B96" s="172">
        <v>858.96</v>
      </c>
      <c r="C96" s="88" t="s">
        <v>73</v>
      </c>
      <c r="D96" s="182"/>
      <c r="E96" s="86"/>
      <c r="F96" s="86"/>
      <c r="G96" s="86"/>
      <c r="H96" s="87"/>
      <c r="I96" s="159"/>
    </row>
    <row r="97" spans="1:9" ht="12.75" customHeight="1" thickBot="1" x14ac:dyDescent="0.25">
      <c r="A97" s="597"/>
      <c r="B97" s="172">
        <v>421.92</v>
      </c>
      <c r="C97" s="88" t="s">
        <v>74</v>
      </c>
      <c r="D97" s="182"/>
      <c r="E97" s="86"/>
      <c r="F97" s="86"/>
      <c r="G97" s="86"/>
      <c r="H97" s="87"/>
      <c r="I97" s="159"/>
    </row>
    <row r="98" spans="1:9" ht="12.75" customHeight="1" thickBot="1" x14ac:dyDescent="0.25">
      <c r="A98" s="597"/>
      <c r="B98" s="172">
        <v>170.74</v>
      </c>
      <c r="C98" s="88" t="s">
        <v>75</v>
      </c>
      <c r="D98" s="182"/>
      <c r="E98" s="86"/>
      <c r="F98" s="86"/>
      <c r="G98" s="86"/>
      <c r="H98" s="87"/>
      <c r="I98" s="159"/>
    </row>
    <row r="99" spans="1:9" ht="12.75" customHeight="1" thickBot="1" x14ac:dyDescent="0.25">
      <c r="A99" s="597"/>
      <c r="B99" s="520">
        <f>SUM(B95:B98)</f>
        <v>2027.2100000000003</v>
      </c>
      <c r="C99" s="521" t="s">
        <v>86</v>
      </c>
      <c r="D99" s="165"/>
      <c r="E99" s="85"/>
      <c r="F99" s="85"/>
      <c r="G99" s="85"/>
      <c r="H99" s="158"/>
      <c r="I99" s="159">
        <v>705.5</v>
      </c>
    </row>
    <row r="100" spans="1:9" ht="12.75" customHeight="1" thickBot="1" x14ac:dyDescent="0.25">
      <c r="A100" s="120"/>
      <c r="B100" s="570">
        <f>B94+B99</f>
        <v>67739.469100000002</v>
      </c>
      <c r="C100" s="78"/>
      <c r="D100" s="79"/>
      <c r="E100" s="80"/>
      <c r="F100" s="78"/>
      <c r="G100" s="78"/>
      <c r="H100" s="79" t="s">
        <v>16</v>
      </c>
      <c r="I100" s="81">
        <f>SUM(I82:I99)</f>
        <v>705.5</v>
      </c>
    </row>
    <row r="101" spans="1:9" ht="77.25" thickBot="1" x14ac:dyDescent="0.25">
      <c r="A101" s="137" t="s">
        <v>382</v>
      </c>
      <c r="B101" s="117" t="s">
        <v>15</v>
      </c>
      <c r="C101" s="117" t="s">
        <v>4</v>
      </c>
      <c r="D101" s="117" t="s">
        <v>22</v>
      </c>
      <c r="E101" s="121" t="s">
        <v>17</v>
      </c>
      <c r="F101" s="117" t="s">
        <v>18</v>
      </c>
      <c r="G101" s="117" t="s">
        <v>9</v>
      </c>
      <c r="H101" s="117" t="s">
        <v>12</v>
      </c>
      <c r="I101" s="118" t="s">
        <v>11</v>
      </c>
    </row>
    <row r="102" spans="1:9" ht="12.75" customHeight="1" thickBot="1" x14ac:dyDescent="0.25">
      <c r="A102" s="230"/>
      <c r="B102" s="109">
        <v>7563.88</v>
      </c>
      <c r="C102" s="33" t="s">
        <v>65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8062.37</v>
      </c>
      <c r="C103" s="13" t="s">
        <v>66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7262.72</v>
      </c>
      <c r="C104" s="33" t="s">
        <v>69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7634.8</v>
      </c>
      <c r="C105" s="13" t="s">
        <v>71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8317.0499999999993</v>
      </c>
      <c r="C106" s="33" t="s">
        <v>72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8139.47</v>
      </c>
      <c r="C107" s="13" t="s">
        <v>73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7300.42</v>
      </c>
      <c r="C108" s="33" t="s">
        <v>74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8458.6460000000006</v>
      </c>
      <c r="C109" s="13" t="s">
        <v>75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8527.875</v>
      </c>
      <c r="C110" s="33" t="s">
        <v>76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>
        <v>7956.3919999999998</v>
      </c>
      <c r="C111" s="13" t="s">
        <v>77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>
        <v>7946.6450000000004</v>
      </c>
      <c r="C112" s="13" t="s">
        <v>78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>
        <v>8217.5300000000007</v>
      </c>
      <c r="C113" s="13" t="s">
        <v>79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/>
      <c r="C114" s="88" t="s">
        <v>86</v>
      </c>
      <c r="D114" s="89"/>
      <c r="E114" s="47"/>
      <c r="F114" s="47"/>
      <c r="G114" s="47"/>
      <c r="H114" s="48"/>
      <c r="I114" s="49">
        <v>744.9</v>
      </c>
    </row>
    <row r="115" spans="1:9" ht="13.5" thickBot="1" x14ac:dyDescent="0.25">
      <c r="A115" s="183"/>
      <c r="B115" s="200">
        <f>SUM(B102:B114)</f>
        <v>95387.797999999995</v>
      </c>
      <c r="C115" s="201"/>
      <c r="D115" s="200"/>
      <c r="E115" s="202"/>
      <c r="F115" s="201"/>
      <c r="G115" s="201"/>
      <c r="H115" s="200" t="s">
        <v>16</v>
      </c>
      <c r="I115" s="233">
        <f>SUM(I102:I114)</f>
        <v>744.9</v>
      </c>
    </row>
    <row r="116" spans="1:9" ht="26.25" thickBot="1" x14ac:dyDescent="0.25">
      <c r="A116" s="46" t="s">
        <v>7</v>
      </c>
      <c r="B116" s="117" t="s">
        <v>15</v>
      </c>
      <c r="C116" s="117" t="s">
        <v>4</v>
      </c>
      <c r="D116" s="117" t="s">
        <v>22</v>
      </c>
      <c r="E116" s="121" t="s">
        <v>17</v>
      </c>
      <c r="F116" s="117" t="s">
        <v>18</v>
      </c>
      <c r="G116" s="117" t="s">
        <v>9</v>
      </c>
      <c r="H116" s="117" t="s">
        <v>12</v>
      </c>
      <c r="I116" s="118" t="s">
        <v>11</v>
      </c>
    </row>
    <row r="117" spans="1:9" ht="12.75" customHeight="1" x14ac:dyDescent="0.2">
      <c r="A117" s="589" t="s">
        <v>81</v>
      </c>
      <c r="B117" s="33"/>
      <c r="C117" s="33" t="s">
        <v>65</v>
      </c>
      <c r="D117" s="34"/>
      <c r="E117" s="35"/>
      <c r="F117" s="35" t="s">
        <v>82</v>
      </c>
      <c r="G117" s="35">
        <v>451</v>
      </c>
      <c r="H117" s="16">
        <v>4.54</v>
      </c>
      <c r="I117" s="160">
        <f>G117*H117</f>
        <v>2047.54</v>
      </c>
    </row>
    <row r="118" spans="1:9" ht="12.75" customHeight="1" x14ac:dyDescent="0.2">
      <c r="A118" s="589"/>
      <c r="B118" s="13"/>
      <c r="C118" s="13" t="s">
        <v>66</v>
      </c>
      <c r="D118" s="14"/>
      <c r="E118" s="15"/>
      <c r="F118" s="15" t="s">
        <v>82</v>
      </c>
      <c r="G118" s="15">
        <v>400</v>
      </c>
      <c r="H118" s="16">
        <v>4.54</v>
      </c>
      <c r="I118" s="43">
        <f>G118*H118</f>
        <v>1816</v>
      </c>
    </row>
    <row r="119" spans="1:9" x14ac:dyDescent="0.2">
      <c r="A119" s="589"/>
      <c r="B119" s="13"/>
      <c r="C119" s="13" t="s">
        <v>69</v>
      </c>
      <c r="D119" s="14"/>
      <c r="E119" s="15"/>
      <c r="F119" s="15" t="s">
        <v>82</v>
      </c>
      <c r="G119" s="15">
        <v>253.19</v>
      </c>
      <c r="H119" s="16">
        <v>4.54</v>
      </c>
      <c r="I119" s="43">
        <f t="shared" ref="I119:I126" si="2">G119*H119</f>
        <v>1149.4826</v>
      </c>
    </row>
    <row r="120" spans="1:9" ht="12.75" customHeight="1" x14ac:dyDescent="0.2">
      <c r="A120" s="589"/>
      <c r="B120" s="13"/>
      <c r="C120" s="13" t="s">
        <v>71</v>
      </c>
      <c r="D120" s="14"/>
      <c r="E120" s="15"/>
      <c r="F120" s="15" t="s">
        <v>82</v>
      </c>
      <c r="G120" s="15">
        <v>293.17</v>
      </c>
      <c r="H120" s="16">
        <v>4.54</v>
      </c>
      <c r="I120" s="43">
        <f t="shared" si="2"/>
        <v>1330.9918</v>
      </c>
    </row>
    <row r="121" spans="1:9" x14ac:dyDescent="0.2">
      <c r="A121" s="589"/>
      <c r="B121" s="13"/>
      <c r="C121" s="13" t="s">
        <v>72</v>
      </c>
      <c r="D121" s="14"/>
      <c r="E121" s="15"/>
      <c r="F121" s="15" t="s">
        <v>82</v>
      </c>
      <c r="G121" s="15">
        <v>447.48</v>
      </c>
      <c r="H121" s="16">
        <v>4.54</v>
      </c>
      <c r="I121" s="43">
        <f t="shared" si="2"/>
        <v>2031.5592000000001</v>
      </c>
    </row>
    <row r="122" spans="1:9" ht="12.75" customHeight="1" x14ac:dyDescent="0.2">
      <c r="A122" s="589"/>
      <c r="B122" s="13"/>
      <c r="C122" s="13" t="s">
        <v>73</v>
      </c>
      <c r="D122" s="14"/>
      <c r="E122" s="15"/>
      <c r="F122" s="15" t="s">
        <v>82</v>
      </c>
      <c r="G122" s="15">
        <v>222.99</v>
      </c>
      <c r="H122" s="16">
        <v>4.54</v>
      </c>
      <c r="I122" s="43">
        <f t="shared" si="2"/>
        <v>1012.3746000000001</v>
      </c>
    </row>
    <row r="123" spans="1:9" ht="12.75" customHeight="1" x14ac:dyDescent="0.2">
      <c r="A123" s="589"/>
      <c r="B123" s="13"/>
      <c r="C123" s="13" t="s">
        <v>74</v>
      </c>
      <c r="D123" s="14"/>
      <c r="E123" s="15"/>
      <c r="F123" s="15" t="s">
        <v>82</v>
      </c>
      <c r="G123" s="15">
        <v>352.1</v>
      </c>
      <c r="H123" s="16">
        <v>4.8099999999999996</v>
      </c>
      <c r="I123" s="43">
        <f t="shared" si="2"/>
        <v>1693.6009999999999</v>
      </c>
    </row>
    <row r="124" spans="1:9" ht="12.75" customHeight="1" x14ac:dyDescent="0.2">
      <c r="A124" s="589"/>
      <c r="B124" s="13"/>
      <c r="C124" s="13" t="s">
        <v>75</v>
      </c>
      <c r="D124" s="14"/>
      <c r="E124" s="15"/>
      <c r="F124" s="15" t="s">
        <v>82</v>
      </c>
      <c r="G124" s="15">
        <v>186.44</v>
      </c>
      <c r="H124" s="16">
        <v>4.8099999999999996</v>
      </c>
      <c r="I124" s="43">
        <f t="shared" si="2"/>
        <v>896.77639999999997</v>
      </c>
    </row>
    <row r="125" spans="1:9" ht="12.75" customHeight="1" x14ac:dyDescent="0.2">
      <c r="A125" s="589"/>
      <c r="B125" s="13"/>
      <c r="C125" s="13" t="s">
        <v>76</v>
      </c>
      <c r="D125" s="14"/>
      <c r="E125" s="15"/>
      <c r="F125" s="15" t="s">
        <v>82</v>
      </c>
      <c r="G125" s="15">
        <v>338.99</v>
      </c>
      <c r="H125" s="16">
        <v>4.8099999999999996</v>
      </c>
      <c r="I125" s="43">
        <f t="shared" si="2"/>
        <v>1630.5418999999999</v>
      </c>
    </row>
    <row r="126" spans="1:9" ht="12.75" customHeight="1" x14ac:dyDescent="0.2">
      <c r="A126" s="589"/>
      <c r="B126" s="13"/>
      <c r="C126" s="13" t="s">
        <v>77</v>
      </c>
      <c r="D126" s="14"/>
      <c r="E126" s="15"/>
      <c r="F126" s="15" t="s">
        <v>82</v>
      </c>
      <c r="G126" s="15">
        <v>408.77</v>
      </c>
      <c r="H126" s="16">
        <v>4.8099999999999996</v>
      </c>
      <c r="I126" s="43">
        <f t="shared" si="2"/>
        <v>1966.1836999999998</v>
      </c>
    </row>
    <row r="127" spans="1:9" ht="12.75" customHeight="1" x14ac:dyDescent="0.2">
      <c r="A127" s="589"/>
      <c r="B127" s="13"/>
      <c r="C127" s="13" t="s">
        <v>78</v>
      </c>
      <c r="D127" s="14"/>
      <c r="E127" s="15"/>
      <c r="F127" s="15" t="s">
        <v>82</v>
      </c>
      <c r="G127" s="15">
        <v>421.87</v>
      </c>
      <c r="H127" s="16">
        <v>4.8099999999999996</v>
      </c>
      <c r="I127" s="43">
        <f>G127*H127</f>
        <v>2029.1946999999998</v>
      </c>
    </row>
    <row r="128" spans="1:9" ht="12.75" customHeight="1" x14ac:dyDescent="0.2">
      <c r="A128" s="589"/>
      <c r="B128" s="13"/>
      <c r="C128" s="13" t="s">
        <v>79</v>
      </c>
      <c r="D128" s="14"/>
      <c r="E128" s="15"/>
      <c r="F128" s="15" t="s">
        <v>82</v>
      </c>
      <c r="G128" s="15">
        <v>453.74</v>
      </c>
      <c r="H128" s="16">
        <v>4.8099999999999996</v>
      </c>
      <c r="I128" s="43">
        <f>G128*H128</f>
        <v>2182.4893999999999</v>
      </c>
    </row>
    <row r="129" spans="1:255" ht="12.75" customHeight="1" x14ac:dyDescent="0.2">
      <c r="A129" s="589"/>
      <c r="B129" s="74"/>
      <c r="C129" s="74" t="s">
        <v>86</v>
      </c>
      <c r="D129" s="14"/>
      <c r="E129" s="15"/>
      <c r="F129" s="15" t="s">
        <v>82</v>
      </c>
      <c r="G129" s="15">
        <f>SUM(G117:G128)</f>
        <v>4229.74</v>
      </c>
      <c r="H129" s="16"/>
      <c r="I129" s="246">
        <f>SUM(I117:I128)</f>
        <v>19786.735299999997</v>
      </c>
    </row>
    <row r="130" spans="1:255" ht="25.5" x14ac:dyDescent="0.2">
      <c r="A130" s="224" t="s">
        <v>91</v>
      </c>
      <c r="B130" s="13"/>
      <c r="C130" s="13" t="s">
        <v>86</v>
      </c>
      <c r="D130" s="14"/>
      <c r="E130" s="15"/>
      <c r="F130" s="15"/>
      <c r="G130" s="15"/>
      <c r="H130" s="16"/>
      <c r="I130" s="246">
        <v>118578.6</v>
      </c>
    </row>
    <row r="131" spans="1:255" ht="12.75" customHeight="1" x14ac:dyDescent="0.2">
      <c r="A131" s="224" t="s">
        <v>83</v>
      </c>
      <c r="B131" s="13"/>
      <c r="C131" s="13" t="s">
        <v>86</v>
      </c>
      <c r="D131" s="14"/>
      <c r="E131" s="15"/>
      <c r="F131" s="15"/>
      <c r="G131" s="15"/>
      <c r="H131" s="16"/>
      <c r="I131" s="246">
        <v>8008.35</v>
      </c>
    </row>
    <row r="132" spans="1:255" ht="12.75" customHeight="1" x14ac:dyDescent="0.2">
      <c r="A132" s="224" t="s">
        <v>85</v>
      </c>
      <c r="B132" s="13"/>
      <c r="C132" s="13" t="s">
        <v>86</v>
      </c>
      <c r="D132" s="14"/>
      <c r="E132" s="15"/>
      <c r="F132" s="15"/>
      <c r="G132" s="15"/>
      <c r="H132" s="16"/>
      <c r="I132" s="246">
        <v>8562.56</v>
      </c>
    </row>
    <row r="133" spans="1:255" ht="12.75" customHeight="1" x14ac:dyDescent="0.2">
      <c r="A133" s="222" t="s">
        <v>88</v>
      </c>
      <c r="B133" s="13"/>
      <c r="C133" s="13" t="s">
        <v>86</v>
      </c>
      <c r="D133" s="14"/>
      <c r="E133" s="15"/>
      <c r="F133" s="15"/>
      <c r="G133" s="15"/>
      <c r="H133" s="16"/>
      <c r="I133" s="246">
        <v>6749.04</v>
      </c>
    </row>
    <row r="134" spans="1:255" ht="12.75" customHeight="1" thickBot="1" x14ac:dyDescent="0.25">
      <c r="A134" s="222"/>
      <c r="B134" s="112"/>
      <c r="C134" s="112"/>
      <c r="D134" s="111"/>
      <c r="E134" s="113"/>
      <c r="F134" s="112"/>
      <c r="G134" s="112"/>
      <c r="H134" s="111" t="s">
        <v>16</v>
      </c>
      <c r="I134" s="235">
        <f>SUM(I129:I133)</f>
        <v>161685.28530000002</v>
      </c>
    </row>
    <row r="135" spans="1:255" s="45" customFormat="1" ht="64.5" thickBot="1" x14ac:dyDescent="0.25">
      <c r="A135" s="120" t="s">
        <v>96</v>
      </c>
      <c r="B135" s="117" t="s">
        <v>15</v>
      </c>
      <c r="C135" s="117" t="s">
        <v>4</v>
      </c>
      <c r="D135" s="117" t="s">
        <v>22</v>
      </c>
      <c r="E135" s="121" t="s">
        <v>17</v>
      </c>
      <c r="F135" s="117" t="s">
        <v>18</v>
      </c>
      <c r="G135" s="117" t="s">
        <v>9</v>
      </c>
      <c r="H135" s="117" t="s">
        <v>12</v>
      </c>
      <c r="I135" s="118" t="s">
        <v>11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30"/>
      <c r="B136" s="107">
        <v>3126.1</v>
      </c>
      <c r="C136" s="58" t="s">
        <v>65</v>
      </c>
      <c r="D136" s="67"/>
      <c r="E136" s="59"/>
      <c r="F136" s="59"/>
      <c r="G136" s="59"/>
      <c r="H136" s="60"/>
      <c r="I136" s="61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30"/>
      <c r="B137" s="108">
        <v>2738.35</v>
      </c>
      <c r="C137" s="95" t="s">
        <v>66</v>
      </c>
      <c r="D137" s="96"/>
      <c r="E137" s="97"/>
      <c r="F137" s="97"/>
      <c r="G137" s="97"/>
      <c r="H137" s="98"/>
      <c r="I137" s="9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30"/>
      <c r="B138" s="109">
        <v>3123.21</v>
      </c>
      <c r="C138" s="88" t="s">
        <v>69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30"/>
      <c r="B139" s="109">
        <v>3087.52</v>
      </c>
      <c r="C139" s="88" t="s">
        <v>71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30"/>
      <c r="B140" s="109">
        <v>3119.36</v>
      </c>
      <c r="C140" s="88" t="s">
        <v>72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30"/>
      <c r="B141" s="109">
        <v>3079.49</v>
      </c>
      <c r="C141" s="88" t="s">
        <v>73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30"/>
      <c r="B142" s="109">
        <v>2584.1799999999998</v>
      </c>
      <c r="C142" s="88" t="s">
        <v>74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4"/>
      <c r="B143" s="109">
        <v>2732.55</v>
      </c>
      <c r="C143" s="88" t="s">
        <v>75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4"/>
      <c r="B144" s="109">
        <v>3082.65</v>
      </c>
      <c r="C144" s="88" t="s">
        <v>76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4"/>
      <c r="B145" s="109">
        <v>2500.29</v>
      </c>
      <c r="C145" s="88" t="s">
        <v>77</v>
      </c>
      <c r="D145" s="89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4"/>
      <c r="B146" s="109">
        <v>2532.36</v>
      </c>
      <c r="C146" s="88" t="s">
        <v>78</v>
      </c>
      <c r="D146" s="89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4"/>
      <c r="B147" s="109">
        <v>3156.72</v>
      </c>
      <c r="C147" s="88" t="s">
        <v>79</v>
      </c>
      <c r="D147" s="89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3.5" thickBot="1" x14ac:dyDescent="0.25">
      <c r="A148" s="224"/>
      <c r="B148" s="188"/>
      <c r="C148" s="73" t="s">
        <v>86</v>
      </c>
      <c r="D148" s="166"/>
      <c r="E148" s="53"/>
      <c r="F148" s="53"/>
      <c r="G148" s="53"/>
      <c r="H148" s="156"/>
      <c r="I148" s="49">
        <v>1178.69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4"/>
      <c r="B149" s="18">
        <f>SUM(B136:B147)</f>
        <v>34862.78</v>
      </c>
      <c r="C149" s="17"/>
      <c r="D149" s="18"/>
      <c r="E149" s="19"/>
      <c r="F149" s="17"/>
      <c r="G149" s="17"/>
      <c r="H149" s="18" t="s">
        <v>16</v>
      </c>
      <c r="I149" s="236">
        <f>SUM(I136:I148)</f>
        <v>1178.69</v>
      </c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57" customHeight="1" thickBot="1" x14ac:dyDescent="0.25">
      <c r="A150" s="46" t="s">
        <v>98</v>
      </c>
      <c r="B150" s="117" t="s">
        <v>15</v>
      </c>
      <c r="C150" s="117" t="s">
        <v>4</v>
      </c>
      <c r="D150" s="117" t="s">
        <v>22</v>
      </c>
      <c r="E150" s="121" t="s">
        <v>17</v>
      </c>
      <c r="F150" s="117" t="s">
        <v>18</v>
      </c>
      <c r="G150" s="117" t="s">
        <v>9</v>
      </c>
      <c r="H150" s="117" t="s">
        <v>12</v>
      </c>
      <c r="I150" s="118" t="s">
        <v>11</v>
      </c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26.25" thickBot="1" x14ac:dyDescent="0.25">
      <c r="A151" s="209" t="s">
        <v>87</v>
      </c>
      <c r="B151" s="185"/>
      <c r="C151" s="170" t="s">
        <v>86</v>
      </c>
      <c r="D151" s="241"/>
      <c r="E151" s="242"/>
      <c r="F151" s="241"/>
      <c r="G151" s="242"/>
      <c r="H151" s="242"/>
      <c r="I151" s="203">
        <v>47097.05</v>
      </c>
    </row>
    <row r="152" spans="1:255" ht="13.5" thickBot="1" x14ac:dyDescent="0.25">
      <c r="A152" s="46"/>
      <c r="B152" s="79">
        <f>SUM(B151:B151)</f>
        <v>0</v>
      </c>
      <c r="C152" s="78"/>
      <c r="D152" s="79"/>
      <c r="E152" s="80"/>
      <c r="F152" s="78"/>
      <c r="G152" s="78"/>
      <c r="H152" s="79" t="s">
        <v>16</v>
      </c>
      <c r="I152" s="81">
        <f>SUM(I151:I151)</f>
        <v>47097.05</v>
      </c>
    </row>
    <row r="153" spans="1:255" ht="51.75" thickBot="1" x14ac:dyDescent="0.25">
      <c r="A153" s="137" t="s">
        <v>97</v>
      </c>
      <c r="B153" s="117" t="s">
        <v>15</v>
      </c>
      <c r="C153" s="117" t="s">
        <v>4</v>
      </c>
      <c r="D153" s="117" t="s">
        <v>22</v>
      </c>
      <c r="E153" s="285" t="s">
        <v>17</v>
      </c>
      <c r="F153" s="117" t="s">
        <v>18</v>
      </c>
      <c r="G153" s="117" t="s">
        <v>9</v>
      </c>
      <c r="H153" s="117" t="s">
        <v>12</v>
      </c>
      <c r="I153" s="118" t="s">
        <v>11</v>
      </c>
    </row>
    <row r="154" spans="1:255" ht="13.5" thickBot="1" x14ac:dyDescent="0.25">
      <c r="A154" s="209"/>
      <c r="B154" s="188"/>
      <c r="C154" s="73" t="s">
        <v>86</v>
      </c>
      <c r="D154" s="166"/>
      <c r="E154" s="53"/>
      <c r="F154" s="53"/>
      <c r="G154" s="53"/>
      <c r="H154" s="156"/>
      <c r="I154" s="571">
        <v>74639.039999999994</v>
      </c>
    </row>
    <row r="155" spans="1:255" ht="13.5" thickBot="1" x14ac:dyDescent="0.25">
      <c r="A155" s="137"/>
      <c r="B155" s="277"/>
      <c r="C155" s="78"/>
      <c r="D155" s="79"/>
      <c r="E155" s="80"/>
      <c r="F155" s="78"/>
      <c r="G155" s="78"/>
      <c r="H155" s="79"/>
      <c r="I155" s="81">
        <f>SUM(I154)</f>
        <v>74639.039999999994</v>
      </c>
    </row>
    <row r="156" spans="1:255" x14ac:dyDescent="0.2">
      <c r="A156" s="9"/>
      <c r="B156" s="9"/>
      <c r="C156" s="9"/>
      <c r="D156" s="9"/>
      <c r="E156" s="9"/>
      <c r="F156" s="20"/>
      <c r="G156" s="20"/>
      <c r="H156" s="20"/>
      <c r="I156" s="20"/>
    </row>
    <row r="157" spans="1:255" ht="12.75" customHeight="1" x14ac:dyDescent="0.2">
      <c r="A157" s="21" t="s">
        <v>20</v>
      </c>
      <c r="B157" s="22"/>
      <c r="C157" s="23"/>
      <c r="D157" s="4" t="s">
        <v>8</v>
      </c>
      <c r="E157" s="4" t="s">
        <v>5</v>
      </c>
      <c r="F157" s="122" t="s">
        <v>6</v>
      </c>
    </row>
    <row r="158" spans="1:255" ht="12.75" customHeight="1" x14ac:dyDescent="0.2">
      <c r="A158" s="593" t="s">
        <v>14</v>
      </c>
      <c r="B158" s="594"/>
      <c r="C158" s="25"/>
      <c r="D158" s="26">
        <f>B25</f>
        <v>90014.505999999979</v>
      </c>
      <c r="E158" s="26">
        <f>I25</f>
        <v>1740.5072</v>
      </c>
      <c r="F158" s="123">
        <f>D158+E158</f>
        <v>91755.013199999987</v>
      </c>
    </row>
    <row r="159" spans="1:255" ht="12.75" customHeight="1" x14ac:dyDescent="0.2">
      <c r="A159" s="593" t="s">
        <v>1603</v>
      </c>
      <c r="B159" s="594"/>
      <c r="C159" s="25"/>
      <c r="D159" s="26">
        <f>B80</f>
        <v>133346.51</v>
      </c>
      <c r="E159" s="26">
        <f>I80</f>
        <v>5380.0370000000003</v>
      </c>
      <c r="F159" s="123">
        <f>D159+E159</f>
        <v>138726.54700000002</v>
      </c>
    </row>
    <row r="160" spans="1:255" ht="12.75" customHeight="1" x14ac:dyDescent="0.2">
      <c r="A160" s="593" t="s">
        <v>13</v>
      </c>
      <c r="B160" s="594"/>
      <c r="C160" s="25"/>
      <c r="D160" s="26">
        <f>B100</f>
        <v>67739.469100000002</v>
      </c>
      <c r="E160" s="26">
        <f>I100</f>
        <v>705.5</v>
      </c>
      <c r="F160" s="123">
        <f>D160+E160</f>
        <v>68444.969100000002</v>
      </c>
    </row>
    <row r="161" spans="1:7" ht="12.75" customHeight="1" x14ac:dyDescent="0.2">
      <c r="A161" s="593" t="s">
        <v>383</v>
      </c>
      <c r="B161" s="594"/>
      <c r="C161" s="25"/>
      <c r="D161" s="26">
        <f>B115</f>
        <v>95387.797999999995</v>
      </c>
      <c r="E161" s="26">
        <f>I115</f>
        <v>744.9</v>
      </c>
      <c r="F161" s="123">
        <f>D161+E161</f>
        <v>96132.697999999989</v>
      </c>
      <c r="G161" s="56"/>
    </row>
    <row r="162" spans="1:7" ht="12.75" customHeight="1" x14ac:dyDescent="0.2">
      <c r="A162" s="593" t="s">
        <v>25</v>
      </c>
      <c r="B162" s="594"/>
      <c r="C162" s="25"/>
      <c r="D162" s="26">
        <f>B149</f>
        <v>34862.78</v>
      </c>
      <c r="E162" s="26">
        <f>I149</f>
        <v>1178.69</v>
      </c>
      <c r="F162" s="123">
        <f>D162+E162</f>
        <v>36041.47</v>
      </c>
      <c r="G162" s="56"/>
    </row>
    <row r="163" spans="1:7" ht="12.75" customHeight="1" x14ac:dyDescent="0.2">
      <c r="A163" s="607" t="s">
        <v>68</v>
      </c>
      <c r="B163" s="608"/>
      <c r="C163" s="248"/>
      <c r="D163" s="249"/>
      <c r="E163" s="249"/>
      <c r="F163" s="245">
        <f>F164+F165+F166+F167+F168</f>
        <v>161685.28530000002</v>
      </c>
      <c r="G163" s="56"/>
    </row>
    <row r="164" spans="1:7" ht="12.75" customHeight="1" x14ac:dyDescent="0.2">
      <c r="A164" s="605" t="s">
        <v>81</v>
      </c>
      <c r="B164" s="606"/>
      <c r="C164" s="25"/>
      <c r="D164" s="26"/>
      <c r="E164" s="26"/>
      <c r="F164" s="123">
        <f>I129</f>
        <v>19786.735299999997</v>
      </c>
      <c r="G164" s="56"/>
    </row>
    <row r="165" spans="1:7" ht="12.75" customHeight="1" x14ac:dyDescent="0.2">
      <c r="A165" s="605" t="s">
        <v>91</v>
      </c>
      <c r="B165" s="606"/>
      <c r="C165" s="25"/>
      <c r="D165" s="26"/>
      <c r="E165" s="26"/>
      <c r="F165" s="123">
        <f>I130</f>
        <v>118578.6</v>
      </c>
      <c r="G165" s="56"/>
    </row>
    <row r="166" spans="1:7" ht="12.75" customHeight="1" x14ac:dyDescent="0.2">
      <c r="A166" s="605" t="s">
        <v>83</v>
      </c>
      <c r="B166" s="606"/>
      <c r="C166" s="25"/>
      <c r="D166" s="26"/>
      <c r="E166" s="26"/>
      <c r="F166" s="123">
        <f>I131</f>
        <v>8008.35</v>
      </c>
      <c r="G166" s="56"/>
    </row>
    <row r="167" spans="1:7" ht="12.75" customHeight="1" x14ac:dyDescent="0.2">
      <c r="A167" s="605" t="s">
        <v>85</v>
      </c>
      <c r="B167" s="606"/>
      <c r="C167" s="25"/>
      <c r="D167" s="26"/>
      <c r="E167" s="26"/>
      <c r="F167" s="123">
        <f>I132</f>
        <v>8562.56</v>
      </c>
      <c r="G167" s="56"/>
    </row>
    <row r="168" spans="1:7" ht="12.75" customHeight="1" x14ac:dyDescent="0.2">
      <c r="A168" s="605" t="s">
        <v>88</v>
      </c>
      <c r="B168" s="606"/>
      <c r="C168" s="25"/>
      <c r="D168" s="26"/>
      <c r="E168" s="26"/>
      <c r="F168" s="123">
        <f>I133</f>
        <v>6749.04</v>
      </c>
      <c r="G168" s="56"/>
    </row>
    <row r="169" spans="1:7" ht="12.75" customHeight="1" x14ac:dyDescent="0.2">
      <c r="A169" s="614" t="s">
        <v>2</v>
      </c>
      <c r="B169" s="615"/>
      <c r="C169" s="25"/>
      <c r="D169" s="26">
        <f>B152</f>
        <v>0</v>
      </c>
      <c r="E169" s="26"/>
      <c r="F169" s="123">
        <f>D169+E169+I152</f>
        <v>47097.05</v>
      </c>
      <c r="G169" s="56"/>
    </row>
    <row r="170" spans="1:7" ht="25.15" customHeight="1" x14ac:dyDescent="0.2">
      <c r="A170" s="614" t="s">
        <v>97</v>
      </c>
      <c r="B170" s="615"/>
      <c r="C170" s="25"/>
      <c r="D170" s="26"/>
      <c r="E170" s="26"/>
      <c r="F170" s="123">
        <f>I155</f>
        <v>74639.039999999994</v>
      </c>
      <c r="G170" s="56"/>
    </row>
    <row r="171" spans="1:7" ht="12.75" customHeight="1" x14ac:dyDescent="0.2">
      <c r="A171" s="612" t="s">
        <v>21</v>
      </c>
      <c r="B171" s="613"/>
      <c r="C171" s="27"/>
      <c r="D171" s="28">
        <f>SUM(D158:D169)</f>
        <v>421351.06310000003</v>
      </c>
      <c r="E171" s="28">
        <f>SUM(E158:E162)</f>
        <v>9749.6342000000004</v>
      </c>
      <c r="F171" s="124">
        <f>F158+F159+F160+F161+F162+F163+F169+F170</f>
        <v>714522.07260000007</v>
      </c>
    </row>
  </sheetData>
  <autoFilter ref="A5:I149"/>
  <mergeCells count="60">
    <mergeCell ref="A70:A71"/>
    <mergeCell ref="D70:D71"/>
    <mergeCell ref="A72:A79"/>
    <mergeCell ref="C70:C79"/>
    <mergeCell ref="D72:D75"/>
    <mergeCell ref="D76:D79"/>
    <mergeCell ref="B70:B79"/>
    <mergeCell ref="D61:D64"/>
    <mergeCell ref="A65:A69"/>
    <mergeCell ref="C59:C69"/>
    <mergeCell ref="D65:D69"/>
    <mergeCell ref="B59:B69"/>
    <mergeCell ref="A22:A23"/>
    <mergeCell ref="B22:B23"/>
    <mergeCell ref="C22:C23"/>
    <mergeCell ref="D22:D23"/>
    <mergeCell ref="A59:A60"/>
    <mergeCell ref="D59:D60"/>
    <mergeCell ref="A49:A53"/>
    <mergeCell ref="A167:B167"/>
    <mergeCell ref="A168:B168"/>
    <mergeCell ref="A166:B166"/>
    <mergeCell ref="A164:B164"/>
    <mergeCell ref="A163:B163"/>
    <mergeCell ref="A117:A129"/>
    <mergeCell ref="A55:A57"/>
    <mergeCell ref="A61:A64"/>
    <mergeCell ref="D31:D40"/>
    <mergeCell ref="B30:B40"/>
    <mergeCell ref="C31:C40"/>
    <mergeCell ref="C42:C46"/>
    <mergeCell ref="A158:B158"/>
    <mergeCell ref="D43:D46"/>
    <mergeCell ref="A31:A40"/>
    <mergeCell ref="B42:B46"/>
    <mergeCell ref="A43:A46"/>
    <mergeCell ref="A95:A99"/>
    <mergeCell ref="A171:B171"/>
    <mergeCell ref="A159:B159"/>
    <mergeCell ref="A160:B160"/>
    <mergeCell ref="A169:B169"/>
    <mergeCell ref="A170:B170"/>
    <mergeCell ref="A165:B165"/>
    <mergeCell ref="A162:B162"/>
    <mergeCell ref="A161:B161"/>
    <mergeCell ref="G1:H1"/>
    <mergeCell ref="A1:B1"/>
    <mergeCell ref="G2:H2"/>
    <mergeCell ref="D9:D11"/>
    <mergeCell ref="A12:A15"/>
    <mergeCell ref="D12:D15"/>
    <mergeCell ref="B9:B15"/>
    <mergeCell ref="C9:C15"/>
    <mergeCell ref="A9:A11"/>
    <mergeCell ref="C54:C57"/>
    <mergeCell ref="D55:D57"/>
    <mergeCell ref="B54:B57"/>
    <mergeCell ref="C48:C53"/>
    <mergeCell ref="D49:D53"/>
    <mergeCell ref="B48:B53"/>
  </mergeCells>
  <phoneticPr fontId="0" type="noConversion"/>
  <pageMargins left="0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1"/>
  <dimension ref="A1:IU129"/>
  <sheetViews>
    <sheetView topLeftCell="A103" zoomScaleNormal="100" workbookViewId="0">
      <selection activeCell="A117" sqref="A117:B117"/>
    </sheetView>
  </sheetViews>
  <sheetFormatPr defaultRowHeight="12.75" customHeight="1" x14ac:dyDescent="0.2"/>
  <cols>
    <col min="1" max="1" width="22.85546875" customWidth="1"/>
    <col min="2" max="2" width="12.5703125" customWidth="1"/>
    <col min="3" max="3" width="13.28515625" customWidth="1"/>
    <col min="4" max="4" width="13.5703125" customWidth="1"/>
    <col min="5" max="5" width="26.85546875" customWidth="1"/>
    <col min="6" max="6" width="13.5703125" customWidth="1"/>
    <col min="7" max="7" width="7.28515625" customWidth="1"/>
    <col min="8" max="8" width="12.85546875" customWidth="1"/>
    <col min="9" max="9" width="13.28515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2827.1</v>
      </c>
      <c r="E2" s="5">
        <v>776717.4</v>
      </c>
      <c r="F2" s="6">
        <v>783282.21</v>
      </c>
      <c r="G2" s="586">
        <f>E2-F2</f>
        <v>-6564.8099999999395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44</v>
      </c>
      <c r="F3" s="1"/>
      <c r="G3" s="1"/>
      <c r="H3" s="1" t="s">
        <v>24</v>
      </c>
      <c r="I3" s="8">
        <f>F2-F129</f>
        <v>65291.599199999939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8501.08</v>
      </c>
      <c r="C6" s="33" t="s">
        <v>65</v>
      </c>
      <c r="D6" s="34"/>
      <c r="E6" s="35"/>
      <c r="F6" s="35"/>
      <c r="G6" s="35"/>
      <c r="H6" s="36"/>
      <c r="I6" s="160">
        <f t="shared" ref="I6:I21" si="0">G6*H6</f>
        <v>0</v>
      </c>
    </row>
    <row r="7" spans="1:9" ht="12.75" customHeight="1" x14ac:dyDescent="0.2">
      <c r="A7" s="224"/>
      <c r="B7" s="13">
        <v>8487.0400000000009</v>
      </c>
      <c r="C7" s="13" t="s">
        <v>66</v>
      </c>
      <c r="D7" s="175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222"/>
      <c r="B8" s="74">
        <v>9072.51</v>
      </c>
      <c r="C8" s="74" t="s">
        <v>69</v>
      </c>
      <c r="D8" s="319"/>
      <c r="E8" s="76"/>
      <c r="F8" s="76"/>
      <c r="G8" s="76"/>
      <c r="H8" s="77"/>
      <c r="I8" s="204">
        <f t="shared" si="0"/>
        <v>0</v>
      </c>
    </row>
    <row r="9" spans="1:9" ht="12.75" customHeight="1" x14ac:dyDescent="0.2">
      <c r="A9" s="588" t="s">
        <v>782</v>
      </c>
      <c r="B9" s="660">
        <v>8018.95</v>
      </c>
      <c r="C9" s="579" t="s">
        <v>71</v>
      </c>
      <c r="D9" s="616"/>
      <c r="E9" s="37" t="s">
        <v>783</v>
      </c>
      <c r="F9" s="37" t="s">
        <v>102</v>
      </c>
      <c r="G9" s="37">
        <v>5</v>
      </c>
      <c r="H9" s="38">
        <v>69.959999999999994</v>
      </c>
      <c r="I9" s="39">
        <f t="shared" si="0"/>
        <v>349.79999999999995</v>
      </c>
    </row>
    <row r="10" spans="1:9" ht="12.75" customHeight="1" thickBot="1" x14ac:dyDescent="0.25">
      <c r="A10" s="590"/>
      <c r="B10" s="580"/>
      <c r="C10" s="580"/>
      <c r="D10" s="617"/>
      <c r="E10" s="40" t="s">
        <v>282</v>
      </c>
      <c r="F10" s="40" t="s">
        <v>100</v>
      </c>
      <c r="G10" s="40">
        <v>2</v>
      </c>
      <c r="H10" s="41">
        <v>60</v>
      </c>
      <c r="I10" s="42">
        <f t="shared" si="0"/>
        <v>120</v>
      </c>
    </row>
    <row r="11" spans="1:9" ht="26.25" thickBot="1" x14ac:dyDescent="0.25">
      <c r="A11" s="46" t="s">
        <v>840</v>
      </c>
      <c r="B11" s="88">
        <v>7438.43</v>
      </c>
      <c r="C11" s="88" t="s">
        <v>72</v>
      </c>
      <c r="D11" s="407"/>
      <c r="E11" s="47" t="s">
        <v>841</v>
      </c>
      <c r="F11" s="47" t="s">
        <v>102</v>
      </c>
      <c r="G11" s="47">
        <v>2</v>
      </c>
      <c r="H11" s="48">
        <v>69.78</v>
      </c>
      <c r="I11" s="49">
        <f t="shared" si="0"/>
        <v>139.56</v>
      </c>
    </row>
    <row r="12" spans="1:9" ht="12.75" customHeight="1" x14ac:dyDescent="0.2">
      <c r="A12" s="421"/>
      <c r="B12" s="74">
        <v>6580.24</v>
      </c>
      <c r="C12" s="74" t="s">
        <v>73</v>
      </c>
      <c r="D12" s="317"/>
      <c r="E12" s="76"/>
      <c r="F12" s="76"/>
      <c r="G12" s="76"/>
      <c r="H12" s="77"/>
      <c r="I12" s="204">
        <f t="shared" si="0"/>
        <v>0</v>
      </c>
    </row>
    <row r="13" spans="1:9" ht="12.75" customHeight="1" x14ac:dyDescent="0.2">
      <c r="A13" s="268"/>
      <c r="B13" s="13">
        <v>7623.0339999999997</v>
      </c>
      <c r="C13" s="74" t="s">
        <v>74</v>
      </c>
      <c r="D13" s="270"/>
      <c r="E13" s="15"/>
      <c r="F13" s="15"/>
      <c r="G13" s="15"/>
      <c r="H13" s="16"/>
      <c r="I13" s="13">
        <f t="shared" si="0"/>
        <v>0</v>
      </c>
    </row>
    <row r="14" spans="1:9" ht="12.75" customHeight="1" thickBot="1" x14ac:dyDescent="0.25">
      <c r="A14" s="268"/>
      <c r="B14" s="13">
        <v>6248.402</v>
      </c>
      <c r="C14" s="74" t="s">
        <v>75</v>
      </c>
      <c r="D14" s="270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588" t="s">
        <v>1235</v>
      </c>
      <c r="B15" s="579">
        <v>6788.9610000000002</v>
      </c>
      <c r="C15" s="579" t="s">
        <v>76</v>
      </c>
      <c r="D15" s="591" t="s">
        <v>1239</v>
      </c>
      <c r="E15" s="37" t="s">
        <v>211</v>
      </c>
      <c r="F15" s="37" t="s">
        <v>137</v>
      </c>
      <c r="G15" s="37">
        <v>1.04</v>
      </c>
      <c r="H15" s="38">
        <v>197.09</v>
      </c>
      <c r="I15" s="39">
        <f t="shared" si="0"/>
        <v>204.9736</v>
      </c>
    </row>
    <row r="16" spans="1:9" ht="13.5" thickBot="1" x14ac:dyDescent="0.25">
      <c r="A16" s="590"/>
      <c r="B16" s="580"/>
      <c r="C16" s="580"/>
      <c r="D16" s="592"/>
      <c r="E16" s="86" t="s">
        <v>1240</v>
      </c>
      <c r="F16" s="86" t="s">
        <v>100</v>
      </c>
      <c r="G16" s="86">
        <v>2</v>
      </c>
      <c r="H16" s="87">
        <v>22</v>
      </c>
      <c r="I16" s="203">
        <f t="shared" si="0"/>
        <v>44</v>
      </c>
    </row>
    <row r="17" spans="1:9" ht="12.75" customHeight="1" thickBot="1" x14ac:dyDescent="0.25">
      <c r="A17" s="316"/>
      <c r="B17" s="74">
        <v>6879.4880000000003</v>
      </c>
      <c r="C17" s="74" t="s">
        <v>77</v>
      </c>
      <c r="D17" s="317"/>
      <c r="E17" s="76"/>
      <c r="F17" s="76"/>
      <c r="G17" s="76"/>
      <c r="H17" s="77"/>
      <c r="I17" s="74">
        <f t="shared" si="0"/>
        <v>0</v>
      </c>
    </row>
    <row r="18" spans="1:9" ht="12.75" customHeight="1" x14ac:dyDescent="0.2">
      <c r="A18" s="588" t="s">
        <v>806</v>
      </c>
      <c r="B18" s="579">
        <v>7440.1329999999998</v>
      </c>
      <c r="C18" s="579" t="s">
        <v>78</v>
      </c>
      <c r="D18" s="591" t="s">
        <v>131</v>
      </c>
      <c r="E18" s="37" t="s">
        <v>151</v>
      </c>
      <c r="F18" s="37" t="s">
        <v>100</v>
      </c>
      <c r="G18" s="37">
        <v>1</v>
      </c>
      <c r="H18" s="38">
        <v>315</v>
      </c>
      <c r="I18" s="39">
        <f t="shared" si="0"/>
        <v>315</v>
      </c>
    </row>
    <row r="19" spans="1:9" ht="12.75" customHeight="1" x14ac:dyDescent="0.2">
      <c r="A19" s="589"/>
      <c r="B19" s="581"/>
      <c r="C19" s="581"/>
      <c r="D19" s="595"/>
      <c r="E19" s="35" t="s">
        <v>221</v>
      </c>
      <c r="F19" s="35" t="s">
        <v>102</v>
      </c>
      <c r="G19" s="35">
        <v>0.3</v>
      </c>
      <c r="H19" s="36">
        <v>82</v>
      </c>
      <c r="I19" s="160">
        <f t="shared" si="0"/>
        <v>24.599999999999998</v>
      </c>
    </row>
    <row r="20" spans="1:9" ht="12.75" customHeight="1" thickBot="1" x14ac:dyDescent="0.25">
      <c r="A20" s="590"/>
      <c r="B20" s="580"/>
      <c r="C20" s="580"/>
      <c r="D20" s="592"/>
      <c r="E20" s="40" t="s">
        <v>1456</v>
      </c>
      <c r="F20" s="40" t="s">
        <v>102</v>
      </c>
      <c r="G20" s="40">
        <v>2</v>
      </c>
      <c r="H20" s="41">
        <v>102.5</v>
      </c>
      <c r="I20" s="42">
        <f t="shared" si="0"/>
        <v>205</v>
      </c>
    </row>
    <row r="21" spans="1:9" ht="12.75" customHeight="1" x14ac:dyDescent="0.2">
      <c r="A21" s="403"/>
      <c r="B21" s="33">
        <v>7415.991</v>
      </c>
      <c r="C21" s="33" t="s">
        <v>79</v>
      </c>
      <c r="D21" s="312"/>
      <c r="E21" s="35"/>
      <c r="F21" s="35"/>
      <c r="G21" s="35"/>
      <c r="H21" s="36"/>
      <c r="I21" s="160">
        <f t="shared" si="0"/>
        <v>0</v>
      </c>
    </row>
    <row r="22" spans="1:9" ht="12.75" customHeight="1" thickBot="1" x14ac:dyDescent="0.25">
      <c r="A22" s="222"/>
      <c r="B22" s="111">
        <f>SUM(B6:B21)</f>
        <v>90494.258999999991</v>
      </c>
      <c r="C22" s="112"/>
      <c r="D22" s="111"/>
      <c r="E22" s="113"/>
      <c r="F22" s="112"/>
      <c r="G22" s="112"/>
      <c r="H22" s="111" t="s">
        <v>16</v>
      </c>
      <c r="I22" s="235">
        <f>SUM(I6:I21)</f>
        <v>1402.9335999999998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ht="12.75" customHeight="1" x14ac:dyDescent="0.2">
      <c r="A24" s="403"/>
      <c r="B24" s="33">
        <v>12278.49</v>
      </c>
      <c r="C24" s="33" t="s">
        <v>65</v>
      </c>
      <c r="D24" s="267"/>
      <c r="E24" s="35"/>
      <c r="F24" s="35"/>
      <c r="G24" s="35"/>
      <c r="H24" s="36"/>
      <c r="I24" s="160">
        <f t="shared" ref="I24:I37" si="1">G24*H24</f>
        <v>0</v>
      </c>
    </row>
    <row r="25" spans="1:9" ht="12.75" customHeight="1" x14ac:dyDescent="0.2">
      <c r="A25" s="368"/>
      <c r="B25" s="13">
        <v>10304.85</v>
      </c>
      <c r="C25" s="13" t="s">
        <v>66</v>
      </c>
      <c r="D25" s="270"/>
      <c r="E25" s="15"/>
      <c r="F25" s="15"/>
      <c r="G25" s="15"/>
      <c r="H25" s="16"/>
      <c r="I25" s="43">
        <f t="shared" si="1"/>
        <v>0</v>
      </c>
    </row>
    <row r="26" spans="1:9" ht="12.75" customHeight="1" thickBot="1" x14ac:dyDescent="0.25">
      <c r="A26" s="368"/>
      <c r="B26" s="13">
        <v>10342.200000000001</v>
      </c>
      <c r="C26" s="13" t="s">
        <v>69</v>
      </c>
      <c r="D26" s="270"/>
      <c r="E26" s="15"/>
      <c r="F26" s="15"/>
      <c r="G26" s="15"/>
      <c r="H26" s="16"/>
      <c r="I26" s="43">
        <f t="shared" si="1"/>
        <v>0</v>
      </c>
    </row>
    <row r="27" spans="1:9" ht="26.25" thickBot="1" x14ac:dyDescent="0.25">
      <c r="A27" s="46" t="s">
        <v>353</v>
      </c>
      <c r="B27" s="88">
        <v>9563.44</v>
      </c>
      <c r="C27" s="493" t="s">
        <v>71</v>
      </c>
      <c r="D27" s="47" t="s">
        <v>362</v>
      </c>
      <c r="E27" s="493" t="s">
        <v>355</v>
      </c>
      <c r="F27" s="493" t="s">
        <v>100</v>
      </c>
      <c r="G27" s="493">
        <v>3</v>
      </c>
      <c r="H27" s="494">
        <v>17</v>
      </c>
      <c r="I27" s="49">
        <f>G27*H27</f>
        <v>51</v>
      </c>
    </row>
    <row r="28" spans="1:9" ht="12.75" customHeight="1" x14ac:dyDescent="0.2">
      <c r="A28" s="421"/>
      <c r="B28" s="74">
        <v>9533.15</v>
      </c>
      <c r="C28" s="74" t="s">
        <v>72</v>
      </c>
      <c r="D28" s="317"/>
      <c r="E28" s="76"/>
      <c r="F28" s="76"/>
      <c r="G28" s="76"/>
      <c r="H28" s="77"/>
      <c r="I28" s="43">
        <f t="shared" si="1"/>
        <v>0</v>
      </c>
    </row>
    <row r="29" spans="1:9" ht="12.75" customHeight="1" x14ac:dyDescent="0.2">
      <c r="A29" s="268"/>
      <c r="B29" s="13">
        <v>9397.1200000000008</v>
      </c>
      <c r="C29" s="74" t="s">
        <v>73</v>
      </c>
      <c r="D29" s="270"/>
      <c r="E29" s="15"/>
      <c r="F29" s="15"/>
      <c r="G29" s="15"/>
      <c r="H29" s="16"/>
      <c r="I29" s="43">
        <f t="shared" si="1"/>
        <v>0</v>
      </c>
    </row>
    <row r="30" spans="1:9" ht="12.75" customHeight="1" x14ac:dyDescent="0.2">
      <c r="A30" s="268"/>
      <c r="B30" s="13">
        <v>11050.69</v>
      </c>
      <c r="C30" s="74" t="s">
        <v>74</v>
      </c>
      <c r="D30" s="270"/>
      <c r="E30" s="15"/>
      <c r="F30" s="15"/>
      <c r="G30" s="15"/>
      <c r="H30" s="16"/>
      <c r="I30" s="43">
        <f t="shared" si="1"/>
        <v>0</v>
      </c>
    </row>
    <row r="31" spans="1:9" ht="12.75" customHeight="1" thickBot="1" x14ac:dyDescent="0.25">
      <c r="A31" s="316"/>
      <c r="B31" s="74">
        <v>11415.08</v>
      </c>
      <c r="C31" s="74" t="s">
        <v>75</v>
      </c>
      <c r="D31" s="317"/>
      <c r="E31" s="76"/>
      <c r="F31" s="76"/>
      <c r="G31" s="76"/>
      <c r="H31" s="77"/>
      <c r="I31" s="204">
        <f t="shared" si="1"/>
        <v>0</v>
      </c>
    </row>
    <row r="32" spans="1:9" ht="26.25" thickBot="1" x14ac:dyDescent="0.25">
      <c r="A32" s="46" t="s">
        <v>353</v>
      </c>
      <c r="B32" s="579">
        <v>13432.65</v>
      </c>
      <c r="C32" s="579" t="s">
        <v>76</v>
      </c>
      <c r="D32" s="467" t="s">
        <v>362</v>
      </c>
      <c r="E32" s="47" t="s">
        <v>355</v>
      </c>
      <c r="F32" s="47" t="s">
        <v>100</v>
      </c>
      <c r="G32" s="47">
        <v>2</v>
      </c>
      <c r="H32" s="48">
        <v>9.42</v>
      </c>
      <c r="I32" s="49">
        <f t="shared" si="1"/>
        <v>18.84</v>
      </c>
    </row>
    <row r="33" spans="1:9" ht="12.75" customHeight="1" x14ac:dyDescent="0.2">
      <c r="A33" s="588" t="s">
        <v>150</v>
      </c>
      <c r="B33" s="581"/>
      <c r="C33" s="581"/>
      <c r="D33" s="591" t="s">
        <v>1274</v>
      </c>
      <c r="E33" s="37" t="s">
        <v>271</v>
      </c>
      <c r="F33" s="37" t="s">
        <v>100</v>
      </c>
      <c r="G33" s="37">
        <v>1</v>
      </c>
      <c r="H33" s="38">
        <v>290</v>
      </c>
      <c r="I33" s="39">
        <f t="shared" si="1"/>
        <v>290</v>
      </c>
    </row>
    <row r="34" spans="1:9" ht="12.75" customHeight="1" thickBot="1" x14ac:dyDescent="0.25">
      <c r="A34" s="590"/>
      <c r="B34" s="580"/>
      <c r="C34" s="580"/>
      <c r="D34" s="592"/>
      <c r="E34" s="40" t="s">
        <v>1165</v>
      </c>
      <c r="F34" s="40" t="s">
        <v>100</v>
      </c>
      <c r="G34" s="40">
        <v>1</v>
      </c>
      <c r="H34" s="41">
        <v>45</v>
      </c>
      <c r="I34" s="42">
        <f t="shared" si="1"/>
        <v>45</v>
      </c>
    </row>
    <row r="35" spans="1:9" ht="12.75" customHeight="1" thickBot="1" x14ac:dyDescent="0.25">
      <c r="A35" s="321"/>
      <c r="B35" s="73">
        <v>10785.08</v>
      </c>
      <c r="C35" s="73" t="s">
        <v>77</v>
      </c>
      <c r="D35" s="323"/>
      <c r="E35" s="53"/>
      <c r="F35" s="53"/>
      <c r="G35" s="53"/>
      <c r="H35" s="156"/>
      <c r="I35" s="168">
        <f t="shared" si="1"/>
        <v>0</v>
      </c>
    </row>
    <row r="36" spans="1:9" ht="26.25" thickBot="1" x14ac:dyDescent="0.25">
      <c r="A36" s="46" t="s">
        <v>353</v>
      </c>
      <c r="B36" s="88">
        <v>13968.11</v>
      </c>
      <c r="C36" s="88" t="s">
        <v>78</v>
      </c>
      <c r="D36" s="467" t="s">
        <v>362</v>
      </c>
      <c r="E36" s="47" t="s">
        <v>355</v>
      </c>
      <c r="F36" s="47" t="s">
        <v>100</v>
      </c>
      <c r="G36" s="47">
        <v>1</v>
      </c>
      <c r="H36" s="48">
        <v>17</v>
      </c>
      <c r="I36" s="49">
        <f t="shared" si="1"/>
        <v>17</v>
      </c>
    </row>
    <row r="37" spans="1:9" x14ac:dyDescent="0.2">
      <c r="A37" s="32"/>
      <c r="B37" s="33">
        <v>11990.19</v>
      </c>
      <c r="C37" s="33" t="s">
        <v>79</v>
      </c>
      <c r="D37" s="35"/>
      <c r="E37" s="35"/>
      <c r="F37" s="35"/>
      <c r="G37" s="35"/>
      <c r="H37" s="36"/>
      <c r="I37" s="160">
        <f t="shared" si="1"/>
        <v>0</v>
      </c>
    </row>
    <row r="38" spans="1:9" ht="12.75" customHeight="1" thickBot="1" x14ac:dyDescent="0.25">
      <c r="A38" s="183"/>
      <c r="B38" s="200">
        <f>SUM(B24:B37)</f>
        <v>134061.04999999999</v>
      </c>
      <c r="C38" s="201"/>
      <c r="D38" s="200"/>
      <c r="E38" s="202"/>
      <c r="F38" s="201"/>
      <c r="G38" s="201"/>
      <c r="H38" s="200" t="s">
        <v>16</v>
      </c>
      <c r="I38" s="233">
        <f>SUM(I24:I37)</f>
        <v>421.84000000000003</v>
      </c>
    </row>
    <row r="39" spans="1:9" ht="64.5" thickBot="1" x14ac:dyDescent="0.25">
      <c r="A39" s="137" t="s">
        <v>381</v>
      </c>
      <c r="B39" s="117" t="s">
        <v>15</v>
      </c>
      <c r="C39" s="117" t="s">
        <v>4</v>
      </c>
      <c r="D39" s="117" t="s">
        <v>22</v>
      </c>
      <c r="E39" s="121" t="s">
        <v>17</v>
      </c>
      <c r="F39" s="117" t="s">
        <v>18</v>
      </c>
      <c r="G39" s="117" t="s">
        <v>9</v>
      </c>
      <c r="H39" s="117" t="s">
        <v>12</v>
      </c>
      <c r="I39" s="118" t="s">
        <v>11</v>
      </c>
    </row>
    <row r="40" spans="1:9" ht="12.75" customHeight="1" thickBot="1" x14ac:dyDescent="0.25">
      <c r="A40" s="230"/>
      <c r="B40" s="107">
        <v>5373.5</v>
      </c>
      <c r="C40" s="58" t="s">
        <v>65</v>
      </c>
      <c r="D40" s="67"/>
      <c r="E40" s="59"/>
      <c r="F40" s="59"/>
      <c r="G40" s="59"/>
      <c r="H40" s="60"/>
      <c r="I40" s="61"/>
    </row>
    <row r="41" spans="1:9" ht="12.75" customHeight="1" thickBot="1" x14ac:dyDescent="0.25">
      <c r="A41" s="231"/>
      <c r="B41" s="125">
        <v>5477.03</v>
      </c>
      <c r="C41" s="126" t="s">
        <v>66</v>
      </c>
      <c r="D41" s="127"/>
      <c r="E41" s="128"/>
      <c r="F41" s="128"/>
      <c r="G41" s="128"/>
      <c r="H41" s="129"/>
      <c r="I41" s="130"/>
    </row>
    <row r="42" spans="1:9" ht="12.75" customHeight="1" thickBot="1" x14ac:dyDescent="0.25">
      <c r="A42" s="224"/>
      <c r="B42" s="88">
        <v>5170.91</v>
      </c>
      <c r="C42" s="88" t="s">
        <v>69</v>
      </c>
      <c r="D42" s="55"/>
      <c r="E42" s="47"/>
      <c r="F42" s="47"/>
      <c r="G42" s="47"/>
      <c r="H42" s="48"/>
      <c r="I42" s="49"/>
    </row>
    <row r="43" spans="1:9" ht="12.75" customHeight="1" thickBot="1" x14ac:dyDescent="0.25">
      <c r="A43" s="234"/>
      <c r="B43" s="109">
        <v>5145.79</v>
      </c>
      <c r="C43" s="88" t="s">
        <v>71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30"/>
      <c r="B44" s="109">
        <v>5270.91</v>
      </c>
      <c r="C44" s="88" t="s">
        <v>72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30"/>
      <c r="B45" s="109">
        <v>5700.11</v>
      </c>
      <c r="C45" s="88" t="s">
        <v>73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30"/>
      <c r="B46" s="109">
        <v>5167.8</v>
      </c>
      <c r="C46" s="88" t="s">
        <v>74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224"/>
      <c r="B47" s="109">
        <v>6635.2936</v>
      </c>
      <c r="C47" s="88" t="s">
        <v>75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224"/>
      <c r="B48" s="109">
        <v>5420.1926999999996</v>
      </c>
      <c r="C48" s="88" t="s">
        <v>76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224"/>
      <c r="B49" s="109">
        <v>5132.6035000000002</v>
      </c>
      <c r="C49" s="88" t="s">
        <v>77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24"/>
      <c r="B50" s="109">
        <v>5743.0127000000002</v>
      </c>
      <c r="C50" s="88" t="s">
        <v>78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224"/>
      <c r="B51" s="109">
        <v>5826.8775999999998</v>
      </c>
      <c r="C51" s="88" t="s">
        <v>79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231"/>
      <c r="B52" s="512">
        <f>SUM(B40:B51)</f>
        <v>66064.030100000004</v>
      </c>
      <c r="C52" s="518" t="s">
        <v>86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596" t="s">
        <v>114</v>
      </c>
      <c r="B53" s="109">
        <v>578.66</v>
      </c>
      <c r="C53" s="88" t="s">
        <v>72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597"/>
      <c r="B54" s="109">
        <v>863.54</v>
      </c>
      <c r="C54" s="88" t="s">
        <v>73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597"/>
      <c r="B55" s="109">
        <v>424.17</v>
      </c>
      <c r="C55" s="88" t="s">
        <v>74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597"/>
      <c r="B56" s="109">
        <v>171.65</v>
      </c>
      <c r="C56" s="88" t="s">
        <v>75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598"/>
      <c r="B57" s="512">
        <f>SUM(B53:B56)</f>
        <v>2038.02</v>
      </c>
      <c r="C57" s="518" t="s">
        <v>86</v>
      </c>
      <c r="D57" s="89"/>
      <c r="E57" s="47"/>
      <c r="F57" s="47"/>
      <c r="G57" s="47"/>
      <c r="H57" s="48"/>
      <c r="I57" s="49">
        <v>709.3</v>
      </c>
    </row>
    <row r="58" spans="1:9" ht="12.75" customHeight="1" thickBot="1" x14ac:dyDescent="0.25">
      <c r="A58" s="183"/>
      <c r="B58" s="111">
        <f>B52+B57</f>
        <v>68102.050100000008</v>
      </c>
      <c r="C58" s="112"/>
      <c r="D58" s="111"/>
      <c r="E58" s="113"/>
      <c r="F58" s="112"/>
      <c r="G58" s="112"/>
      <c r="H58" s="111" t="s">
        <v>16</v>
      </c>
      <c r="I58" s="235">
        <f>SUM(I40:I57)</f>
        <v>709.3</v>
      </c>
    </row>
    <row r="59" spans="1:9" ht="77.25" thickBot="1" x14ac:dyDescent="0.25">
      <c r="A59" s="137" t="s">
        <v>382</v>
      </c>
      <c r="B59" s="117" t="s">
        <v>15</v>
      </c>
      <c r="C59" s="117" t="s">
        <v>4</v>
      </c>
      <c r="D59" s="117" t="s">
        <v>22</v>
      </c>
      <c r="E59" s="121" t="s">
        <v>17</v>
      </c>
      <c r="F59" s="117" t="s">
        <v>18</v>
      </c>
      <c r="G59" s="117" t="s">
        <v>9</v>
      </c>
      <c r="H59" s="117" t="s">
        <v>12</v>
      </c>
      <c r="I59" s="118" t="s">
        <v>11</v>
      </c>
    </row>
    <row r="60" spans="1:9" ht="12.75" customHeight="1" thickBot="1" x14ac:dyDescent="0.25">
      <c r="A60" s="230"/>
      <c r="B60" s="109">
        <v>7604.23</v>
      </c>
      <c r="C60" s="33" t="s">
        <v>65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>
        <v>8105.38</v>
      </c>
      <c r="C61" s="13" t="s">
        <v>66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>
        <v>7301.46</v>
      </c>
      <c r="C62" s="33" t="s">
        <v>69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>
        <v>7675.53</v>
      </c>
      <c r="C63" s="13" t="s">
        <v>71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>
        <v>8361.41</v>
      </c>
      <c r="C64" s="33" t="s">
        <v>72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>
        <v>8182.88</v>
      </c>
      <c r="C65" s="13" t="s">
        <v>73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7339.3639999999996</v>
      </c>
      <c r="C66" s="33" t="s">
        <v>74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>
        <v>8503.7649999999994</v>
      </c>
      <c r="C67" s="13" t="s">
        <v>75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>
        <v>8573.7669999999998</v>
      </c>
      <c r="C68" s="33" t="s">
        <v>76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>
        <v>7998.8329999999996</v>
      </c>
      <c r="C69" s="13" t="s">
        <v>77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7988.6509999999998</v>
      </c>
      <c r="C70" s="13" t="s">
        <v>78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8260.9740000000002</v>
      </c>
      <c r="C71" s="13" t="s">
        <v>79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/>
      <c r="C72" s="88" t="s">
        <v>86</v>
      </c>
      <c r="D72" s="89"/>
      <c r="E72" s="47"/>
      <c r="F72" s="47"/>
      <c r="G72" s="47"/>
      <c r="H72" s="48"/>
      <c r="I72" s="49">
        <v>748.9</v>
      </c>
    </row>
    <row r="73" spans="1:9" ht="13.5" thickBot="1" x14ac:dyDescent="0.25">
      <c r="A73" s="183"/>
      <c r="B73" s="200">
        <f>SUM(B60:B72)</f>
        <v>95896.243999999992</v>
      </c>
      <c r="C73" s="201"/>
      <c r="D73" s="200"/>
      <c r="E73" s="202"/>
      <c r="F73" s="201"/>
      <c r="G73" s="201"/>
      <c r="H73" s="200" t="s">
        <v>16</v>
      </c>
      <c r="I73" s="233">
        <f>SUM(I60:I72)</f>
        <v>748.9</v>
      </c>
    </row>
    <row r="74" spans="1:9" ht="26.25" thickBot="1" x14ac:dyDescent="0.25">
      <c r="A74" s="46" t="s">
        <v>7</v>
      </c>
      <c r="B74" s="117" t="s">
        <v>15</v>
      </c>
      <c r="C74" s="117" t="s">
        <v>4</v>
      </c>
      <c r="D74" s="117" t="s">
        <v>22</v>
      </c>
      <c r="E74" s="121" t="s">
        <v>17</v>
      </c>
      <c r="F74" s="117" t="s">
        <v>18</v>
      </c>
      <c r="G74" s="117" t="s">
        <v>9</v>
      </c>
      <c r="H74" s="117" t="s">
        <v>12</v>
      </c>
      <c r="I74" s="118" t="s">
        <v>11</v>
      </c>
    </row>
    <row r="75" spans="1:9" ht="12.75" customHeight="1" x14ac:dyDescent="0.2">
      <c r="A75" s="589" t="s">
        <v>81</v>
      </c>
      <c r="B75" s="33"/>
      <c r="C75" s="33" t="s">
        <v>65</v>
      </c>
      <c r="D75" s="34"/>
      <c r="E75" s="35"/>
      <c r="F75" s="35" t="s">
        <v>82</v>
      </c>
      <c r="G75" s="35">
        <v>632</v>
      </c>
      <c r="H75" s="16">
        <v>4.54</v>
      </c>
      <c r="I75" s="160">
        <f>G75*H75</f>
        <v>2869.28</v>
      </c>
    </row>
    <row r="76" spans="1:9" ht="12.75" customHeight="1" x14ac:dyDescent="0.2">
      <c r="A76" s="589"/>
      <c r="B76" s="13"/>
      <c r="C76" s="13" t="s">
        <v>66</v>
      </c>
      <c r="D76" s="14"/>
      <c r="E76" s="15"/>
      <c r="F76" s="15" t="s">
        <v>82</v>
      </c>
      <c r="G76" s="15">
        <v>436</v>
      </c>
      <c r="H76" s="16">
        <v>4.54</v>
      </c>
      <c r="I76" s="43">
        <f>G76*H76</f>
        <v>1979.44</v>
      </c>
    </row>
    <row r="77" spans="1:9" x14ac:dyDescent="0.2">
      <c r="A77" s="589"/>
      <c r="B77" s="13"/>
      <c r="C77" s="13" t="s">
        <v>69</v>
      </c>
      <c r="D77" s="14"/>
      <c r="E77" s="15"/>
      <c r="F77" s="15" t="s">
        <v>82</v>
      </c>
      <c r="G77" s="15">
        <v>616</v>
      </c>
      <c r="H77" s="16">
        <v>4.54</v>
      </c>
      <c r="I77" s="43">
        <f>G77*H77</f>
        <v>2796.64</v>
      </c>
    </row>
    <row r="78" spans="1:9" ht="12.75" customHeight="1" x14ac:dyDescent="0.2">
      <c r="A78" s="589"/>
      <c r="B78" s="13"/>
      <c r="C78" s="13" t="s">
        <v>71</v>
      </c>
      <c r="D78" s="14"/>
      <c r="E78" s="15"/>
      <c r="F78" s="15" t="s">
        <v>82</v>
      </c>
      <c r="G78" s="15">
        <v>474</v>
      </c>
      <c r="H78" s="16">
        <v>4.54</v>
      </c>
      <c r="I78" s="43">
        <f t="shared" ref="I78:I84" si="2">G78*H78</f>
        <v>2151.96</v>
      </c>
    </row>
    <row r="79" spans="1:9" x14ac:dyDescent="0.2">
      <c r="A79" s="589"/>
      <c r="B79" s="13"/>
      <c r="C79" s="13" t="s">
        <v>72</v>
      </c>
      <c r="D79" s="14"/>
      <c r="E79" s="15"/>
      <c r="F79" s="15" t="s">
        <v>82</v>
      </c>
      <c r="G79" s="15">
        <v>453.57</v>
      </c>
      <c r="H79" s="16">
        <v>4.54</v>
      </c>
      <c r="I79" s="43">
        <f t="shared" si="2"/>
        <v>2059.2078000000001</v>
      </c>
    </row>
    <row r="80" spans="1:9" ht="12.75" customHeight="1" x14ac:dyDescent="0.2">
      <c r="A80" s="589"/>
      <c r="B80" s="13"/>
      <c r="C80" s="13" t="s">
        <v>73</v>
      </c>
      <c r="D80" s="14"/>
      <c r="E80" s="15"/>
      <c r="F80" s="15" t="s">
        <v>82</v>
      </c>
      <c r="G80" s="15">
        <v>274.18</v>
      </c>
      <c r="H80" s="16">
        <v>4.54</v>
      </c>
      <c r="I80" s="43">
        <f t="shared" si="2"/>
        <v>1244.7772</v>
      </c>
    </row>
    <row r="81" spans="1:255" ht="12.75" customHeight="1" x14ac:dyDescent="0.2">
      <c r="A81" s="589"/>
      <c r="B81" s="13"/>
      <c r="C81" s="13" t="s">
        <v>74</v>
      </c>
      <c r="D81" s="14"/>
      <c r="E81" s="15"/>
      <c r="F81" s="15" t="s">
        <v>82</v>
      </c>
      <c r="G81" s="15">
        <v>178.09</v>
      </c>
      <c r="H81" s="16">
        <v>4.8099999999999996</v>
      </c>
      <c r="I81" s="43">
        <f t="shared" si="2"/>
        <v>856.61289999999997</v>
      </c>
    </row>
    <row r="82" spans="1:255" ht="12.75" customHeight="1" x14ac:dyDescent="0.2">
      <c r="A82" s="589"/>
      <c r="B82" s="13"/>
      <c r="C82" s="13" t="s">
        <v>75</v>
      </c>
      <c r="D82" s="14"/>
      <c r="E82" s="15"/>
      <c r="F82" s="15" t="s">
        <v>82</v>
      </c>
      <c r="G82" s="15">
        <v>391.65</v>
      </c>
      <c r="H82" s="16">
        <v>4.8099999999999996</v>
      </c>
      <c r="I82" s="43">
        <f t="shared" si="2"/>
        <v>1883.8364999999997</v>
      </c>
    </row>
    <row r="83" spans="1:255" ht="12.75" customHeight="1" x14ac:dyDescent="0.2">
      <c r="A83" s="589"/>
      <c r="B83" s="13"/>
      <c r="C83" s="13" t="s">
        <v>76</v>
      </c>
      <c r="D83" s="14"/>
      <c r="E83" s="15"/>
      <c r="F83" s="15" t="s">
        <v>82</v>
      </c>
      <c r="G83" s="15">
        <v>394.8</v>
      </c>
      <c r="H83" s="16">
        <v>4.8099999999999996</v>
      </c>
      <c r="I83" s="43">
        <f t="shared" si="2"/>
        <v>1898.9879999999998</v>
      </c>
    </row>
    <row r="84" spans="1:255" ht="12.75" customHeight="1" x14ac:dyDescent="0.2">
      <c r="A84" s="589"/>
      <c r="B84" s="13"/>
      <c r="C84" s="13" t="s">
        <v>77</v>
      </c>
      <c r="D84" s="14"/>
      <c r="E84" s="15"/>
      <c r="F84" s="15" t="s">
        <v>82</v>
      </c>
      <c r="G84" s="15">
        <v>534.11</v>
      </c>
      <c r="H84" s="16">
        <v>4.8099999999999996</v>
      </c>
      <c r="I84" s="43">
        <f t="shared" si="2"/>
        <v>2569.0690999999997</v>
      </c>
    </row>
    <row r="85" spans="1:255" ht="12.75" customHeight="1" x14ac:dyDescent="0.2">
      <c r="A85" s="589"/>
      <c r="B85" s="13"/>
      <c r="C85" s="13" t="s">
        <v>78</v>
      </c>
      <c r="D85" s="14"/>
      <c r="E85" s="15"/>
      <c r="F85" s="15" t="s">
        <v>82</v>
      </c>
      <c r="G85" s="15">
        <v>403.53</v>
      </c>
      <c r="H85" s="16">
        <v>4.8099999999999996</v>
      </c>
      <c r="I85" s="43">
        <f>G85*H85</f>
        <v>1940.9792999999997</v>
      </c>
    </row>
    <row r="86" spans="1:255" ht="12.75" customHeight="1" x14ac:dyDescent="0.2">
      <c r="A86" s="589"/>
      <c r="B86" s="13"/>
      <c r="C86" s="13" t="s">
        <v>79</v>
      </c>
      <c r="D86" s="14"/>
      <c r="E86" s="15"/>
      <c r="F86" s="15" t="s">
        <v>82</v>
      </c>
      <c r="G86" s="15">
        <v>566.73</v>
      </c>
      <c r="H86" s="16">
        <v>4.8099999999999996</v>
      </c>
      <c r="I86" s="43">
        <f>G86*H86</f>
        <v>2725.9712999999997</v>
      </c>
    </row>
    <row r="87" spans="1:255" ht="12.75" customHeight="1" x14ac:dyDescent="0.2">
      <c r="A87" s="589"/>
      <c r="B87" s="74"/>
      <c r="C87" s="13" t="s">
        <v>86</v>
      </c>
      <c r="D87" s="14"/>
      <c r="E87" s="15"/>
      <c r="F87" s="15" t="s">
        <v>82</v>
      </c>
      <c r="G87" s="15">
        <f>SUM(G75:G86)</f>
        <v>5354.66</v>
      </c>
      <c r="H87" s="16"/>
      <c r="I87" s="246">
        <f>SUM(I75:I86)</f>
        <v>24976.7621</v>
      </c>
    </row>
    <row r="88" spans="1:255" ht="25.5" x14ac:dyDescent="0.2">
      <c r="A88" s="224" t="s">
        <v>91</v>
      </c>
      <c r="B88" s="13"/>
      <c r="C88" s="13" t="s">
        <v>86</v>
      </c>
      <c r="D88" s="14"/>
      <c r="E88" s="15"/>
      <c r="F88" s="15"/>
      <c r="G88" s="15"/>
      <c r="H88" s="16"/>
      <c r="I88" s="246">
        <v>119116.62</v>
      </c>
    </row>
    <row r="89" spans="1:255" ht="12.75" customHeight="1" x14ac:dyDescent="0.2">
      <c r="A89" s="224" t="s">
        <v>83</v>
      </c>
      <c r="B89" s="13"/>
      <c r="C89" s="13" t="s">
        <v>86</v>
      </c>
      <c r="D89" s="14"/>
      <c r="E89" s="15"/>
      <c r="F89" s="15"/>
      <c r="G89" s="15"/>
      <c r="H89" s="16"/>
      <c r="I89" s="246">
        <v>8051.07</v>
      </c>
    </row>
    <row r="90" spans="1:255" ht="12.75" customHeight="1" x14ac:dyDescent="0.2">
      <c r="A90" s="224" t="s">
        <v>85</v>
      </c>
      <c r="B90" s="13"/>
      <c r="C90" s="13" t="s">
        <v>86</v>
      </c>
      <c r="D90" s="14"/>
      <c r="E90" s="15"/>
      <c r="F90" s="15"/>
      <c r="G90" s="15"/>
      <c r="H90" s="16"/>
      <c r="I90" s="246">
        <v>8608.24</v>
      </c>
    </row>
    <row r="91" spans="1:255" ht="12.75" customHeight="1" x14ac:dyDescent="0.2">
      <c r="A91" s="222" t="s">
        <v>88</v>
      </c>
      <c r="B91" s="13"/>
      <c r="C91" s="13" t="s">
        <v>86</v>
      </c>
      <c r="D91" s="14"/>
      <c r="E91" s="15"/>
      <c r="F91" s="15"/>
      <c r="G91" s="15"/>
      <c r="H91" s="16"/>
      <c r="I91" s="246">
        <v>6785.04</v>
      </c>
    </row>
    <row r="92" spans="1:255" ht="12.75" customHeight="1" thickBot="1" x14ac:dyDescent="0.25">
      <c r="A92" s="222"/>
      <c r="B92" s="112"/>
      <c r="C92" s="112"/>
      <c r="D92" s="111"/>
      <c r="E92" s="113"/>
      <c r="F92" s="112"/>
      <c r="G92" s="112"/>
      <c r="H92" s="111" t="s">
        <v>16</v>
      </c>
      <c r="I92" s="235">
        <f>SUM(I87:I91)</f>
        <v>167537.73209999999</v>
      </c>
    </row>
    <row r="93" spans="1:255" s="45" customFormat="1" ht="67.150000000000006" customHeight="1" thickBot="1" x14ac:dyDescent="0.25">
      <c r="A93" s="120" t="s">
        <v>96</v>
      </c>
      <c r="B93" s="117" t="s">
        <v>15</v>
      </c>
      <c r="C93" s="117" t="s">
        <v>4</v>
      </c>
      <c r="D93" s="117" t="s">
        <v>22</v>
      </c>
      <c r="E93" s="121" t="s">
        <v>17</v>
      </c>
      <c r="F93" s="117" t="s">
        <v>18</v>
      </c>
      <c r="G93" s="117" t="s">
        <v>9</v>
      </c>
      <c r="H93" s="117" t="s">
        <v>12</v>
      </c>
      <c r="I93" s="118" t="s">
        <v>11</v>
      </c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30"/>
      <c r="B94" s="107">
        <v>3142.78</v>
      </c>
      <c r="C94" s="58" t="s">
        <v>65</v>
      </c>
      <c r="D94" s="67"/>
      <c r="E94" s="59"/>
      <c r="F94" s="59"/>
      <c r="G94" s="59"/>
      <c r="H94" s="60"/>
      <c r="I94" s="61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30"/>
      <c r="B95" s="108">
        <v>2752.96</v>
      </c>
      <c r="C95" s="95" t="s">
        <v>66</v>
      </c>
      <c r="D95" s="96"/>
      <c r="E95" s="97"/>
      <c r="F95" s="97"/>
      <c r="G95" s="97"/>
      <c r="H95" s="98"/>
      <c r="I95" s="9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30"/>
      <c r="B96" s="109">
        <v>3139.87</v>
      </c>
      <c r="C96" s="88" t="s">
        <v>69</v>
      </c>
      <c r="D96" s="89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30"/>
      <c r="B97" s="109">
        <v>3103.99</v>
      </c>
      <c r="C97" s="88" t="s">
        <v>71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30"/>
      <c r="B98" s="109">
        <v>3136</v>
      </c>
      <c r="C98" s="88" t="s">
        <v>72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30"/>
      <c r="B99" s="109">
        <v>3095.92</v>
      </c>
      <c r="C99" s="88" t="s">
        <v>73</v>
      </c>
      <c r="D99" s="89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30"/>
      <c r="B100" s="109">
        <v>2597.96</v>
      </c>
      <c r="C100" s="88" t="s">
        <v>74</v>
      </c>
      <c r="D100" s="89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24"/>
      <c r="B101" s="109">
        <v>2747.1289999999999</v>
      </c>
      <c r="C101" s="88" t="s">
        <v>75</v>
      </c>
      <c r="D101" s="89"/>
      <c r="E101" s="47"/>
      <c r="F101" s="47"/>
      <c r="G101" s="47"/>
      <c r="H101" s="48"/>
      <c r="I101" s="49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4"/>
      <c r="B102" s="109">
        <v>3095.0619999999999</v>
      </c>
      <c r="C102" s="88" t="s">
        <v>76</v>
      </c>
      <c r="D102" s="89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4"/>
      <c r="B103" s="109">
        <v>2514.0070000000001</v>
      </c>
      <c r="C103" s="88" t="s">
        <v>77</v>
      </c>
      <c r="D103" s="89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4"/>
      <c r="B104" s="109">
        <v>2545.8719999999998</v>
      </c>
      <c r="C104" s="88" t="s">
        <v>78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4"/>
      <c r="B105" s="109">
        <v>3174.3319999999999</v>
      </c>
      <c r="C105" s="88" t="s">
        <v>79</v>
      </c>
      <c r="D105" s="89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3.5" thickBot="1" x14ac:dyDescent="0.25">
      <c r="A106" s="224"/>
      <c r="B106" s="188"/>
      <c r="C106" s="73" t="s">
        <v>86</v>
      </c>
      <c r="D106" s="166"/>
      <c r="E106" s="53"/>
      <c r="F106" s="53"/>
      <c r="G106" s="53"/>
      <c r="H106" s="156"/>
      <c r="I106" s="49">
        <v>1184.98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4"/>
      <c r="B107" s="18">
        <f>SUM(B94:B105)</f>
        <v>35045.882000000005</v>
      </c>
      <c r="C107" s="17"/>
      <c r="D107" s="18"/>
      <c r="E107" s="19"/>
      <c r="F107" s="17"/>
      <c r="G107" s="17"/>
      <c r="H107" s="18" t="s">
        <v>16</v>
      </c>
      <c r="I107" s="236">
        <f>SUM(I94:I106)</f>
        <v>1184.98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52.9" customHeight="1" thickBot="1" x14ac:dyDescent="0.25">
      <c r="A108" s="46" t="s">
        <v>98</v>
      </c>
      <c r="B108" s="117" t="s">
        <v>15</v>
      </c>
      <c r="C108" s="117" t="s">
        <v>4</v>
      </c>
      <c r="D108" s="117" t="s">
        <v>22</v>
      </c>
      <c r="E108" s="121" t="s">
        <v>17</v>
      </c>
      <c r="F108" s="117" t="s">
        <v>18</v>
      </c>
      <c r="G108" s="117" t="s">
        <v>9</v>
      </c>
      <c r="H108" s="117" t="s">
        <v>12</v>
      </c>
      <c r="I108" s="118" t="s">
        <v>11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26.25" thickBot="1" x14ac:dyDescent="0.25">
      <c r="A109" s="120" t="s">
        <v>87</v>
      </c>
      <c r="B109" s="167"/>
      <c r="C109" s="88" t="s">
        <v>86</v>
      </c>
      <c r="D109" s="241"/>
      <c r="E109" s="242"/>
      <c r="F109" s="241"/>
      <c r="G109" s="242"/>
      <c r="H109" s="242"/>
      <c r="I109" s="49">
        <v>47348.27</v>
      </c>
    </row>
    <row r="110" spans="1:255" ht="13.5" thickBot="1" x14ac:dyDescent="0.25">
      <c r="A110" s="46"/>
      <c r="B110" s="79">
        <f>SUM(B109:B109)</f>
        <v>0</v>
      </c>
      <c r="C110" s="78"/>
      <c r="D110" s="79"/>
      <c r="E110" s="80"/>
      <c r="F110" s="78"/>
      <c r="G110" s="78"/>
      <c r="H110" s="79" t="s">
        <v>16</v>
      </c>
      <c r="I110" s="81">
        <f>SUM(I109:I109)</f>
        <v>47348.27</v>
      </c>
    </row>
    <row r="111" spans="1:255" ht="51.75" thickBot="1" x14ac:dyDescent="0.25">
      <c r="A111" s="137" t="s">
        <v>97</v>
      </c>
      <c r="B111" s="117" t="s">
        <v>15</v>
      </c>
      <c r="C111" s="117" t="s">
        <v>4</v>
      </c>
      <c r="D111" s="117" t="s">
        <v>22</v>
      </c>
      <c r="E111" s="285" t="s">
        <v>17</v>
      </c>
      <c r="F111" s="117" t="s">
        <v>18</v>
      </c>
      <c r="G111" s="117" t="s">
        <v>9</v>
      </c>
      <c r="H111" s="117" t="s">
        <v>12</v>
      </c>
      <c r="I111" s="118" t="s">
        <v>11</v>
      </c>
    </row>
    <row r="112" spans="1:255" ht="13.5" thickBot="1" x14ac:dyDescent="0.25">
      <c r="A112" s="209"/>
      <c r="B112" s="188"/>
      <c r="C112" s="73" t="s">
        <v>86</v>
      </c>
      <c r="D112" s="166"/>
      <c r="E112" s="53"/>
      <c r="F112" s="53"/>
      <c r="G112" s="53"/>
      <c r="H112" s="156"/>
      <c r="I112" s="571">
        <v>75037.17</v>
      </c>
    </row>
    <row r="113" spans="1:9" ht="13.5" thickBot="1" x14ac:dyDescent="0.25">
      <c r="A113" s="137"/>
      <c r="B113" s="277"/>
      <c r="C113" s="78"/>
      <c r="D113" s="79"/>
      <c r="E113" s="80"/>
      <c r="F113" s="78"/>
      <c r="G113" s="78"/>
      <c r="H113" s="79"/>
      <c r="I113" s="81">
        <f>SUM(I112)</f>
        <v>75037.17</v>
      </c>
    </row>
    <row r="114" spans="1:9" x14ac:dyDescent="0.2">
      <c r="A114" s="9"/>
      <c r="B114" s="9"/>
      <c r="C114" s="9"/>
      <c r="D114" s="9"/>
      <c r="E114" s="9"/>
      <c r="F114" s="20"/>
      <c r="G114" s="20"/>
      <c r="H114" s="20"/>
      <c r="I114" s="20"/>
    </row>
    <row r="115" spans="1:9" ht="12.75" customHeight="1" x14ac:dyDescent="0.2">
      <c r="A115" s="21" t="s">
        <v>20</v>
      </c>
      <c r="B115" s="22"/>
      <c r="C115" s="23"/>
      <c r="D115" s="4" t="s">
        <v>8</v>
      </c>
      <c r="E115" s="4" t="s">
        <v>5</v>
      </c>
      <c r="F115" s="122" t="s">
        <v>6</v>
      </c>
    </row>
    <row r="116" spans="1:9" ht="12.75" customHeight="1" x14ac:dyDescent="0.2">
      <c r="A116" s="593" t="s">
        <v>14</v>
      </c>
      <c r="B116" s="594"/>
      <c r="C116" s="25"/>
      <c r="D116" s="26">
        <f>B22</f>
        <v>90494.258999999991</v>
      </c>
      <c r="E116" s="26">
        <f>I22</f>
        <v>1402.9335999999998</v>
      </c>
      <c r="F116" s="123">
        <f>D116+E116</f>
        <v>91897.192599999995</v>
      </c>
    </row>
    <row r="117" spans="1:9" ht="12.75" customHeight="1" x14ac:dyDescent="0.2">
      <c r="A117" s="593" t="s">
        <v>1603</v>
      </c>
      <c r="B117" s="594"/>
      <c r="C117" s="25"/>
      <c r="D117" s="26">
        <f>B38</f>
        <v>134061.04999999999</v>
      </c>
      <c r="E117" s="26">
        <f>I38</f>
        <v>421.84000000000003</v>
      </c>
      <c r="F117" s="123">
        <f>D117+E117</f>
        <v>134482.88999999998</v>
      </c>
    </row>
    <row r="118" spans="1:9" ht="12.75" customHeight="1" x14ac:dyDescent="0.2">
      <c r="A118" s="593" t="s">
        <v>13</v>
      </c>
      <c r="B118" s="594"/>
      <c r="C118" s="25"/>
      <c r="D118" s="26">
        <f>B58</f>
        <v>68102.050100000008</v>
      </c>
      <c r="E118" s="26">
        <f>I58</f>
        <v>709.3</v>
      </c>
      <c r="F118" s="123">
        <f>D118+E118</f>
        <v>68811.350100000011</v>
      </c>
    </row>
    <row r="119" spans="1:9" ht="12.75" customHeight="1" x14ac:dyDescent="0.2">
      <c r="A119" s="593" t="s">
        <v>383</v>
      </c>
      <c r="B119" s="594"/>
      <c r="C119" s="25"/>
      <c r="D119" s="26">
        <f>B73</f>
        <v>95896.243999999992</v>
      </c>
      <c r="E119" s="26">
        <f>I73</f>
        <v>748.9</v>
      </c>
      <c r="F119" s="123">
        <f>D119+E119</f>
        <v>96645.143999999986</v>
      </c>
      <c r="G119" s="56"/>
    </row>
    <row r="120" spans="1:9" ht="12.75" customHeight="1" x14ac:dyDescent="0.2">
      <c r="A120" s="593" t="s">
        <v>25</v>
      </c>
      <c r="B120" s="594"/>
      <c r="C120" s="25"/>
      <c r="D120" s="26">
        <f>B107</f>
        <v>35045.882000000005</v>
      </c>
      <c r="E120" s="26">
        <f>I107</f>
        <v>1184.98</v>
      </c>
      <c r="F120" s="123">
        <f>D120+E120</f>
        <v>36230.862000000008</v>
      </c>
      <c r="G120" s="56"/>
    </row>
    <row r="121" spans="1:9" ht="12.75" customHeight="1" x14ac:dyDescent="0.2">
      <c r="A121" s="607" t="s">
        <v>68</v>
      </c>
      <c r="B121" s="608"/>
      <c r="C121" s="248"/>
      <c r="D121" s="249"/>
      <c r="E121" s="249"/>
      <c r="F121" s="245">
        <f>F122+F123+F124+F125+F126</f>
        <v>167537.73209999999</v>
      </c>
      <c r="G121" s="56"/>
    </row>
    <row r="122" spans="1:9" ht="12.75" customHeight="1" x14ac:dyDescent="0.2">
      <c r="A122" s="605" t="s">
        <v>81</v>
      </c>
      <c r="B122" s="606"/>
      <c r="C122" s="25"/>
      <c r="D122" s="26"/>
      <c r="E122" s="26"/>
      <c r="F122" s="123">
        <f>I87</f>
        <v>24976.7621</v>
      </c>
      <c r="G122" s="56"/>
    </row>
    <row r="123" spans="1:9" ht="12.75" customHeight="1" x14ac:dyDescent="0.2">
      <c r="A123" s="605" t="s">
        <v>91</v>
      </c>
      <c r="B123" s="606"/>
      <c r="C123" s="25"/>
      <c r="D123" s="26"/>
      <c r="E123" s="26"/>
      <c r="F123" s="123">
        <f>I88</f>
        <v>119116.62</v>
      </c>
      <c r="G123" s="56"/>
    </row>
    <row r="124" spans="1:9" ht="12.75" customHeight="1" x14ac:dyDescent="0.2">
      <c r="A124" s="605" t="s">
        <v>83</v>
      </c>
      <c r="B124" s="606"/>
      <c r="C124" s="25"/>
      <c r="D124" s="26"/>
      <c r="E124" s="26"/>
      <c r="F124" s="123">
        <f>I89</f>
        <v>8051.07</v>
      </c>
      <c r="G124" s="56"/>
    </row>
    <row r="125" spans="1:9" ht="12.75" customHeight="1" x14ac:dyDescent="0.2">
      <c r="A125" s="605" t="s">
        <v>85</v>
      </c>
      <c r="B125" s="606"/>
      <c r="C125" s="25"/>
      <c r="D125" s="26"/>
      <c r="E125" s="26"/>
      <c r="F125" s="123">
        <f>I90</f>
        <v>8608.24</v>
      </c>
      <c r="G125" s="56"/>
    </row>
    <row r="126" spans="1:9" ht="12.75" customHeight="1" x14ac:dyDescent="0.2">
      <c r="A126" s="605" t="s">
        <v>88</v>
      </c>
      <c r="B126" s="606"/>
      <c r="C126" s="25"/>
      <c r="D126" s="26"/>
      <c r="E126" s="26"/>
      <c r="F126" s="123">
        <f>I91</f>
        <v>6785.04</v>
      </c>
      <c r="G126" s="56"/>
    </row>
    <row r="127" spans="1:9" ht="12.75" customHeight="1" x14ac:dyDescent="0.2">
      <c r="A127" s="614" t="s">
        <v>2</v>
      </c>
      <c r="B127" s="615"/>
      <c r="C127" s="25"/>
      <c r="D127" s="26">
        <f>B110</f>
        <v>0</v>
      </c>
      <c r="E127" s="26"/>
      <c r="F127" s="123">
        <f>D127+E127+I110</f>
        <v>47348.27</v>
      </c>
      <c r="G127" s="56"/>
    </row>
    <row r="128" spans="1:9" ht="25.15" customHeight="1" x14ac:dyDescent="0.2">
      <c r="A128" s="614" t="s">
        <v>97</v>
      </c>
      <c r="B128" s="615"/>
      <c r="C128" s="25"/>
      <c r="D128" s="26"/>
      <c r="E128" s="26"/>
      <c r="F128" s="123">
        <f>I113</f>
        <v>75037.17</v>
      </c>
      <c r="G128" s="56"/>
    </row>
    <row r="129" spans="1:6" ht="12.75" customHeight="1" x14ac:dyDescent="0.2">
      <c r="A129" s="612" t="s">
        <v>21</v>
      </c>
      <c r="B129" s="613"/>
      <c r="C129" s="27"/>
      <c r="D129" s="28">
        <f>SUM(D116:D127)</f>
        <v>423599.48509999999</v>
      </c>
      <c r="E129" s="28">
        <f>SUM(E116:E120)</f>
        <v>4467.9535999999998</v>
      </c>
      <c r="F129" s="124">
        <f>F116+F117+F118+F119+F120+F121+F127+F128</f>
        <v>717990.61080000002</v>
      </c>
    </row>
  </sheetData>
  <autoFilter ref="A5:I23"/>
  <mergeCells count="35">
    <mergeCell ref="D15:D16"/>
    <mergeCell ref="A129:B129"/>
    <mergeCell ref="A117:B117"/>
    <mergeCell ref="A118:B118"/>
    <mergeCell ref="A120:B120"/>
    <mergeCell ref="A121:B121"/>
    <mergeCell ref="A127:B127"/>
    <mergeCell ref="A128:B128"/>
    <mergeCell ref="A126:B126"/>
    <mergeCell ref="A75:A87"/>
    <mergeCell ref="G1:H1"/>
    <mergeCell ref="A1:B1"/>
    <mergeCell ref="G2:H2"/>
    <mergeCell ref="A9:A10"/>
    <mergeCell ref="C9:C10"/>
    <mergeCell ref="D9:D10"/>
    <mergeCell ref="B9:B10"/>
    <mergeCell ref="A122:B122"/>
    <mergeCell ref="A124:B124"/>
    <mergeCell ref="A125:B125"/>
    <mergeCell ref="A116:B116"/>
    <mergeCell ref="A33:A34"/>
    <mergeCell ref="A123:B123"/>
    <mergeCell ref="A119:B119"/>
    <mergeCell ref="A53:A57"/>
    <mergeCell ref="A15:A16"/>
    <mergeCell ref="B15:B16"/>
    <mergeCell ref="C32:C34"/>
    <mergeCell ref="D33:D34"/>
    <mergeCell ref="B32:B34"/>
    <mergeCell ref="A18:A20"/>
    <mergeCell ref="C18:C20"/>
    <mergeCell ref="D18:D20"/>
    <mergeCell ref="B18:B20"/>
    <mergeCell ref="C15:C1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2"/>
  <dimension ref="A1:IU168"/>
  <sheetViews>
    <sheetView topLeftCell="A145" zoomScale="93" zoomScaleNormal="93" workbookViewId="0">
      <selection activeCell="A156" sqref="A156:B156"/>
    </sheetView>
  </sheetViews>
  <sheetFormatPr defaultRowHeight="12.75" customHeight="1" x14ac:dyDescent="0.2"/>
  <cols>
    <col min="1" max="1" width="22.7109375" customWidth="1"/>
    <col min="2" max="2" width="12.28515625" customWidth="1"/>
    <col min="3" max="3" width="13.7109375" customWidth="1"/>
    <col min="4" max="4" width="16.5703125" customWidth="1"/>
    <col min="5" max="5" width="26.7109375" customWidth="1"/>
    <col min="6" max="6" width="12.42578125" customWidth="1"/>
    <col min="7" max="7" width="7.28515625" customWidth="1"/>
    <col min="8" max="8" width="11.7109375" customWidth="1"/>
    <col min="9" max="9" width="13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2857.8</v>
      </c>
      <c r="E2" s="5">
        <v>787800.96</v>
      </c>
      <c r="F2" s="6">
        <v>822971.11</v>
      </c>
      <c r="G2" s="586">
        <f>E2-F2</f>
        <v>-35170.150000000023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45</v>
      </c>
      <c r="F3" s="1"/>
      <c r="G3" s="1"/>
      <c r="H3" s="1" t="s">
        <v>24</v>
      </c>
      <c r="I3" s="8">
        <f>F2-F168</f>
        <v>84887.472599999863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403"/>
      <c r="B6" s="33">
        <v>8593.39</v>
      </c>
      <c r="C6" s="33" t="s">
        <v>65</v>
      </c>
      <c r="D6" s="267"/>
      <c r="E6" s="35"/>
      <c r="F6" s="35"/>
      <c r="G6" s="35"/>
      <c r="H6" s="36"/>
      <c r="I6" s="43">
        <f t="shared" ref="I6:I29" si="0">G6*H6</f>
        <v>0</v>
      </c>
    </row>
    <row r="7" spans="1:9" ht="12.75" customHeight="1" thickBot="1" x14ac:dyDescent="0.25">
      <c r="A7" s="421"/>
      <c r="B7" s="74">
        <v>8579.2000000000007</v>
      </c>
      <c r="C7" s="74" t="s">
        <v>66</v>
      </c>
      <c r="D7" s="317"/>
      <c r="E7" s="76"/>
      <c r="F7" s="76"/>
      <c r="G7" s="76"/>
      <c r="H7" s="77"/>
      <c r="I7" s="43">
        <f t="shared" si="0"/>
        <v>0</v>
      </c>
    </row>
    <row r="8" spans="1:9" ht="12.75" customHeight="1" x14ac:dyDescent="0.2">
      <c r="A8" s="588" t="s">
        <v>522</v>
      </c>
      <c r="B8" s="579">
        <v>9171.0300000000007</v>
      </c>
      <c r="C8" s="579" t="s">
        <v>69</v>
      </c>
      <c r="D8" s="616" t="s">
        <v>627</v>
      </c>
      <c r="E8" s="37" t="s">
        <v>523</v>
      </c>
      <c r="F8" s="37" t="s">
        <v>300</v>
      </c>
      <c r="G8" s="37">
        <v>1</v>
      </c>
      <c r="H8" s="38">
        <v>815.4</v>
      </c>
      <c r="I8" s="39">
        <f t="shared" si="0"/>
        <v>815.4</v>
      </c>
    </row>
    <row r="9" spans="1:9" ht="12.75" customHeight="1" thickBot="1" x14ac:dyDescent="0.25">
      <c r="A9" s="590"/>
      <c r="B9" s="580"/>
      <c r="C9" s="580"/>
      <c r="D9" s="617"/>
      <c r="E9" s="86" t="s">
        <v>524</v>
      </c>
      <c r="F9" s="86" t="s">
        <v>111</v>
      </c>
      <c r="G9" s="86">
        <v>1</v>
      </c>
      <c r="H9" s="87">
        <v>750</v>
      </c>
      <c r="I9" s="203">
        <f t="shared" si="0"/>
        <v>750</v>
      </c>
    </row>
    <row r="10" spans="1:9" ht="12.75" customHeight="1" x14ac:dyDescent="0.2">
      <c r="A10" s="588" t="s">
        <v>522</v>
      </c>
      <c r="B10" s="579">
        <v>8106.03</v>
      </c>
      <c r="C10" s="579" t="s">
        <v>71</v>
      </c>
      <c r="D10" s="591" t="s">
        <v>788</v>
      </c>
      <c r="E10" s="37" t="s">
        <v>523</v>
      </c>
      <c r="F10" s="37" t="s">
        <v>300</v>
      </c>
      <c r="G10" s="37">
        <v>2</v>
      </c>
      <c r="H10" s="38">
        <v>815.4</v>
      </c>
      <c r="I10" s="39">
        <f t="shared" si="0"/>
        <v>1630.8</v>
      </c>
    </row>
    <row r="11" spans="1:9" ht="13.5" thickBot="1" x14ac:dyDescent="0.25">
      <c r="A11" s="590"/>
      <c r="B11" s="581"/>
      <c r="C11" s="580"/>
      <c r="D11" s="592"/>
      <c r="E11" s="40" t="s">
        <v>524</v>
      </c>
      <c r="F11" s="40" t="s">
        <v>111</v>
      </c>
      <c r="G11" s="40">
        <v>0.5</v>
      </c>
      <c r="H11" s="41">
        <v>750</v>
      </c>
      <c r="I11" s="42">
        <f t="shared" si="0"/>
        <v>375</v>
      </c>
    </row>
    <row r="12" spans="1:9" ht="26.25" thickBot="1" x14ac:dyDescent="0.25">
      <c r="A12" s="46" t="s">
        <v>840</v>
      </c>
      <c r="B12" s="580"/>
      <c r="C12" s="88" t="s">
        <v>71</v>
      </c>
      <c r="D12" s="407"/>
      <c r="E12" s="47" t="s">
        <v>841</v>
      </c>
      <c r="F12" s="47" t="s">
        <v>102</v>
      </c>
      <c r="G12" s="47">
        <v>3</v>
      </c>
      <c r="H12" s="48">
        <v>69.78</v>
      </c>
      <c r="I12" s="49">
        <f t="shared" si="0"/>
        <v>209.34</v>
      </c>
    </row>
    <row r="13" spans="1:9" ht="12.75" customHeight="1" x14ac:dyDescent="0.2">
      <c r="A13" s="268"/>
      <c r="B13" s="13">
        <v>7519.21</v>
      </c>
      <c r="C13" s="13" t="s">
        <v>72</v>
      </c>
      <c r="D13" s="271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8"/>
      <c r="B14" s="13">
        <v>6651.7</v>
      </c>
      <c r="C14" s="13" t="s">
        <v>73</v>
      </c>
      <c r="D14" s="271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8"/>
      <c r="B15" s="269">
        <v>7705.8140000000003</v>
      </c>
      <c r="C15" s="13" t="s">
        <v>74</v>
      </c>
      <c r="D15" s="271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30"/>
      <c r="B16" s="273">
        <v>6316.2539999999999</v>
      </c>
      <c r="C16" s="74" t="s">
        <v>75</v>
      </c>
      <c r="D16" s="76"/>
      <c r="E16" s="76"/>
      <c r="F16" s="76"/>
      <c r="G16" s="76"/>
      <c r="H16" s="77"/>
      <c r="I16" s="204">
        <f t="shared" si="0"/>
        <v>0</v>
      </c>
    </row>
    <row r="17" spans="1:9" ht="12.75" customHeight="1" x14ac:dyDescent="0.2">
      <c r="A17" s="588" t="s">
        <v>586</v>
      </c>
      <c r="B17" s="579">
        <v>6862.683</v>
      </c>
      <c r="C17" s="579" t="s">
        <v>76</v>
      </c>
      <c r="D17" s="609" t="s">
        <v>1278</v>
      </c>
      <c r="E17" s="37" t="s">
        <v>305</v>
      </c>
      <c r="F17" s="37" t="s">
        <v>285</v>
      </c>
      <c r="G17" s="37">
        <v>0.25</v>
      </c>
      <c r="H17" s="38">
        <v>450</v>
      </c>
      <c r="I17" s="39">
        <f t="shared" si="0"/>
        <v>112.5</v>
      </c>
    </row>
    <row r="18" spans="1:9" ht="12.75" customHeight="1" x14ac:dyDescent="0.2">
      <c r="A18" s="589"/>
      <c r="B18" s="581"/>
      <c r="C18" s="581"/>
      <c r="D18" s="610"/>
      <c r="E18" s="15" t="s">
        <v>306</v>
      </c>
      <c r="F18" s="15" t="s">
        <v>108</v>
      </c>
      <c r="G18" s="15">
        <v>0.25</v>
      </c>
      <c r="H18" s="16">
        <v>510</v>
      </c>
      <c r="I18" s="43">
        <f t="shared" si="0"/>
        <v>127.5</v>
      </c>
    </row>
    <row r="19" spans="1:9" ht="12.75" customHeight="1" x14ac:dyDescent="0.2">
      <c r="A19" s="589"/>
      <c r="B19" s="581"/>
      <c r="C19" s="581"/>
      <c r="D19" s="610"/>
      <c r="E19" s="15" t="s">
        <v>589</v>
      </c>
      <c r="F19" s="15" t="s">
        <v>138</v>
      </c>
      <c r="G19" s="15">
        <v>1</v>
      </c>
      <c r="H19" s="16">
        <v>73</v>
      </c>
      <c r="I19" s="43">
        <f t="shared" si="0"/>
        <v>73</v>
      </c>
    </row>
    <row r="20" spans="1:9" ht="12.75" customHeight="1" x14ac:dyDescent="0.2">
      <c r="A20" s="589"/>
      <c r="B20" s="581"/>
      <c r="C20" s="581"/>
      <c r="D20" s="610"/>
      <c r="E20" s="15" t="s">
        <v>1279</v>
      </c>
      <c r="F20" s="15" t="s">
        <v>100</v>
      </c>
      <c r="G20" s="15">
        <v>1</v>
      </c>
      <c r="H20" s="16">
        <v>304</v>
      </c>
      <c r="I20" s="43">
        <f t="shared" si="0"/>
        <v>304</v>
      </c>
    </row>
    <row r="21" spans="1:9" x14ac:dyDescent="0.2">
      <c r="A21" s="589"/>
      <c r="B21" s="581"/>
      <c r="C21" s="581"/>
      <c r="D21" s="610"/>
      <c r="E21" s="15" t="s">
        <v>1280</v>
      </c>
      <c r="F21" s="15" t="s">
        <v>100</v>
      </c>
      <c r="G21" s="15">
        <v>1</v>
      </c>
      <c r="H21" s="16">
        <v>100</v>
      </c>
      <c r="I21" s="43">
        <f t="shared" si="0"/>
        <v>100</v>
      </c>
    </row>
    <row r="22" spans="1:9" ht="12.75" customHeight="1" thickBot="1" x14ac:dyDescent="0.25">
      <c r="A22" s="590"/>
      <c r="B22" s="580"/>
      <c r="C22" s="580"/>
      <c r="D22" s="611"/>
      <c r="E22" s="86" t="s">
        <v>304</v>
      </c>
      <c r="F22" s="86" t="s">
        <v>100</v>
      </c>
      <c r="G22" s="86">
        <v>1</v>
      </c>
      <c r="H22" s="87">
        <v>400</v>
      </c>
      <c r="I22" s="42">
        <f t="shared" si="0"/>
        <v>400</v>
      </c>
    </row>
    <row r="23" spans="1:9" ht="12.75" customHeight="1" thickBot="1" x14ac:dyDescent="0.25">
      <c r="A23" s="422"/>
      <c r="B23" s="73">
        <v>6954.1940000000004</v>
      </c>
      <c r="C23" s="73" t="s">
        <v>77</v>
      </c>
      <c r="D23" s="564"/>
      <c r="E23" s="565"/>
      <c r="F23" s="45"/>
      <c r="G23" s="565"/>
      <c r="H23" s="565"/>
      <c r="I23" s="168">
        <f t="shared" si="0"/>
        <v>0</v>
      </c>
    </row>
    <row r="24" spans="1:9" ht="12.75" customHeight="1" x14ac:dyDescent="0.2">
      <c r="A24" s="588" t="s">
        <v>1494</v>
      </c>
      <c r="B24" s="579">
        <v>7520.9269999999997</v>
      </c>
      <c r="C24" s="579" t="s">
        <v>78</v>
      </c>
      <c r="D24" s="616" t="s">
        <v>287</v>
      </c>
      <c r="E24" s="37" t="s">
        <v>1495</v>
      </c>
      <c r="F24" s="37" t="s">
        <v>104</v>
      </c>
      <c r="G24" s="37">
        <v>4</v>
      </c>
      <c r="H24" s="38">
        <v>271.41000000000003</v>
      </c>
      <c r="I24" s="39">
        <f t="shared" si="0"/>
        <v>1085.6400000000001</v>
      </c>
    </row>
    <row r="25" spans="1:9" ht="12.75" customHeight="1" x14ac:dyDescent="0.2">
      <c r="A25" s="589"/>
      <c r="B25" s="581"/>
      <c r="C25" s="581"/>
      <c r="D25" s="622"/>
      <c r="E25" s="35" t="s">
        <v>516</v>
      </c>
      <c r="F25" s="35" t="s">
        <v>104</v>
      </c>
      <c r="G25" s="35">
        <v>2</v>
      </c>
      <c r="H25" s="36">
        <v>19.98</v>
      </c>
      <c r="I25" s="43">
        <f t="shared" si="0"/>
        <v>39.96</v>
      </c>
    </row>
    <row r="26" spans="1:9" ht="12.75" customHeight="1" x14ac:dyDescent="0.2">
      <c r="A26" s="589"/>
      <c r="B26" s="581"/>
      <c r="C26" s="581"/>
      <c r="D26" s="622"/>
      <c r="E26" s="53" t="s">
        <v>346</v>
      </c>
      <c r="F26" s="53" t="s">
        <v>100</v>
      </c>
      <c r="G26" s="53">
        <v>1</v>
      </c>
      <c r="H26" s="156">
        <v>60</v>
      </c>
      <c r="I26" s="43">
        <f t="shared" si="0"/>
        <v>60</v>
      </c>
    </row>
    <row r="27" spans="1:9" ht="12.75" customHeight="1" thickBot="1" x14ac:dyDescent="0.25">
      <c r="A27" s="590"/>
      <c r="B27" s="580"/>
      <c r="C27" s="580"/>
      <c r="D27" s="617"/>
      <c r="E27" s="40" t="s">
        <v>535</v>
      </c>
      <c r="F27" s="40" t="s">
        <v>102</v>
      </c>
      <c r="G27" s="40">
        <v>2</v>
      </c>
      <c r="H27" s="41">
        <v>77.400000000000006</v>
      </c>
      <c r="I27" s="42">
        <f t="shared" si="0"/>
        <v>154.80000000000001</v>
      </c>
    </row>
    <row r="28" spans="1:9" ht="12.75" customHeight="1" x14ac:dyDescent="0.2">
      <c r="A28" s="588" t="s">
        <v>1559</v>
      </c>
      <c r="B28" s="579">
        <v>7496.5219999999999</v>
      </c>
      <c r="C28" s="579" t="s">
        <v>79</v>
      </c>
      <c r="D28" s="591" t="s">
        <v>287</v>
      </c>
      <c r="E28" s="85" t="s">
        <v>213</v>
      </c>
      <c r="F28" s="85" t="s">
        <v>100</v>
      </c>
      <c r="G28" s="85">
        <v>1</v>
      </c>
      <c r="H28" s="158">
        <v>41.85</v>
      </c>
      <c r="I28" s="159">
        <f t="shared" si="0"/>
        <v>41.85</v>
      </c>
    </row>
    <row r="29" spans="1:9" ht="12.75" customHeight="1" thickBot="1" x14ac:dyDescent="0.25">
      <c r="A29" s="590"/>
      <c r="B29" s="580"/>
      <c r="C29" s="580"/>
      <c r="D29" s="592"/>
      <c r="E29" s="40" t="s">
        <v>221</v>
      </c>
      <c r="F29" s="40" t="s">
        <v>102</v>
      </c>
      <c r="G29" s="40">
        <v>0.05</v>
      </c>
      <c r="H29" s="41">
        <v>82</v>
      </c>
      <c r="I29" s="42">
        <f t="shared" si="0"/>
        <v>4.1000000000000005</v>
      </c>
    </row>
    <row r="30" spans="1:9" ht="13.5" thickBot="1" x14ac:dyDescent="0.25">
      <c r="A30" s="183"/>
      <c r="B30" s="200">
        <f>SUM(B6:B29)</f>
        <v>91476.953999999998</v>
      </c>
      <c r="C30" s="201"/>
      <c r="D30" s="200"/>
      <c r="E30" s="202"/>
      <c r="F30" s="201"/>
      <c r="G30" s="201"/>
      <c r="H30" s="200" t="s">
        <v>16</v>
      </c>
      <c r="I30" s="233">
        <f>SUM(I6:I29)</f>
        <v>6283.8900000000012</v>
      </c>
    </row>
    <row r="31" spans="1:9" ht="77.25" thickBot="1" x14ac:dyDescent="0.25">
      <c r="A31" s="137" t="s">
        <v>1602</v>
      </c>
      <c r="B31" s="117" t="s">
        <v>15</v>
      </c>
      <c r="C31" s="117" t="s">
        <v>4</v>
      </c>
      <c r="D31" s="117" t="s">
        <v>22</v>
      </c>
      <c r="E31" s="121" t="s">
        <v>17</v>
      </c>
      <c r="F31" s="117" t="s">
        <v>18</v>
      </c>
      <c r="G31" s="117" t="s">
        <v>9</v>
      </c>
      <c r="H31" s="117" t="s">
        <v>12</v>
      </c>
      <c r="I31" s="118" t="s">
        <v>11</v>
      </c>
    </row>
    <row r="32" spans="1:9" ht="26.25" thickBot="1" x14ac:dyDescent="0.25">
      <c r="A32" s="46" t="s">
        <v>353</v>
      </c>
      <c r="B32" s="272">
        <v>12411.82</v>
      </c>
      <c r="C32" s="88" t="s">
        <v>65</v>
      </c>
      <c r="D32" s="47" t="s">
        <v>362</v>
      </c>
      <c r="E32" s="47" t="s">
        <v>355</v>
      </c>
      <c r="F32" s="47" t="s">
        <v>100</v>
      </c>
      <c r="G32" s="47">
        <v>5</v>
      </c>
      <c r="H32" s="48">
        <v>17</v>
      </c>
      <c r="I32" s="49">
        <f t="shared" ref="I32:I37" si="1">G32*H32</f>
        <v>85</v>
      </c>
    </row>
    <row r="33" spans="1:9" x14ac:dyDescent="0.2">
      <c r="A33" s="421"/>
      <c r="B33" s="273">
        <v>10416.75</v>
      </c>
      <c r="C33" s="157" t="s">
        <v>66</v>
      </c>
      <c r="D33" s="317"/>
      <c r="E33" s="76"/>
      <c r="F33" s="76"/>
      <c r="G33" s="76"/>
      <c r="H33" s="77"/>
      <c r="I33" s="43">
        <f t="shared" si="1"/>
        <v>0</v>
      </c>
    </row>
    <row r="34" spans="1:9" ht="12.75" customHeight="1" thickBot="1" x14ac:dyDescent="0.25">
      <c r="A34" s="30"/>
      <c r="B34" s="273">
        <v>10454.51</v>
      </c>
      <c r="C34" s="74" t="s">
        <v>69</v>
      </c>
      <c r="D34" s="76"/>
      <c r="E34" s="76"/>
      <c r="F34" s="76"/>
      <c r="G34" s="76"/>
      <c r="H34" s="77"/>
      <c r="I34" s="204">
        <f t="shared" si="1"/>
        <v>0</v>
      </c>
    </row>
    <row r="35" spans="1:9" ht="12.75" customHeight="1" x14ac:dyDescent="0.2">
      <c r="A35" s="588" t="s">
        <v>118</v>
      </c>
      <c r="B35" s="579">
        <v>9667.2900000000009</v>
      </c>
      <c r="C35" s="579" t="s">
        <v>71</v>
      </c>
      <c r="D35" s="609" t="s">
        <v>786</v>
      </c>
      <c r="E35" s="37" t="s">
        <v>787</v>
      </c>
      <c r="F35" s="37" t="s">
        <v>100</v>
      </c>
      <c r="G35" s="37">
        <v>2</v>
      </c>
      <c r="H35" s="38">
        <v>120</v>
      </c>
      <c r="I35" s="39">
        <f t="shared" si="1"/>
        <v>240</v>
      </c>
    </row>
    <row r="36" spans="1:9" ht="12.75" customHeight="1" thickBot="1" x14ac:dyDescent="0.25">
      <c r="A36" s="590"/>
      <c r="B36" s="580"/>
      <c r="C36" s="580"/>
      <c r="D36" s="611"/>
      <c r="E36" s="40" t="s">
        <v>745</v>
      </c>
      <c r="F36" s="40" t="s">
        <v>100</v>
      </c>
      <c r="G36" s="40">
        <v>1</v>
      </c>
      <c r="H36" s="41">
        <v>320</v>
      </c>
      <c r="I36" s="42">
        <f t="shared" si="1"/>
        <v>320</v>
      </c>
    </row>
    <row r="37" spans="1:9" x14ac:dyDescent="0.2">
      <c r="A37" s="588" t="s">
        <v>168</v>
      </c>
      <c r="B37" s="579">
        <v>9636.67</v>
      </c>
      <c r="C37" s="579" t="s">
        <v>72</v>
      </c>
      <c r="D37" s="591" t="s">
        <v>323</v>
      </c>
      <c r="E37" s="37" t="s">
        <v>648</v>
      </c>
      <c r="F37" s="37" t="s">
        <v>100</v>
      </c>
      <c r="G37" s="37">
        <v>1</v>
      </c>
      <c r="H37" s="38">
        <v>58</v>
      </c>
      <c r="I37" s="39">
        <f t="shared" si="1"/>
        <v>58</v>
      </c>
    </row>
    <row r="38" spans="1:9" ht="12.75" customHeight="1" thickBot="1" x14ac:dyDescent="0.25">
      <c r="A38" s="590"/>
      <c r="B38" s="580"/>
      <c r="C38" s="580"/>
      <c r="D38" s="592"/>
      <c r="E38" s="40" t="s">
        <v>345</v>
      </c>
      <c r="F38" s="40" t="s">
        <v>100</v>
      </c>
      <c r="G38" s="40">
        <v>1</v>
      </c>
      <c r="H38" s="41">
        <v>60.6</v>
      </c>
      <c r="I38" s="42">
        <f t="shared" ref="I38:I76" si="2">G38*H38</f>
        <v>60.6</v>
      </c>
    </row>
    <row r="39" spans="1:9" ht="12.75" customHeight="1" x14ac:dyDescent="0.2">
      <c r="A39" s="588" t="s">
        <v>353</v>
      </c>
      <c r="B39" s="579">
        <v>9499.16</v>
      </c>
      <c r="C39" s="579" t="s">
        <v>73</v>
      </c>
      <c r="D39" s="591" t="s">
        <v>362</v>
      </c>
      <c r="E39" s="37" t="s">
        <v>355</v>
      </c>
      <c r="F39" s="37" t="s">
        <v>100</v>
      </c>
      <c r="G39" s="37">
        <v>3</v>
      </c>
      <c r="H39" s="38">
        <v>17</v>
      </c>
      <c r="I39" s="39">
        <f t="shared" si="2"/>
        <v>51</v>
      </c>
    </row>
    <row r="40" spans="1:9" ht="12.75" customHeight="1" thickBot="1" x14ac:dyDescent="0.25">
      <c r="A40" s="590"/>
      <c r="B40" s="580"/>
      <c r="C40" s="580"/>
      <c r="D40" s="592"/>
      <c r="E40" s="86" t="s">
        <v>356</v>
      </c>
      <c r="F40" s="86" t="s">
        <v>100</v>
      </c>
      <c r="G40" s="86">
        <v>1</v>
      </c>
      <c r="H40" s="87">
        <v>50</v>
      </c>
      <c r="I40" s="203">
        <f t="shared" si="2"/>
        <v>50</v>
      </c>
    </row>
    <row r="41" spans="1:9" ht="12.75" customHeight="1" thickBot="1" x14ac:dyDescent="0.25">
      <c r="A41" s="321"/>
      <c r="B41" s="322">
        <v>11170.69</v>
      </c>
      <c r="C41" s="73" t="s">
        <v>74</v>
      </c>
      <c r="D41" s="323"/>
      <c r="E41" s="53"/>
      <c r="F41" s="53"/>
      <c r="G41" s="53"/>
      <c r="H41" s="156"/>
      <c r="I41" s="168">
        <f t="shared" si="2"/>
        <v>0</v>
      </c>
    </row>
    <row r="42" spans="1:9" ht="12.75" customHeight="1" x14ac:dyDescent="0.2">
      <c r="A42" s="588" t="s">
        <v>118</v>
      </c>
      <c r="B42" s="579">
        <v>11539.04</v>
      </c>
      <c r="C42" s="579" t="s">
        <v>75</v>
      </c>
      <c r="D42" s="591" t="s">
        <v>1166</v>
      </c>
      <c r="E42" s="37" t="s">
        <v>236</v>
      </c>
      <c r="F42" s="37" t="s">
        <v>104</v>
      </c>
      <c r="G42" s="37">
        <v>4</v>
      </c>
      <c r="H42" s="38">
        <v>56.72</v>
      </c>
      <c r="I42" s="39">
        <f t="shared" si="2"/>
        <v>226.88</v>
      </c>
    </row>
    <row r="43" spans="1:9" ht="12.75" customHeight="1" x14ac:dyDescent="0.2">
      <c r="A43" s="589"/>
      <c r="B43" s="581"/>
      <c r="C43" s="581"/>
      <c r="D43" s="595"/>
      <c r="E43" s="15" t="s">
        <v>419</v>
      </c>
      <c r="F43" s="15" t="s">
        <v>100</v>
      </c>
      <c r="G43" s="15">
        <v>1</v>
      </c>
      <c r="H43" s="16">
        <v>148.01</v>
      </c>
      <c r="I43" s="43">
        <f t="shared" si="2"/>
        <v>148.01</v>
      </c>
    </row>
    <row r="44" spans="1:9" ht="12.75" customHeight="1" x14ac:dyDescent="0.2">
      <c r="A44" s="589"/>
      <c r="B44" s="581"/>
      <c r="C44" s="581"/>
      <c r="D44" s="595"/>
      <c r="E44" s="15" t="s">
        <v>333</v>
      </c>
      <c r="F44" s="15" t="s">
        <v>100</v>
      </c>
      <c r="G44" s="15">
        <v>1</v>
      </c>
      <c r="H44" s="16">
        <v>105.64</v>
      </c>
      <c r="I44" s="43">
        <f t="shared" si="2"/>
        <v>105.64</v>
      </c>
    </row>
    <row r="45" spans="1:9" ht="12.75" customHeight="1" x14ac:dyDescent="0.2">
      <c r="A45" s="589"/>
      <c r="B45" s="581"/>
      <c r="C45" s="581"/>
      <c r="D45" s="595"/>
      <c r="E45" s="15" t="s">
        <v>237</v>
      </c>
      <c r="F45" s="15" t="s">
        <v>100</v>
      </c>
      <c r="G45" s="15">
        <v>2</v>
      </c>
      <c r="H45" s="16">
        <v>4.59</v>
      </c>
      <c r="I45" s="43">
        <f t="shared" si="2"/>
        <v>9.18</v>
      </c>
    </row>
    <row r="46" spans="1:9" ht="12.75" customHeight="1" x14ac:dyDescent="0.2">
      <c r="A46" s="589"/>
      <c r="B46" s="581"/>
      <c r="C46" s="581"/>
      <c r="D46" s="595"/>
      <c r="E46" s="15" t="s">
        <v>411</v>
      </c>
      <c r="F46" s="15" t="s">
        <v>100</v>
      </c>
      <c r="G46" s="15">
        <v>2</v>
      </c>
      <c r="H46" s="16">
        <v>5.44</v>
      </c>
      <c r="I46" s="43">
        <f t="shared" si="2"/>
        <v>10.88</v>
      </c>
    </row>
    <row r="47" spans="1:9" ht="12.75" customHeight="1" x14ac:dyDescent="0.2">
      <c r="A47" s="589"/>
      <c r="B47" s="581"/>
      <c r="C47" s="581"/>
      <c r="D47" s="595"/>
      <c r="E47" s="15" t="s">
        <v>231</v>
      </c>
      <c r="F47" s="15" t="s">
        <v>100</v>
      </c>
      <c r="G47" s="15">
        <v>2</v>
      </c>
      <c r="H47" s="16">
        <v>5</v>
      </c>
      <c r="I47" s="43">
        <f t="shared" si="2"/>
        <v>10</v>
      </c>
    </row>
    <row r="48" spans="1:9" ht="12.75" customHeight="1" x14ac:dyDescent="0.2">
      <c r="A48" s="589"/>
      <c r="B48" s="581"/>
      <c r="C48" s="581"/>
      <c r="D48" s="595"/>
      <c r="E48" s="15" t="s">
        <v>230</v>
      </c>
      <c r="F48" s="15" t="s">
        <v>100</v>
      </c>
      <c r="G48" s="15">
        <v>1</v>
      </c>
      <c r="H48" s="16">
        <v>50.75</v>
      </c>
      <c r="I48" s="43">
        <f t="shared" si="2"/>
        <v>50.75</v>
      </c>
    </row>
    <row r="49" spans="1:9" x14ac:dyDescent="0.2">
      <c r="A49" s="589"/>
      <c r="B49" s="581"/>
      <c r="C49" s="581"/>
      <c r="D49" s="595"/>
      <c r="E49" s="15" t="s">
        <v>274</v>
      </c>
      <c r="F49" s="15" t="s">
        <v>100</v>
      </c>
      <c r="G49" s="15">
        <v>1</v>
      </c>
      <c r="H49" s="16">
        <v>102.25</v>
      </c>
      <c r="I49" s="43">
        <f t="shared" si="2"/>
        <v>102.25</v>
      </c>
    </row>
    <row r="50" spans="1:9" ht="13.5" thickBot="1" x14ac:dyDescent="0.25">
      <c r="A50" s="590"/>
      <c r="B50" s="580"/>
      <c r="C50" s="580"/>
      <c r="D50" s="592"/>
      <c r="E50" s="40" t="s">
        <v>346</v>
      </c>
      <c r="F50" s="40" t="s">
        <v>100</v>
      </c>
      <c r="G50" s="40">
        <v>2</v>
      </c>
      <c r="H50" s="41">
        <v>67</v>
      </c>
      <c r="I50" s="42">
        <f t="shared" si="2"/>
        <v>134</v>
      </c>
    </row>
    <row r="51" spans="1:9" ht="26.25" thickBot="1" x14ac:dyDescent="0.25">
      <c r="A51" s="46" t="s">
        <v>353</v>
      </c>
      <c r="B51" s="609">
        <v>13578.52</v>
      </c>
      <c r="C51" s="609" t="s">
        <v>76</v>
      </c>
      <c r="D51" s="47" t="s">
        <v>362</v>
      </c>
      <c r="E51" s="493" t="s">
        <v>355</v>
      </c>
      <c r="F51" s="493" t="s">
        <v>100</v>
      </c>
      <c r="G51" s="493">
        <v>4</v>
      </c>
      <c r="H51" s="48">
        <v>9.42</v>
      </c>
      <c r="I51" s="49">
        <f t="shared" si="2"/>
        <v>37.68</v>
      </c>
    </row>
    <row r="52" spans="1:9" x14ac:dyDescent="0.2">
      <c r="A52" s="588" t="s">
        <v>264</v>
      </c>
      <c r="B52" s="610"/>
      <c r="C52" s="610"/>
      <c r="D52" s="591" t="s">
        <v>287</v>
      </c>
      <c r="E52" s="37" t="s">
        <v>336</v>
      </c>
      <c r="F52" s="37" t="s">
        <v>104</v>
      </c>
      <c r="G52" s="37">
        <v>16</v>
      </c>
      <c r="H52" s="38">
        <v>52.03</v>
      </c>
      <c r="I52" s="39">
        <f t="shared" si="2"/>
        <v>832.48</v>
      </c>
    </row>
    <row r="53" spans="1:9" x14ac:dyDescent="0.2">
      <c r="A53" s="589"/>
      <c r="B53" s="610"/>
      <c r="C53" s="610"/>
      <c r="D53" s="595"/>
      <c r="E53" s="15" t="s">
        <v>193</v>
      </c>
      <c r="F53" s="15" t="s">
        <v>100</v>
      </c>
      <c r="G53" s="15">
        <v>2</v>
      </c>
      <c r="H53" s="16">
        <v>110.19</v>
      </c>
      <c r="I53" s="43">
        <f t="shared" si="2"/>
        <v>220.38</v>
      </c>
    </row>
    <row r="54" spans="1:9" x14ac:dyDescent="0.2">
      <c r="A54" s="589"/>
      <c r="B54" s="610"/>
      <c r="C54" s="610"/>
      <c r="D54" s="595"/>
      <c r="E54" s="15" t="s">
        <v>1277</v>
      </c>
      <c r="F54" s="15" t="s">
        <v>100</v>
      </c>
      <c r="G54" s="15">
        <v>1</v>
      </c>
      <c r="H54" s="16">
        <v>130</v>
      </c>
      <c r="I54" s="43">
        <f t="shared" si="2"/>
        <v>130</v>
      </c>
    </row>
    <row r="55" spans="1:9" x14ac:dyDescent="0.2">
      <c r="A55" s="589"/>
      <c r="B55" s="610"/>
      <c r="C55" s="610"/>
      <c r="D55" s="595"/>
      <c r="E55" s="15" t="s">
        <v>330</v>
      </c>
      <c r="F55" s="15" t="s">
        <v>100</v>
      </c>
      <c r="G55" s="15">
        <v>1</v>
      </c>
      <c r="H55" s="16">
        <v>61.59</v>
      </c>
      <c r="I55" s="43">
        <f t="shared" si="2"/>
        <v>61.59</v>
      </c>
    </row>
    <row r="56" spans="1:9" ht="13.5" thickBot="1" x14ac:dyDescent="0.25">
      <c r="A56" s="590"/>
      <c r="B56" s="611"/>
      <c r="C56" s="611"/>
      <c r="D56" s="592"/>
      <c r="E56" s="40" t="s">
        <v>244</v>
      </c>
      <c r="F56" s="40" t="s">
        <v>100</v>
      </c>
      <c r="G56" s="40">
        <v>1</v>
      </c>
      <c r="H56" s="41">
        <v>290</v>
      </c>
      <c r="I56" s="42">
        <f t="shared" si="2"/>
        <v>290</v>
      </c>
    </row>
    <row r="57" spans="1:9" x14ac:dyDescent="0.2">
      <c r="A57" s="588" t="s">
        <v>353</v>
      </c>
      <c r="B57" s="579">
        <v>10902.2</v>
      </c>
      <c r="C57" s="579" t="s">
        <v>77</v>
      </c>
      <c r="D57" s="591" t="s">
        <v>362</v>
      </c>
      <c r="E57" s="37" t="s">
        <v>355</v>
      </c>
      <c r="F57" s="37" t="s">
        <v>100</v>
      </c>
      <c r="G57" s="37">
        <v>2</v>
      </c>
      <c r="H57" s="38">
        <v>9.42</v>
      </c>
      <c r="I57" s="39">
        <f t="shared" si="2"/>
        <v>18.84</v>
      </c>
    </row>
    <row r="58" spans="1:9" ht="13.5" thickBot="1" x14ac:dyDescent="0.25">
      <c r="A58" s="590"/>
      <c r="B58" s="581"/>
      <c r="C58" s="581"/>
      <c r="D58" s="592"/>
      <c r="E58" s="86" t="s">
        <v>356</v>
      </c>
      <c r="F58" s="86" t="s">
        <v>100</v>
      </c>
      <c r="G58" s="86">
        <v>2</v>
      </c>
      <c r="H58" s="87">
        <v>44.8</v>
      </c>
      <c r="I58" s="203">
        <f t="shared" si="2"/>
        <v>89.6</v>
      </c>
    </row>
    <row r="59" spans="1:9" x14ac:dyDescent="0.2">
      <c r="A59" s="588" t="s">
        <v>118</v>
      </c>
      <c r="B59" s="581"/>
      <c r="C59" s="581"/>
      <c r="D59" s="609" t="s">
        <v>1358</v>
      </c>
      <c r="E59" s="37" t="s">
        <v>316</v>
      </c>
      <c r="F59" s="37" t="s">
        <v>104</v>
      </c>
      <c r="G59" s="37">
        <v>2</v>
      </c>
      <c r="H59" s="38">
        <v>19.78</v>
      </c>
      <c r="I59" s="39">
        <f t="shared" si="2"/>
        <v>39.56</v>
      </c>
    </row>
    <row r="60" spans="1:9" x14ac:dyDescent="0.2">
      <c r="A60" s="589"/>
      <c r="B60" s="581"/>
      <c r="C60" s="581"/>
      <c r="D60" s="610"/>
      <c r="E60" s="15" t="s">
        <v>1359</v>
      </c>
      <c r="F60" s="15" t="s">
        <v>100</v>
      </c>
      <c r="G60" s="15">
        <v>2</v>
      </c>
      <c r="H60" s="16">
        <v>320</v>
      </c>
      <c r="I60" s="43">
        <f t="shared" si="2"/>
        <v>640</v>
      </c>
    </row>
    <row r="61" spans="1:9" x14ac:dyDescent="0.2">
      <c r="A61" s="589"/>
      <c r="B61" s="581"/>
      <c r="C61" s="581"/>
      <c r="D61" s="610"/>
      <c r="E61" s="15" t="s">
        <v>209</v>
      </c>
      <c r="F61" s="15" t="s">
        <v>100</v>
      </c>
      <c r="G61" s="15">
        <v>4</v>
      </c>
      <c r="H61" s="16">
        <v>173.33</v>
      </c>
      <c r="I61" s="43">
        <f t="shared" si="2"/>
        <v>693.32</v>
      </c>
    </row>
    <row r="62" spans="1:9" x14ac:dyDescent="0.2">
      <c r="A62" s="589"/>
      <c r="B62" s="581"/>
      <c r="C62" s="581"/>
      <c r="D62" s="610"/>
      <c r="E62" s="15" t="s">
        <v>193</v>
      </c>
      <c r="F62" s="15" t="s">
        <v>100</v>
      </c>
      <c r="G62" s="15">
        <v>3</v>
      </c>
      <c r="H62" s="16">
        <v>110.19</v>
      </c>
      <c r="I62" s="43">
        <f t="shared" si="2"/>
        <v>330.57</v>
      </c>
    </row>
    <row r="63" spans="1:9" x14ac:dyDescent="0.2">
      <c r="A63" s="589"/>
      <c r="B63" s="581"/>
      <c r="C63" s="581"/>
      <c r="D63" s="610"/>
      <c r="E63" s="15" t="s">
        <v>268</v>
      </c>
      <c r="F63" s="15" t="s">
        <v>100</v>
      </c>
      <c r="G63" s="15">
        <v>2</v>
      </c>
      <c r="H63" s="16">
        <v>151.66</v>
      </c>
      <c r="I63" s="43">
        <f t="shared" si="2"/>
        <v>303.32</v>
      </c>
    </row>
    <row r="64" spans="1:9" x14ac:dyDescent="0.2">
      <c r="A64" s="589"/>
      <c r="B64" s="581"/>
      <c r="C64" s="581"/>
      <c r="D64" s="610"/>
      <c r="E64" s="15" t="s">
        <v>885</v>
      </c>
      <c r="F64" s="15" t="s">
        <v>100</v>
      </c>
      <c r="G64" s="15">
        <v>2</v>
      </c>
      <c r="H64" s="16">
        <v>130.08000000000001</v>
      </c>
      <c r="I64" s="43">
        <f t="shared" si="2"/>
        <v>260.16000000000003</v>
      </c>
    </row>
    <row r="65" spans="1:9" x14ac:dyDescent="0.2">
      <c r="A65" s="589"/>
      <c r="B65" s="581"/>
      <c r="C65" s="581"/>
      <c r="D65" s="610"/>
      <c r="E65" s="15" t="s">
        <v>1333</v>
      </c>
      <c r="F65" s="15" t="s">
        <v>100</v>
      </c>
      <c r="G65" s="15">
        <v>1</v>
      </c>
      <c r="H65" s="16">
        <v>219.39</v>
      </c>
      <c r="I65" s="43">
        <f t="shared" si="2"/>
        <v>219.39</v>
      </c>
    </row>
    <row r="66" spans="1:9" x14ac:dyDescent="0.2">
      <c r="A66" s="589"/>
      <c r="B66" s="581"/>
      <c r="C66" s="581"/>
      <c r="D66" s="610"/>
      <c r="E66" s="15" t="s">
        <v>1003</v>
      </c>
      <c r="F66" s="15" t="s">
        <v>100</v>
      </c>
      <c r="G66" s="15">
        <v>1</v>
      </c>
      <c r="H66" s="16">
        <v>230</v>
      </c>
      <c r="I66" s="43">
        <f t="shared" si="2"/>
        <v>230</v>
      </c>
    </row>
    <row r="67" spans="1:9" x14ac:dyDescent="0.2">
      <c r="A67" s="589"/>
      <c r="B67" s="581"/>
      <c r="C67" s="581"/>
      <c r="D67" s="610"/>
      <c r="E67" s="15" t="s">
        <v>880</v>
      </c>
      <c r="F67" s="15" t="s">
        <v>100</v>
      </c>
      <c r="G67" s="15">
        <v>3</v>
      </c>
      <c r="H67" s="16">
        <v>287.55</v>
      </c>
      <c r="I67" s="43">
        <f t="shared" si="2"/>
        <v>862.65000000000009</v>
      </c>
    </row>
    <row r="68" spans="1:9" ht="13.5" thickBot="1" x14ac:dyDescent="0.25">
      <c r="A68" s="590"/>
      <c r="B68" s="580"/>
      <c r="C68" s="580"/>
      <c r="D68" s="611"/>
      <c r="E68" s="40" t="s">
        <v>600</v>
      </c>
      <c r="F68" s="40" t="s">
        <v>100</v>
      </c>
      <c r="G68" s="40">
        <v>3</v>
      </c>
      <c r="H68" s="41">
        <v>16.95</v>
      </c>
      <c r="I68" s="42">
        <f t="shared" si="2"/>
        <v>50.849999999999994</v>
      </c>
    </row>
    <row r="69" spans="1:9" ht="26.25" thickBot="1" x14ac:dyDescent="0.25">
      <c r="A69" s="46" t="s">
        <v>353</v>
      </c>
      <c r="B69" s="88">
        <v>14119.79</v>
      </c>
      <c r="C69" s="88" t="s">
        <v>78</v>
      </c>
      <c r="D69" s="47" t="s">
        <v>362</v>
      </c>
      <c r="E69" s="47" t="s">
        <v>355</v>
      </c>
      <c r="F69" s="47" t="s">
        <v>100</v>
      </c>
      <c r="G69" s="47">
        <v>2</v>
      </c>
      <c r="H69" s="48">
        <v>17</v>
      </c>
      <c r="I69" s="318">
        <f t="shared" si="2"/>
        <v>34</v>
      </c>
    </row>
    <row r="70" spans="1:9" ht="26.25" thickBot="1" x14ac:dyDescent="0.25">
      <c r="A70" s="46" t="s">
        <v>353</v>
      </c>
      <c r="B70" s="579">
        <v>12120.39</v>
      </c>
      <c r="C70" s="579" t="s">
        <v>79</v>
      </c>
      <c r="D70" s="47" t="s">
        <v>362</v>
      </c>
      <c r="E70" s="47" t="s">
        <v>355</v>
      </c>
      <c r="F70" s="47" t="s">
        <v>100</v>
      </c>
      <c r="G70" s="47">
        <v>3</v>
      </c>
      <c r="H70" s="48">
        <v>17</v>
      </c>
      <c r="I70" s="49">
        <f t="shared" si="2"/>
        <v>51</v>
      </c>
    </row>
    <row r="71" spans="1:9" ht="12.75" customHeight="1" x14ac:dyDescent="0.2">
      <c r="A71" s="588" t="s">
        <v>150</v>
      </c>
      <c r="B71" s="581"/>
      <c r="C71" s="581"/>
      <c r="D71" s="591" t="s">
        <v>366</v>
      </c>
      <c r="E71" s="37" t="s">
        <v>209</v>
      </c>
      <c r="F71" s="37" t="s">
        <v>100</v>
      </c>
      <c r="G71" s="37">
        <v>1</v>
      </c>
      <c r="H71" s="38">
        <v>173.33</v>
      </c>
      <c r="I71" s="39">
        <f t="shared" si="2"/>
        <v>173.33</v>
      </c>
    </row>
    <row r="72" spans="1:9" ht="12.75" customHeight="1" x14ac:dyDescent="0.2">
      <c r="A72" s="589"/>
      <c r="B72" s="581"/>
      <c r="C72" s="581"/>
      <c r="D72" s="595"/>
      <c r="E72" s="15" t="s">
        <v>193</v>
      </c>
      <c r="F72" s="15" t="s">
        <v>100</v>
      </c>
      <c r="G72" s="15">
        <v>1</v>
      </c>
      <c r="H72" s="16">
        <v>110.19</v>
      </c>
      <c r="I72" s="43">
        <f t="shared" si="2"/>
        <v>110.19</v>
      </c>
    </row>
    <row r="73" spans="1:9" ht="12.75" customHeight="1" x14ac:dyDescent="0.2">
      <c r="A73" s="589"/>
      <c r="B73" s="581"/>
      <c r="C73" s="581"/>
      <c r="D73" s="595"/>
      <c r="E73" s="15" t="s">
        <v>273</v>
      </c>
      <c r="F73" s="15" t="s">
        <v>104</v>
      </c>
      <c r="G73" s="15">
        <v>1</v>
      </c>
      <c r="H73" s="16">
        <v>55.65</v>
      </c>
      <c r="I73" s="43">
        <f t="shared" si="2"/>
        <v>55.65</v>
      </c>
    </row>
    <row r="74" spans="1:9" ht="12.75" customHeight="1" x14ac:dyDescent="0.2">
      <c r="A74" s="589"/>
      <c r="B74" s="581"/>
      <c r="C74" s="581"/>
      <c r="D74" s="595"/>
      <c r="E74" s="15" t="s">
        <v>275</v>
      </c>
      <c r="F74" s="15" t="s">
        <v>100</v>
      </c>
      <c r="G74" s="15">
        <v>1</v>
      </c>
      <c r="H74" s="16">
        <v>90</v>
      </c>
      <c r="I74" s="43">
        <f t="shared" si="2"/>
        <v>90</v>
      </c>
    </row>
    <row r="75" spans="1:9" ht="12.75" customHeight="1" x14ac:dyDescent="0.2">
      <c r="A75" s="589"/>
      <c r="B75" s="581"/>
      <c r="C75" s="581"/>
      <c r="D75" s="595"/>
      <c r="E75" s="15" t="s">
        <v>1070</v>
      </c>
      <c r="F75" s="15" t="s">
        <v>100</v>
      </c>
      <c r="G75" s="15">
        <v>1</v>
      </c>
      <c r="H75" s="16">
        <v>35</v>
      </c>
      <c r="I75" s="43">
        <f t="shared" si="2"/>
        <v>35</v>
      </c>
    </row>
    <row r="76" spans="1:9" ht="12.75" customHeight="1" thickBot="1" x14ac:dyDescent="0.25">
      <c r="A76" s="590"/>
      <c r="B76" s="580"/>
      <c r="C76" s="580"/>
      <c r="D76" s="592"/>
      <c r="E76" s="40" t="s">
        <v>244</v>
      </c>
      <c r="F76" s="40" t="s">
        <v>100</v>
      </c>
      <c r="G76" s="40">
        <v>1</v>
      </c>
      <c r="H76" s="41">
        <v>290</v>
      </c>
      <c r="I76" s="42">
        <f t="shared" si="2"/>
        <v>290</v>
      </c>
    </row>
    <row r="77" spans="1:9" ht="12.75" customHeight="1" thickBot="1" x14ac:dyDescent="0.25">
      <c r="A77" s="183"/>
      <c r="B77" s="200">
        <f>SUM(B32:B76)</f>
        <v>135516.83000000002</v>
      </c>
      <c r="C77" s="201"/>
      <c r="D77" s="200"/>
      <c r="E77" s="202"/>
      <c r="F77" s="201"/>
      <c r="G77" s="201"/>
      <c r="H77" s="200" t="s">
        <v>16</v>
      </c>
      <c r="I77" s="233">
        <f>SUM(I32:I76)</f>
        <v>7811.7499999999991</v>
      </c>
    </row>
    <row r="78" spans="1:9" ht="64.5" thickBot="1" x14ac:dyDescent="0.25">
      <c r="A78" s="137" t="s">
        <v>381</v>
      </c>
      <c r="B78" s="117" t="s">
        <v>15</v>
      </c>
      <c r="C78" s="117" t="s">
        <v>4</v>
      </c>
      <c r="D78" s="117" t="s">
        <v>22</v>
      </c>
      <c r="E78" s="121" t="s">
        <v>17</v>
      </c>
      <c r="F78" s="117" t="s">
        <v>18</v>
      </c>
      <c r="G78" s="117" t="s">
        <v>9</v>
      </c>
      <c r="H78" s="117" t="s">
        <v>12</v>
      </c>
      <c r="I78" s="118" t="s">
        <v>11</v>
      </c>
    </row>
    <row r="79" spans="1:9" ht="12.75" customHeight="1" thickBot="1" x14ac:dyDescent="0.25">
      <c r="A79" s="230"/>
      <c r="B79" s="107">
        <v>5431.85</v>
      </c>
      <c r="C79" s="58" t="s">
        <v>65</v>
      </c>
      <c r="D79" s="67"/>
      <c r="E79" s="59"/>
      <c r="F79" s="59"/>
      <c r="G79" s="59"/>
      <c r="H79" s="60"/>
      <c r="I79" s="61"/>
    </row>
    <row r="80" spans="1:9" ht="12.75" customHeight="1" thickBot="1" x14ac:dyDescent="0.25">
      <c r="A80" s="230"/>
      <c r="B80" s="125">
        <v>5536.51</v>
      </c>
      <c r="C80" s="126" t="s">
        <v>66</v>
      </c>
      <c r="D80" s="127"/>
      <c r="E80" s="128"/>
      <c r="F80" s="128"/>
      <c r="G80" s="128"/>
      <c r="H80" s="129"/>
      <c r="I80" s="130"/>
    </row>
    <row r="81" spans="1:9" ht="12.75" customHeight="1" thickBot="1" x14ac:dyDescent="0.25">
      <c r="A81" s="230"/>
      <c r="B81" s="109">
        <v>5227.07</v>
      </c>
      <c r="C81" s="88" t="s">
        <v>69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5201.67</v>
      </c>
      <c r="C82" s="88" t="s">
        <v>71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5331.98</v>
      </c>
      <c r="C83" s="88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5762.01</v>
      </c>
      <c r="C84" s="88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1"/>
      <c r="B85" s="109">
        <v>5223.91</v>
      </c>
      <c r="C85" s="88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419"/>
      <c r="B86" s="109">
        <v>6707.3473999999997</v>
      </c>
      <c r="C86" s="88" t="s">
        <v>75</v>
      </c>
      <c r="D86" s="55"/>
      <c r="E86" s="47"/>
      <c r="F86" s="47"/>
      <c r="G86" s="47"/>
      <c r="H86" s="48"/>
      <c r="I86" s="49"/>
    </row>
    <row r="87" spans="1:9" ht="12.75" customHeight="1" thickBot="1" x14ac:dyDescent="0.25">
      <c r="A87" s="223"/>
      <c r="B87" s="172">
        <v>5479.0514999999996</v>
      </c>
      <c r="C87" s="170" t="s">
        <v>76</v>
      </c>
      <c r="D87" s="182"/>
      <c r="E87" s="86"/>
      <c r="F87" s="86"/>
      <c r="G87" s="86"/>
      <c r="H87" s="87"/>
      <c r="I87" s="203"/>
    </row>
    <row r="88" spans="1:9" ht="12.75" customHeight="1" thickBot="1" x14ac:dyDescent="0.25">
      <c r="A88" s="224"/>
      <c r="B88" s="109">
        <v>5188.3393999999998</v>
      </c>
      <c r="C88" s="170" t="s">
        <v>77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24"/>
      <c r="B89" s="109">
        <v>5805.3771999999999</v>
      </c>
      <c r="C89" s="170" t="s">
        <v>78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24"/>
      <c r="B90" s="109">
        <v>5890.1526999999996</v>
      </c>
      <c r="C90" s="170" t="s">
        <v>79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1"/>
      <c r="B91" s="512">
        <f>SUM(B79:B90)</f>
        <v>66785.268200000006</v>
      </c>
      <c r="C91" s="518" t="s">
        <v>86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596" t="s">
        <v>114</v>
      </c>
      <c r="B92" s="109">
        <v>584.95000000000005</v>
      </c>
      <c r="C92" s="88" t="s">
        <v>72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7"/>
      <c r="B93" s="109">
        <v>872.92</v>
      </c>
      <c r="C93" s="88" t="s">
        <v>73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597"/>
      <c r="B94" s="109">
        <v>428.78</v>
      </c>
      <c r="C94" s="88" t="s">
        <v>74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597"/>
      <c r="B95" s="109">
        <v>173.51</v>
      </c>
      <c r="C95" s="88" t="s">
        <v>75</v>
      </c>
      <c r="D95" s="89"/>
      <c r="E95" s="47"/>
      <c r="F95" s="47"/>
      <c r="G95" s="47"/>
      <c r="H95" s="48"/>
      <c r="I95" s="49"/>
    </row>
    <row r="96" spans="1:9" ht="13.5" thickBot="1" x14ac:dyDescent="0.25">
      <c r="A96" s="598"/>
      <c r="B96" s="512">
        <f>SUM(B92:B95)</f>
        <v>2060.16</v>
      </c>
      <c r="C96" s="518" t="s">
        <v>86</v>
      </c>
      <c r="D96" s="89"/>
      <c r="E96" s="47"/>
      <c r="F96" s="47"/>
      <c r="G96" s="47"/>
      <c r="H96" s="48"/>
      <c r="I96" s="49">
        <v>717</v>
      </c>
    </row>
    <row r="97" spans="1:9" ht="12.75" customHeight="1" thickBot="1" x14ac:dyDescent="0.25">
      <c r="A97" s="183"/>
      <c r="B97" s="200">
        <f>B91+B96</f>
        <v>68845.428200000009</v>
      </c>
      <c r="C97" s="201"/>
      <c r="D97" s="200"/>
      <c r="E97" s="202"/>
      <c r="F97" s="201"/>
      <c r="G97" s="201"/>
      <c r="H97" s="200" t="s">
        <v>16</v>
      </c>
      <c r="I97" s="233">
        <f>SUM(I79:I96)</f>
        <v>717</v>
      </c>
    </row>
    <row r="98" spans="1:9" ht="77.25" thickBot="1" x14ac:dyDescent="0.25">
      <c r="A98" s="137" t="s">
        <v>382</v>
      </c>
      <c r="B98" s="117" t="s">
        <v>15</v>
      </c>
      <c r="C98" s="117" t="s">
        <v>4</v>
      </c>
      <c r="D98" s="117" t="s">
        <v>22</v>
      </c>
      <c r="E98" s="121" t="s">
        <v>17</v>
      </c>
      <c r="F98" s="117" t="s">
        <v>18</v>
      </c>
      <c r="G98" s="117" t="s">
        <v>9</v>
      </c>
      <c r="H98" s="117" t="s">
        <v>12</v>
      </c>
      <c r="I98" s="118" t="s">
        <v>11</v>
      </c>
    </row>
    <row r="99" spans="1:9" ht="12.75" customHeight="1" thickBot="1" x14ac:dyDescent="0.25">
      <c r="A99" s="230"/>
      <c r="B99" s="109">
        <v>7682.96</v>
      </c>
      <c r="C99" s="33" t="s">
        <v>65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8193.4</v>
      </c>
      <c r="C100" s="13" t="s">
        <v>66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7380.75</v>
      </c>
      <c r="C101" s="33" t="s">
        <v>69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7758.88</v>
      </c>
      <c r="C102" s="13" t="s">
        <v>71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8452.2099999999991</v>
      </c>
      <c r="C103" s="33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8271.74</v>
      </c>
      <c r="C104" s="13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7419.0640000000003</v>
      </c>
      <c r="C105" s="33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8596.1090000000004</v>
      </c>
      <c r="C106" s="13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8666.8709999999992</v>
      </c>
      <c r="C107" s="33" t="s">
        <v>76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120" t="s">
        <v>110</v>
      </c>
      <c r="B108" s="109">
        <v>8085.6930000000002</v>
      </c>
      <c r="C108" s="88" t="s">
        <v>77</v>
      </c>
      <c r="D108" s="86" t="s">
        <v>126</v>
      </c>
      <c r="E108" s="86" t="s">
        <v>911</v>
      </c>
      <c r="F108" s="86" t="s">
        <v>406</v>
      </c>
      <c r="G108" s="86">
        <v>0.25</v>
      </c>
      <c r="H108" s="87">
        <v>755</v>
      </c>
      <c r="I108" s="203">
        <f>G108*H108</f>
        <v>188.75</v>
      </c>
    </row>
    <row r="109" spans="1:9" ht="12.75" customHeight="1" thickBot="1" x14ac:dyDescent="0.25">
      <c r="A109" s="230"/>
      <c r="B109" s="109">
        <v>8075.4009999999998</v>
      </c>
      <c r="C109" s="13" t="s">
        <v>78</v>
      </c>
      <c r="D109" s="89"/>
      <c r="E109" s="47"/>
      <c r="F109" s="47"/>
      <c r="G109" s="47"/>
      <c r="H109" s="48"/>
      <c r="I109" s="49"/>
    </row>
    <row r="110" spans="1:9" ht="13.5" thickBot="1" x14ac:dyDescent="0.25">
      <c r="A110" s="230"/>
      <c r="B110" s="109">
        <v>8350.6810000000005</v>
      </c>
      <c r="C110" s="13" t="s">
        <v>79</v>
      </c>
      <c r="D110" s="89"/>
      <c r="E110" s="47"/>
      <c r="F110" s="47"/>
      <c r="G110" s="47"/>
      <c r="H110" s="48"/>
      <c r="I110" s="49"/>
    </row>
    <row r="111" spans="1:9" ht="13.5" thickBot="1" x14ac:dyDescent="0.25">
      <c r="A111" s="230"/>
      <c r="B111" s="109"/>
      <c r="C111" s="88" t="s">
        <v>86</v>
      </c>
      <c r="D111" s="89"/>
      <c r="E111" s="47"/>
      <c r="F111" s="47"/>
      <c r="G111" s="47"/>
      <c r="H111" s="48"/>
      <c r="I111" s="49">
        <v>757</v>
      </c>
    </row>
    <row r="112" spans="1:9" ht="12.75" customHeight="1" thickBot="1" x14ac:dyDescent="0.25">
      <c r="A112" s="183"/>
      <c r="B112" s="200">
        <f>SUM(B99:B111)</f>
        <v>96933.758999999991</v>
      </c>
      <c r="C112" s="201"/>
      <c r="D112" s="200"/>
      <c r="E112" s="202"/>
      <c r="F112" s="201"/>
      <c r="G112" s="201"/>
      <c r="H112" s="200" t="s">
        <v>16</v>
      </c>
      <c r="I112" s="233">
        <f>SUM(I99:I111)</f>
        <v>945.75</v>
      </c>
    </row>
    <row r="113" spans="1:9" ht="26.25" thickBot="1" x14ac:dyDescent="0.25">
      <c r="A113" s="46" t="s">
        <v>7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</row>
    <row r="114" spans="1:9" x14ac:dyDescent="0.2">
      <c r="A114" s="589" t="s">
        <v>81</v>
      </c>
      <c r="B114" s="33"/>
      <c r="C114" s="33" t="s">
        <v>65</v>
      </c>
      <c r="D114" s="34"/>
      <c r="E114" s="35"/>
      <c r="F114" s="35" t="s">
        <v>82</v>
      </c>
      <c r="G114" s="35">
        <v>515</v>
      </c>
      <c r="H114" s="16">
        <v>4.54</v>
      </c>
      <c r="I114" s="160">
        <f>G114*H114</f>
        <v>2338.1</v>
      </c>
    </row>
    <row r="115" spans="1:9" ht="12.75" customHeight="1" x14ac:dyDescent="0.2">
      <c r="A115" s="589"/>
      <c r="B115" s="13"/>
      <c r="C115" s="13" t="s">
        <v>66</v>
      </c>
      <c r="D115" s="14"/>
      <c r="E115" s="15"/>
      <c r="F115" s="15" t="s">
        <v>82</v>
      </c>
      <c r="G115" s="15">
        <v>445</v>
      </c>
      <c r="H115" s="16">
        <v>4.54</v>
      </c>
      <c r="I115" s="43">
        <f>G115*H115</f>
        <v>2020.3</v>
      </c>
    </row>
    <row r="116" spans="1:9" x14ac:dyDescent="0.2">
      <c r="A116" s="589"/>
      <c r="B116" s="13"/>
      <c r="C116" s="13" t="s">
        <v>69</v>
      </c>
      <c r="D116" s="14"/>
      <c r="E116" s="15"/>
      <c r="F116" s="15" t="s">
        <v>82</v>
      </c>
      <c r="G116" s="15">
        <v>1162.95</v>
      </c>
      <c r="H116" s="16">
        <v>4.54</v>
      </c>
      <c r="I116" s="43">
        <f>G116*H116</f>
        <v>5279.7930000000006</v>
      </c>
    </row>
    <row r="117" spans="1:9" ht="12.75" customHeight="1" x14ac:dyDescent="0.2">
      <c r="A117" s="589"/>
      <c r="B117" s="13"/>
      <c r="C117" s="13" t="s">
        <v>71</v>
      </c>
      <c r="D117" s="14"/>
      <c r="E117" s="15"/>
      <c r="F117" s="15" t="s">
        <v>82</v>
      </c>
      <c r="G117" s="15">
        <v>-286.63</v>
      </c>
      <c r="H117" s="16">
        <v>4.54</v>
      </c>
      <c r="I117" s="43">
        <f t="shared" ref="I117:I123" si="3">G117*H117</f>
        <v>-1301.3001999999999</v>
      </c>
    </row>
    <row r="118" spans="1:9" ht="12.75" customHeight="1" x14ac:dyDescent="0.2">
      <c r="A118" s="589"/>
      <c r="B118" s="13"/>
      <c r="C118" s="13" t="s">
        <v>72</v>
      </c>
      <c r="D118" s="14"/>
      <c r="E118" s="15"/>
      <c r="F118" s="15" t="s">
        <v>82</v>
      </c>
      <c r="G118" s="15">
        <v>593.48</v>
      </c>
      <c r="H118" s="16">
        <v>4.54</v>
      </c>
      <c r="I118" s="43">
        <f t="shared" si="3"/>
        <v>2694.3992000000003</v>
      </c>
    </row>
    <row r="119" spans="1:9" ht="12.75" customHeight="1" x14ac:dyDescent="0.2">
      <c r="A119" s="589"/>
      <c r="B119" s="13"/>
      <c r="C119" s="13" t="s">
        <v>73</v>
      </c>
      <c r="D119" s="14"/>
      <c r="E119" s="15"/>
      <c r="F119" s="15" t="s">
        <v>82</v>
      </c>
      <c r="G119" s="15">
        <v>159.55000000000001</v>
      </c>
      <c r="H119" s="16">
        <v>4.54</v>
      </c>
      <c r="I119" s="43">
        <f t="shared" si="3"/>
        <v>724.35700000000008</v>
      </c>
    </row>
    <row r="120" spans="1:9" ht="12.75" customHeight="1" x14ac:dyDescent="0.2">
      <c r="A120" s="589"/>
      <c r="B120" s="13"/>
      <c r="C120" s="13" t="s">
        <v>74</v>
      </c>
      <c r="D120" s="14"/>
      <c r="E120" s="15"/>
      <c r="F120" s="15" t="s">
        <v>82</v>
      </c>
      <c r="G120" s="15">
        <v>463.44</v>
      </c>
      <c r="H120" s="16">
        <v>4.8099999999999996</v>
      </c>
      <c r="I120" s="43">
        <f t="shared" si="3"/>
        <v>2229.1463999999996</v>
      </c>
    </row>
    <row r="121" spans="1:9" ht="12.75" customHeight="1" x14ac:dyDescent="0.2">
      <c r="A121" s="589"/>
      <c r="B121" s="13"/>
      <c r="C121" s="13" t="s">
        <v>75</v>
      </c>
      <c r="D121" s="14"/>
      <c r="E121" s="15"/>
      <c r="F121" s="15" t="s">
        <v>82</v>
      </c>
      <c r="G121" s="15">
        <v>165.22</v>
      </c>
      <c r="H121" s="16">
        <v>4.8099999999999996</v>
      </c>
      <c r="I121" s="43">
        <f t="shared" si="3"/>
        <v>794.70819999999992</v>
      </c>
    </row>
    <row r="122" spans="1:9" ht="12.75" customHeight="1" x14ac:dyDescent="0.2">
      <c r="A122" s="589"/>
      <c r="B122" s="13"/>
      <c r="C122" s="13" t="s">
        <v>76</v>
      </c>
      <c r="D122" s="14"/>
      <c r="E122" s="15"/>
      <c r="F122" s="15" t="s">
        <v>82</v>
      </c>
      <c r="G122" s="15">
        <v>400.27</v>
      </c>
      <c r="H122" s="16">
        <v>4.8099999999999996</v>
      </c>
      <c r="I122" s="43">
        <f t="shared" si="3"/>
        <v>1925.2986999999998</v>
      </c>
    </row>
    <row r="123" spans="1:9" ht="12.75" customHeight="1" x14ac:dyDescent="0.2">
      <c r="A123" s="589"/>
      <c r="B123" s="13"/>
      <c r="C123" s="13" t="s">
        <v>77</v>
      </c>
      <c r="D123" s="14"/>
      <c r="E123" s="15"/>
      <c r="F123" s="15" t="s">
        <v>82</v>
      </c>
      <c r="G123" s="15">
        <v>563.70000000000005</v>
      </c>
      <c r="H123" s="16">
        <v>4.8099999999999996</v>
      </c>
      <c r="I123" s="43">
        <f t="shared" si="3"/>
        <v>2711.3969999999999</v>
      </c>
    </row>
    <row r="124" spans="1:9" ht="12.75" customHeight="1" x14ac:dyDescent="0.2">
      <c r="A124" s="589"/>
      <c r="B124" s="13"/>
      <c r="C124" s="13" t="s">
        <v>78</v>
      </c>
      <c r="D124" s="14"/>
      <c r="E124" s="15"/>
      <c r="F124" s="15" t="s">
        <v>82</v>
      </c>
      <c r="G124" s="15">
        <v>511.65</v>
      </c>
      <c r="H124" s="16">
        <v>4.8099999999999996</v>
      </c>
      <c r="I124" s="43">
        <f>G124*H124</f>
        <v>2461.0364999999997</v>
      </c>
    </row>
    <row r="125" spans="1:9" ht="12.75" customHeight="1" x14ac:dyDescent="0.2">
      <c r="A125" s="589"/>
      <c r="B125" s="13"/>
      <c r="C125" s="13" t="s">
        <v>79</v>
      </c>
      <c r="D125" s="14"/>
      <c r="E125" s="15"/>
      <c r="F125" s="15" t="s">
        <v>82</v>
      </c>
      <c r="G125" s="15">
        <v>586.44000000000005</v>
      </c>
      <c r="H125" s="16">
        <v>4.8099999999999996</v>
      </c>
      <c r="I125" s="43">
        <f>G125*H125</f>
        <v>2820.7764000000002</v>
      </c>
    </row>
    <row r="126" spans="1:9" ht="12.75" customHeight="1" x14ac:dyDescent="0.2">
      <c r="A126" s="589"/>
      <c r="B126" s="74"/>
      <c r="C126" s="13" t="s">
        <v>86</v>
      </c>
      <c r="D126" s="14"/>
      <c r="E126" s="15"/>
      <c r="F126" s="15" t="s">
        <v>82</v>
      </c>
      <c r="G126" s="15">
        <f>SUM(G114:G125)</f>
        <v>5280.07</v>
      </c>
      <c r="H126" s="16"/>
      <c r="I126" s="246">
        <f>SUM(I114:I125)</f>
        <v>24698.012199999997</v>
      </c>
    </row>
    <row r="127" spans="1:9" ht="25.5" x14ac:dyDescent="0.2">
      <c r="A127" s="224" t="s">
        <v>91</v>
      </c>
      <c r="B127" s="13"/>
      <c r="C127" s="13" t="s">
        <v>86</v>
      </c>
      <c r="D127" s="14"/>
      <c r="E127" s="15"/>
      <c r="F127" s="15"/>
      <c r="G127" s="15"/>
      <c r="H127" s="16"/>
      <c r="I127" s="246">
        <v>120816.3</v>
      </c>
    </row>
    <row r="128" spans="1:9" ht="12.75" customHeight="1" x14ac:dyDescent="0.2">
      <c r="A128" s="224" t="s">
        <v>83</v>
      </c>
      <c r="B128" s="13"/>
      <c r="C128" s="13" t="s">
        <v>86</v>
      </c>
      <c r="D128" s="14"/>
      <c r="E128" s="15"/>
      <c r="F128" s="15"/>
      <c r="G128" s="15"/>
      <c r="H128" s="16"/>
      <c r="I128" s="246">
        <v>8138.5</v>
      </c>
    </row>
    <row r="129" spans="1:255" ht="12.75" customHeight="1" x14ac:dyDescent="0.2">
      <c r="A129" s="224" t="s">
        <v>85</v>
      </c>
      <c r="B129" s="13"/>
      <c r="C129" s="13" t="s">
        <v>86</v>
      </c>
      <c r="D129" s="14"/>
      <c r="E129" s="15"/>
      <c r="F129" s="15"/>
      <c r="G129" s="15"/>
      <c r="H129" s="16"/>
      <c r="I129" s="246">
        <v>8702</v>
      </c>
    </row>
    <row r="130" spans="1:255" ht="12.75" customHeight="1" x14ac:dyDescent="0.2">
      <c r="A130" s="222" t="s">
        <v>88</v>
      </c>
      <c r="B130" s="13"/>
      <c r="C130" s="13" t="s">
        <v>86</v>
      </c>
      <c r="D130" s="14"/>
      <c r="E130" s="15"/>
      <c r="F130" s="15"/>
      <c r="G130" s="15"/>
      <c r="H130" s="16"/>
      <c r="I130" s="246">
        <v>6858.72</v>
      </c>
    </row>
    <row r="131" spans="1:255" ht="12.75" customHeight="1" thickBot="1" x14ac:dyDescent="0.25">
      <c r="A131" s="222"/>
      <c r="B131" s="112"/>
      <c r="C131" s="112"/>
      <c r="D131" s="111"/>
      <c r="E131" s="113"/>
      <c r="F131" s="112"/>
      <c r="G131" s="112"/>
      <c r="H131" s="111" t="s">
        <v>16</v>
      </c>
      <c r="I131" s="235">
        <f>SUM(I126:I130)</f>
        <v>169213.53219999999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77.25" thickBot="1" x14ac:dyDescent="0.25">
      <c r="A132" s="120" t="s">
        <v>96</v>
      </c>
      <c r="B132" s="117" t="s">
        <v>15</v>
      </c>
      <c r="C132" s="117" t="s">
        <v>4</v>
      </c>
      <c r="D132" s="117" t="s">
        <v>22</v>
      </c>
      <c r="E132" s="121" t="s">
        <v>17</v>
      </c>
      <c r="F132" s="117" t="s">
        <v>18</v>
      </c>
      <c r="G132" s="117" t="s">
        <v>9</v>
      </c>
      <c r="H132" s="117" t="s">
        <v>12</v>
      </c>
      <c r="I132" s="118" t="s">
        <v>11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30"/>
      <c r="B133" s="107">
        <v>3176.9</v>
      </c>
      <c r="C133" s="58" t="s">
        <v>65</v>
      </c>
      <c r="D133" s="67"/>
      <c r="E133" s="59"/>
      <c r="F133" s="59"/>
      <c r="G133" s="59"/>
      <c r="H133" s="60"/>
      <c r="I133" s="61">
        <f t="shared" ref="I133:I144" si="4">G133*H133</f>
        <v>0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30"/>
      <c r="B134" s="108">
        <v>2782.85</v>
      </c>
      <c r="C134" s="95" t="s">
        <v>66</v>
      </c>
      <c r="D134" s="96"/>
      <c r="E134" s="97"/>
      <c r="F134" s="97"/>
      <c r="G134" s="97"/>
      <c r="H134" s="98"/>
      <c r="I134" s="99">
        <f t="shared" si="4"/>
        <v>0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30"/>
      <c r="B135" s="109">
        <v>3173.97</v>
      </c>
      <c r="C135" s="88" t="s">
        <v>69</v>
      </c>
      <c r="D135" s="89"/>
      <c r="E135" s="47"/>
      <c r="F135" s="47"/>
      <c r="G135" s="47"/>
      <c r="H135" s="48"/>
      <c r="I135" s="49">
        <f t="shared" si="4"/>
        <v>0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30"/>
      <c r="B136" s="109">
        <v>3137.7</v>
      </c>
      <c r="C136" s="88" t="s">
        <v>71</v>
      </c>
      <c r="D136" s="89"/>
      <c r="E136" s="47"/>
      <c r="F136" s="47"/>
      <c r="G136" s="47"/>
      <c r="H136" s="48"/>
      <c r="I136" s="49">
        <f t="shared" si="4"/>
        <v>0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30"/>
      <c r="B137" s="109">
        <v>3170.06</v>
      </c>
      <c r="C137" s="88" t="s">
        <v>72</v>
      </c>
      <c r="D137" s="89"/>
      <c r="E137" s="47"/>
      <c r="F137" s="47"/>
      <c r="G137" s="47"/>
      <c r="H137" s="48"/>
      <c r="I137" s="49">
        <f t="shared" si="4"/>
        <v>0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30"/>
      <c r="B138" s="109">
        <v>3129.54</v>
      </c>
      <c r="C138" s="88" t="s">
        <v>73</v>
      </c>
      <c r="D138" s="89"/>
      <c r="E138" s="47"/>
      <c r="F138" s="47"/>
      <c r="G138" s="47"/>
      <c r="H138" s="48"/>
      <c r="I138" s="49">
        <f t="shared" si="4"/>
        <v>0</v>
      </c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30"/>
      <c r="B139" s="109">
        <v>2626.174</v>
      </c>
      <c r="C139" s="88" t="s">
        <v>74</v>
      </c>
      <c r="D139" s="89"/>
      <c r="E139" s="47"/>
      <c r="F139" s="47"/>
      <c r="G139" s="47"/>
      <c r="H139" s="48"/>
      <c r="I139" s="49">
        <f t="shared" si="4"/>
        <v>0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4"/>
      <c r="B140" s="109">
        <v>2776.96</v>
      </c>
      <c r="C140" s="88" t="s">
        <v>75</v>
      </c>
      <c r="D140" s="89"/>
      <c r="E140" s="47"/>
      <c r="F140" s="47"/>
      <c r="G140" s="47"/>
      <c r="H140" s="48"/>
      <c r="I140" s="49">
        <f t="shared" si="4"/>
        <v>0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4"/>
      <c r="B141" s="109">
        <v>3128.672</v>
      </c>
      <c r="C141" s="88" t="s">
        <v>76</v>
      </c>
      <c r="D141" s="89"/>
      <c r="E141" s="47"/>
      <c r="F141" s="47"/>
      <c r="G141" s="47"/>
      <c r="H141" s="48"/>
      <c r="I141" s="49">
        <f t="shared" si="4"/>
        <v>0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4"/>
      <c r="B142" s="109">
        <v>2541.3069999999998</v>
      </c>
      <c r="C142" s="88" t="s">
        <v>77</v>
      </c>
      <c r="D142" s="89"/>
      <c r="E142" s="47"/>
      <c r="F142" s="47"/>
      <c r="G142" s="47"/>
      <c r="H142" s="48"/>
      <c r="I142" s="49">
        <f t="shared" si="4"/>
        <v>0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3.5" thickBot="1" x14ac:dyDescent="0.25">
      <c r="A143" s="224"/>
      <c r="B143" s="109">
        <v>2573.518</v>
      </c>
      <c r="C143" s="88" t="s">
        <v>78</v>
      </c>
      <c r="D143" s="89"/>
      <c r="E143" s="47"/>
      <c r="F143" s="47"/>
      <c r="G143" s="47"/>
      <c r="H143" s="48"/>
      <c r="I143" s="49">
        <f t="shared" si="4"/>
        <v>0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4"/>
      <c r="B144" s="109">
        <v>3208.8029999999999</v>
      </c>
      <c r="C144" s="88" t="s">
        <v>79</v>
      </c>
      <c r="D144" s="89"/>
      <c r="E144" s="47"/>
      <c r="F144" s="47"/>
      <c r="G144" s="47"/>
      <c r="H144" s="48"/>
      <c r="I144" s="49">
        <f t="shared" si="4"/>
        <v>0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3.5" thickBot="1" x14ac:dyDescent="0.25">
      <c r="A145" s="224"/>
      <c r="B145" s="188"/>
      <c r="C145" s="73" t="s">
        <v>86</v>
      </c>
      <c r="D145" s="166"/>
      <c r="E145" s="53"/>
      <c r="F145" s="53"/>
      <c r="G145" s="53"/>
      <c r="H145" s="156"/>
      <c r="I145" s="49">
        <v>1197.8499999999999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3.5" thickBot="1" x14ac:dyDescent="0.25">
      <c r="A146" s="224"/>
      <c r="B146" s="18">
        <f>SUM(B133:B144)</f>
        <v>35426.453999999998</v>
      </c>
      <c r="C146" s="17"/>
      <c r="D146" s="18"/>
      <c r="E146" s="19"/>
      <c r="F146" s="17"/>
      <c r="G146" s="17"/>
      <c r="H146" s="18" t="s">
        <v>16</v>
      </c>
      <c r="I146" s="236">
        <f>SUM(I133:I145)</f>
        <v>1197.8499999999999</v>
      </c>
    </row>
    <row r="147" spans="1:255" ht="77.25" thickBot="1" x14ac:dyDescent="0.25">
      <c r="A147" s="46" t="s">
        <v>98</v>
      </c>
      <c r="B147" s="117" t="s">
        <v>15</v>
      </c>
      <c r="C147" s="117" t="s">
        <v>4</v>
      </c>
      <c r="D147" s="117" t="s">
        <v>22</v>
      </c>
      <c r="E147" s="121" t="s">
        <v>17</v>
      </c>
      <c r="F147" s="117" t="s">
        <v>18</v>
      </c>
      <c r="G147" s="117" t="s">
        <v>9</v>
      </c>
      <c r="H147" s="117" t="s">
        <v>12</v>
      </c>
      <c r="I147" s="118" t="s">
        <v>11</v>
      </c>
    </row>
    <row r="148" spans="1:255" ht="26.25" thickBot="1" x14ac:dyDescent="0.25">
      <c r="A148" s="209" t="s">
        <v>87</v>
      </c>
      <c r="B148" s="185"/>
      <c r="C148" s="170" t="s">
        <v>86</v>
      </c>
      <c r="D148" s="241"/>
      <c r="E148" s="242"/>
      <c r="F148" s="241"/>
      <c r="G148" s="242"/>
      <c r="H148" s="242"/>
      <c r="I148" s="203">
        <v>47862.43</v>
      </c>
    </row>
    <row r="149" spans="1:255" ht="13.5" thickBot="1" x14ac:dyDescent="0.25">
      <c r="A149" s="46"/>
      <c r="B149" s="79">
        <f>SUM(B148:B148)</f>
        <v>0</v>
      </c>
      <c r="C149" s="78"/>
      <c r="D149" s="79"/>
      <c r="E149" s="80"/>
      <c r="F149" s="78"/>
      <c r="G149" s="78"/>
      <c r="H149" s="79" t="s">
        <v>16</v>
      </c>
      <c r="I149" s="81">
        <f>SUM(I148:I148)</f>
        <v>47862.43</v>
      </c>
    </row>
    <row r="150" spans="1:255" ht="51.75" thickBot="1" x14ac:dyDescent="0.25">
      <c r="A150" s="137" t="s">
        <v>97</v>
      </c>
      <c r="B150" s="117" t="s">
        <v>15</v>
      </c>
      <c r="C150" s="117" t="s">
        <v>4</v>
      </c>
      <c r="D150" s="117" t="s">
        <v>22</v>
      </c>
      <c r="E150" s="285" t="s">
        <v>17</v>
      </c>
      <c r="F150" s="117" t="s">
        <v>18</v>
      </c>
      <c r="G150" s="117" t="s">
        <v>9</v>
      </c>
      <c r="H150" s="117" t="s">
        <v>12</v>
      </c>
      <c r="I150" s="118" t="s">
        <v>11</v>
      </c>
    </row>
    <row r="151" spans="1:255" ht="13.5" thickBot="1" x14ac:dyDescent="0.25">
      <c r="A151" s="209"/>
      <c r="B151" s="188"/>
      <c r="C151" s="73" t="s">
        <v>86</v>
      </c>
      <c r="D151" s="166"/>
      <c r="E151" s="53"/>
      <c r="F151" s="53"/>
      <c r="G151" s="53"/>
      <c r="H151" s="156"/>
      <c r="I151" s="571">
        <v>75852.009999999995</v>
      </c>
    </row>
    <row r="152" spans="1:255" ht="12.75" customHeight="1" thickBot="1" x14ac:dyDescent="0.25">
      <c r="A152" s="137"/>
      <c r="B152" s="277"/>
      <c r="C152" s="78"/>
      <c r="D152" s="79"/>
      <c r="E152" s="80"/>
      <c r="F152" s="78"/>
      <c r="G152" s="78"/>
      <c r="H152" s="79"/>
      <c r="I152" s="81">
        <f>SUM(I151)</f>
        <v>75852.009999999995</v>
      </c>
    </row>
    <row r="153" spans="1:255" ht="12.75" customHeight="1" x14ac:dyDescent="0.2">
      <c r="A153" s="9"/>
      <c r="B153" s="9"/>
      <c r="C153" s="9"/>
      <c r="D153" s="9"/>
      <c r="E153" s="9"/>
      <c r="F153" s="20"/>
      <c r="G153" s="20"/>
      <c r="H153" s="20"/>
      <c r="I153" s="20"/>
    </row>
    <row r="154" spans="1:255" ht="12.75" customHeight="1" x14ac:dyDescent="0.2">
      <c r="A154" s="21" t="s">
        <v>20</v>
      </c>
      <c r="B154" s="22"/>
      <c r="C154" s="23"/>
      <c r="D154" s="4" t="s">
        <v>8</v>
      </c>
      <c r="E154" s="4" t="s">
        <v>5</v>
      </c>
      <c r="F154" s="122" t="s">
        <v>6</v>
      </c>
    </row>
    <row r="155" spans="1:255" ht="12.75" customHeight="1" x14ac:dyDescent="0.2">
      <c r="A155" s="593" t="s">
        <v>14</v>
      </c>
      <c r="B155" s="594"/>
      <c r="C155" s="25"/>
      <c r="D155" s="26">
        <f>B30</f>
        <v>91476.953999999998</v>
      </c>
      <c r="E155" s="26">
        <f>I30</f>
        <v>6283.8900000000012</v>
      </c>
      <c r="F155" s="123">
        <f>D155+E155</f>
        <v>97760.843999999997</v>
      </c>
    </row>
    <row r="156" spans="1:255" ht="12.75" customHeight="1" x14ac:dyDescent="0.2">
      <c r="A156" s="593" t="s">
        <v>1603</v>
      </c>
      <c r="B156" s="594"/>
      <c r="C156" s="25"/>
      <c r="D156" s="26">
        <f>B77</f>
        <v>135516.83000000002</v>
      </c>
      <c r="E156" s="26">
        <f>I77</f>
        <v>7811.7499999999991</v>
      </c>
      <c r="F156" s="123">
        <f>D156+E156</f>
        <v>143328.58000000002</v>
      </c>
    </row>
    <row r="157" spans="1:255" ht="12.75" customHeight="1" x14ac:dyDescent="0.2">
      <c r="A157" s="593" t="s">
        <v>13</v>
      </c>
      <c r="B157" s="594"/>
      <c r="C157" s="25"/>
      <c r="D157" s="26">
        <f>B97</f>
        <v>68845.428200000009</v>
      </c>
      <c r="E157" s="26">
        <f>I97</f>
        <v>717</v>
      </c>
      <c r="F157" s="123">
        <f>D157+E157</f>
        <v>69562.428200000009</v>
      </c>
    </row>
    <row r="158" spans="1:255" ht="12.75" customHeight="1" x14ac:dyDescent="0.2">
      <c r="A158" s="593" t="s">
        <v>383</v>
      </c>
      <c r="B158" s="594"/>
      <c r="C158" s="25"/>
      <c r="D158" s="26">
        <f>B112</f>
        <v>96933.758999999991</v>
      </c>
      <c r="E158" s="26">
        <f>I112</f>
        <v>945.75</v>
      </c>
      <c r="F158" s="123">
        <f>D158+E158</f>
        <v>97879.508999999991</v>
      </c>
      <c r="G158" s="56"/>
    </row>
    <row r="159" spans="1:255" ht="12.75" customHeight="1" x14ac:dyDescent="0.2">
      <c r="A159" s="593" t="s">
        <v>25</v>
      </c>
      <c r="B159" s="594"/>
      <c r="C159" s="25"/>
      <c r="D159" s="26">
        <f>B146</f>
        <v>35426.453999999998</v>
      </c>
      <c r="E159" s="26">
        <f>I146</f>
        <v>1197.8499999999999</v>
      </c>
      <c r="F159" s="123">
        <f>D159+E159</f>
        <v>36624.303999999996</v>
      </c>
      <c r="G159" s="56"/>
    </row>
    <row r="160" spans="1:255" ht="12.75" customHeight="1" x14ac:dyDescent="0.2">
      <c r="A160" s="607" t="s">
        <v>68</v>
      </c>
      <c r="B160" s="608"/>
      <c r="C160" s="248"/>
      <c r="D160" s="249"/>
      <c r="E160" s="249"/>
      <c r="F160" s="245">
        <f>F161+F162+F163+F164+F165</f>
        <v>169213.53219999999</v>
      </c>
      <c r="G160" s="56"/>
    </row>
    <row r="161" spans="1:7" ht="12.75" customHeight="1" x14ac:dyDescent="0.2">
      <c r="A161" s="605" t="s">
        <v>81</v>
      </c>
      <c r="B161" s="606"/>
      <c r="C161" s="25"/>
      <c r="D161" s="26"/>
      <c r="E161" s="26"/>
      <c r="F161" s="123">
        <f>I126</f>
        <v>24698.012199999997</v>
      </c>
      <c r="G161" s="56"/>
    </row>
    <row r="162" spans="1:7" ht="12.75" customHeight="1" x14ac:dyDescent="0.2">
      <c r="A162" s="605" t="s">
        <v>91</v>
      </c>
      <c r="B162" s="606"/>
      <c r="C162" s="25"/>
      <c r="D162" s="26"/>
      <c r="E162" s="26"/>
      <c r="F162" s="123">
        <f>I127</f>
        <v>120816.3</v>
      </c>
      <c r="G162" s="56"/>
    </row>
    <row r="163" spans="1:7" ht="12.75" customHeight="1" x14ac:dyDescent="0.2">
      <c r="A163" s="605" t="s">
        <v>83</v>
      </c>
      <c r="B163" s="606"/>
      <c r="C163" s="25"/>
      <c r="D163" s="26"/>
      <c r="E163" s="26"/>
      <c r="F163" s="123">
        <f>I128</f>
        <v>8138.5</v>
      </c>
      <c r="G163" s="56"/>
    </row>
    <row r="164" spans="1:7" ht="12.75" customHeight="1" x14ac:dyDescent="0.2">
      <c r="A164" s="605" t="s">
        <v>85</v>
      </c>
      <c r="B164" s="606"/>
      <c r="C164" s="25"/>
      <c r="D164" s="26"/>
      <c r="E164" s="26"/>
      <c r="F164" s="123">
        <f>I129</f>
        <v>8702</v>
      </c>
      <c r="G164" s="56"/>
    </row>
    <row r="165" spans="1:7" ht="12.75" customHeight="1" x14ac:dyDescent="0.2">
      <c r="A165" s="605" t="s">
        <v>88</v>
      </c>
      <c r="B165" s="606"/>
      <c r="C165" s="25"/>
      <c r="D165" s="26"/>
      <c r="E165" s="26"/>
      <c r="F165" s="123">
        <f>I130</f>
        <v>6858.72</v>
      </c>
      <c r="G165" s="56"/>
    </row>
    <row r="166" spans="1:7" ht="12.75" customHeight="1" x14ac:dyDescent="0.2">
      <c r="A166" s="614" t="s">
        <v>2</v>
      </c>
      <c r="B166" s="615"/>
      <c r="C166" s="25"/>
      <c r="D166" s="26">
        <f>B149</f>
        <v>0</v>
      </c>
      <c r="E166" s="26"/>
      <c r="F166" s="123">
        <f>D166+E166+I149</f>
        <v>47862.43</v>
      </c>
      <c r="G166" s="56"/>
    </row>
    <row r="167" spans="1:7" ht="24.6" customHeight="1" x14ac:dyDescent="0.2">
      <c r="A167" s="614" t="s">
        <v>97</v>
      </c>
      <c r="B167" s="615"/>
      <c r="C167" s="25"/>
      <c r="D167" s="26"/>
      <c r="E167" s="26"/>
      <c r="F167" s="123">
        <f>I152</f>
        <v>75852.009999999995</v>
      </c>
      <c r="G167" s="56"/>
    </row>
    <row r="168" spans="1:7" ht="12.75" customHeight="1" x14ac:dyDescent="0.2">
      <c r="A168" s="612" t="s">
        <v>21</v>
      </c>
      <c r="B168" s="613"/>
      <c r="C168" s="27"/>
      <c r="D168" s="28">
        <f>SUM(D155:D166)</f>
        <v>428199.42520000006</v>
      </c>
      <c r="E168" s="28">
        <f>SUM(E155:E159)</f>
        <v>16956.239999999998</v>
      </c>
      <c r="F168" s="124">
        <f>F155+F156+F157+F158+F159+F160+F166+F167</f>
        <v>738083.63740000012</v>
      </c>
    </row>
  </sheetData>
  <autoFilter ref="A5:I146"/>
  <mergeCells count="69">
    <mergeCell ref="A71:A76"/>
    <mergeCell ref="C70:C76"/>
    <mergeCell ref="D71:D76"/>
    <mergeCell ref="B70:B76"/>
    <mergeCell ref="A52:A56"/>
    <mergeCell ref="A37:A38"/>
    <mergeCell ref="C37:C38"/>
    <mergeCell ref="D52:D56"/>
    <mergeCell ref="C51:C56"/>
    <mergeCell ref="B51:B56"/>
    <mergeCell ref="A114:A126"/>
    <mergeCell ref="D37:D38"/>
    <mergeCell ref="A8:A9"/>
    <mergeCell ref="B35:B36"/>
    <mergeCell ref="A10:A11"/>
    <mergeCell ref="B10:B12"/>
    <mergeCell ref="B37:B38"/>
    <mergeCell ref="B39:B40"/>
    <mergeCell ref="C39:C40"/>
    <mergeCell ref="A35:A36"/>
    <mergeCell ref="A167:B167"/>
    <mergeCell ref="A162:B162"/>
    <mergeCell ref="A156:B156"/>
    <mergeCell ref="A161:B161"/>
    <mergeCell ref="A164:B164"/>
    <mergeCell ref="A157:B157"/>
    <mergeCell ref="A158:B158"/>
    <mergeCell ref="A168:B168"/>
    <mergeCell ref="A166:B166"/>
    <mergeCell ref="A160:B160"/>
    <mergeCell ref="A159:B159"/>
    <mergeCell ref="A165:B165"/>
    <mergeCell ref="D42:D50"/>
    <mergeCell ref="B42:B50"/>
    <mergeCell ref="A92:A96"/>
    <mergeCell ref="A155:B155"/>
    <mergeCell ref="A163:B163"/>
    <mergeCell ref="G1:H1"/>
    <mergeCell ref="A1:B1"/>
    <mergeCell ref="G2:H2"/>
    <mergeCell ref="C35:C36"/>
    <mergeCell ref="C8:C9"/>
    <mergeCell ref="D35:D36"/>
    <mergeCell ref="D8:D9"/>
    <mergeCell ref="B8:B9"/>
    <mergeCell ref="D10:D11"/>
    <mergeCell ref="C10:C11"/>
    <mergeCell ref="C24:C27"/>
    <mergeCell ref="D24:D27"/>
    <mergeCell ref="B24:B27"/>
    <mergeCell ref="B28:B29"/>
    <mergeCell ref="C28:C29"/>
    <mergeCell ref="D28:D29"/>
    <mergeCell ref="A17:A22"/>
    <mergeCell ref="C17:C22"/>
    <mergeCell ref="D17:D22"/>
    <mergeCell ref="B17:B22"/>
    <mergeCell ref="A42:A50"/>
    <mergeCell ref="C42:C50"/>
    <mergeCell ref="D39:D40"/>
    <mergeCell ref="A39:A40"/>
    <mergeCell ref="A24:A27"/>
    <mergeCell ref="A28:A29"/>
    <mergeCell ref="A57:A58"/>
    <mergeCell ref="D57:D58"/>
    <mergeCell ref="A59:A68"/>
    <mergeCell ref="B57:B68"/>
    <mergeCell ref="C57:C68"/>
    <mergeCell ref="D59:D68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3"/>
  <dimension ref="A1:IU176"/>
  <sheetViews>
    <sheetView topLeftCell="A151" zoomScaleNormal="100" workbookViewId="0">
      <selection activeCell="A167" sqref="A167:B167"/>
    </sheetView>
  </sheetViews>
  <sheetFormatPr defaultRowHeight="12.75" customHeight="1" x14ac:dyDescent="0.2"/>
  <cols>
    <col min="1" max="1" width="23.5703125" customWidth="1"/>
    <col min="2" max="2" width="11.85546875" customWidth="1"/>
    <col min="3" max="3" width="13.140625" customWidth="1"/>
    <col min="4" max="4" width="17.5703125" customWidth="1"/>
    <col min="5" max="5" width="26.28515625" customWidth="1"/>
    <col min="6" max="6" width="12.42578125" bestFit="1" customWidth="1"/>
    <col min="7" max="7" width="10.5703125" customWidth="1"/>
    <col min="8" max="8" width="9.85546875" customWidth="1"/>
    <col min="9" max="9" width="12.28515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2692.3</v>
      </c>
      <c r="E2" s="5">
        <v>502702.53</v>
      </c>
      <c r="F2" s="6">
        <v>360083.75</v>
      </c>
      <c r="G2" s="586">
        <f>E2-F2</f>
        <v>142618.78000000003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46</v>
      </c>
      <c r="F3" s="1"/>
      <c r="G3" s="1"/>
      <c r="H3" s="1" t="s">
        <v>24</v>
      </c>
      <c r="I3" s="8">
        <f>F2-F176</f>
        <v>-369401.17560000008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65"/>
      <c r="B6" s="33">
        <v>9159.7199999999993</v>
      </c>
      <c r="C6" s="33" t="s">
        <v>65</v>
      </c>
      <c r="D6" s="267"/>
      <c r="E6" s="35"/>
      <c r="F6" s="35"/>
      <c r="G6" s="35"/>
      <c r="H6" s="36"/>
      <c r="I6" s="160">
        <f>G6*H6</f>
        <v>0</v>
      </c>
    </row>
    <row r="7" spans="1:9" ht="12.75" customHeight="1" x14ac:dyDescent="0.2">
      <c r="A7" s="268"/>
      <c r="B7" s="13">
        <v>9131.5400000000009</v>
      </c>
      <c r="C7" s="13" t="s">
        <v>66</v>
      </c>
      <c r="D7" s="270"/>
      <c r="E7" s="15"/>
      <c r="F7" s="15"/>
      <c r="G7" s="15"/>
      <c r="H7" s="16"/>
      <c r="I7" s="43">
        <f>G7*H7</f>
        <v>0</v>
      </c>
    </row>
    <row r="8" spans="1:9" ht="12.75" customHeight="1" thickBot="1" x14ac:dyDescent="0.25">
      <c r="A8" s="268"/>
      <c r="B8" s="13">
        <v>9766.4699999999993</v>
      </c>
      <c r="C8" s="13" t="s">
        <v>69</v>
      </c>
      <c r="D8" s="270"/>
      <c r="E8" s="15"/>
      <c r="F8" s="15"/>
      <c r="G8" s="15"/>
      <c r="H8" s="16"/>
      <c r="I8" s="43">
        <f t="shared" ref="I8:I23" si="0">G8*H8</f>
        <v>0</v>
      </c>
    </row>
    <row r="9" spans="1:9" ht="26.25" thickBot="1" x14ac:dyDescent="0.25">
      <c r="A9" s="46" t="s">
        <v>840</v>
      </c>
      <c r="B9" s="88">
        <v>8592.74</v>
      </c>
      <c r="C9" s="88" t="s">
        <v>71</v>
      </c>
      <c r="D9" s="407"/>
      <c r="E9" s="47" t="s">
        <v>841</v>
      </c>
      <c r="F9" s="47" t="s">
        <v>102</v>
      </c>
      <c r="G9" s="47">
        <v>3</v>
      </c>
      <c r="H9" s="48">
        <v>69.78</v>
      </c>
      <c r="I9" s="49">
        <f t="shared" si="0"/>
        <v>209.34</v>
      </c>
    </row>
    <row r="10" spans="1:9" ht="12.75" customHeight="1" x14ac:dyDescent="0.2">
      <c r="A10" s="268"/>
      <c r="B10" s="13">
        <v>7969.95</v>
      </c>
      <c r="C10" s="13" t="s">
        <v>72</v>
      </c>
      <c r="D10" s="270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8"/>
      <c r="B11" s="13">
        <v>7110.4</v>
      </c>
      <c r="C11" s="13" t="s">
        <v>73</v>
      </c>
      <c r="D11" s="270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8"/>
      <c r="B12" s="13">
        <v>7059.21</v>
      </c>
      <c r="C12" s="13" t="s">
        <v>74</v>
      </c>
      <c r="D12" s="270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16"/>
      <c r="B13" s="74">
        <v>5779.5259999999998</v>
      </c>
      <c r="C13" s="74" t="s">
        <v>75</v>
      </c>
      <c r="D13" s="317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707</v>
      </c>
      <c r="B14" s="579">
        <v>6279.259</v>
      </c>
      <c r="C14" s="579" t="s">
        <v>76</v>
      </c>
      <c r="D14" s="591"/>
      <c r="E14" s="37" t="s">
        <v>221</v>
      </c>
      <c r="F14" s="37" t="s">
        <v>102</v>
      </c>
      <c r="G14" s="37">
        <v>0.3</v>
      </c>
      <c r="H14" s="38">
        <v>82</v>
      </c>
      <c r="I14" s="39">
        <f t="shared" si="0"/>
        <v>24.599999999999998</v>
      </c>
    </row>
    <row r="15" spans="1:9" ht="12.75" customHeight="1" x14ac:dyDescent="0.2">
      <c r="A15" s="589"/>
      <c r="B15" s="581"/>
      <c r="C15" s="581"/>
      <c r="D15" s="595"/>
      <c r="E15" s="15" t="s">
        <v>415</v>
      </c>
      <c r="F15" s="15" t="s">
        <v>102</v>
      </c>
      <c r="G15" s="15">
        <v>0.1</v>
      </c>
      <c r="H15" s="16">
        <v>70</v>
      </c>
      <c r="I15" s="43">
        <f t="shared" si="0"/>
        <v>7</v>
      </c>
    </row>
    <row r="16" spans="1:9" ht="12.75" customHeight="1" x14ac:dyDescent="0.2">
      <c r="A16" s="589"/>
      <c r="B16" s="581"/>
      <c r="C16" s="581"/>
      <c r="D16" s="595"/>
      <c r="E16" s="15" t="s">
        <v>1214</v>
      </c>
      <c r="F16" s="15" t="s">
        <v>102</v>
      </c>
      <c r="G16" s="15">
        <v>0.1</v>
      </c>
      <c r="H16" s="16">
        <v>86</v>
      </c>
      <c r="I16" s="43">
        <f t="shared" si="0"/>
        <v>8.6</v>
      </c>
    </row>
    <row r="17" spans="1:9" ht="12.75" customHeight="1" thickBot="1" x14ac:dyDescent="0.25">
      <c r="A17" s="590"/>
      <c r="B17" s="580"/>
      <c r="C17" s="580"/>
      <c r="D17" s="592"/>
      <c r="E17" s="40" t="s">
        <v>846</v>
      </c>
      <c r="F17" s="40" t="s">
        <v>102</v>
      </c>
      <c r="G17" s="40">
        <v>3</v>
      </c>
      <c r="H17" s="41">
        <v>120</v>
      </c>
      <c r="I17" s="42">
        <f t="shared" si="0"/>
        <v>360</v>
      </c>
    </row>
    <row r="18" spans="1:9" ht="12.75" customHeight="1" thickBot="1" x14ac:dyDescent="0.25">
      <c r="A18" s="265"/>
      <c r="B18" s="33">
        <v>6362.8779999999997</v>
      </c>
      <c r="C18" s="33" t="s">
        <v>77</v>
      </c>
      <c r="D18" s="267"/>
      <c r="E18" s="35"/>
      <c r="F18" s="35"/>
      <c r="G18" s="35"/>
      <c r="H18" s="36"/>
      <c r="I18" s="160">
        <f t="shared" si="0"/>
        <v>0</v>
      </c>
    </row>
    <row r="19" spans="1:9" ht="12.75" customHeight="1" x14ac:dyDescent="0.2">
      <c r="A19" s="588" t="s">
        <v>1494</v>
      </c>
      <c r="B19" s="579">
        <v>6881.67</v>
      </c>
      <c r="C19" s="579" t="s">
        <v>78</v>
      </c>
      <c r="D19" s="616" t="s">
        <v>139</v>
      </c>
      <c r="E19" s="37" t="s">
        <v>1495</v>
      </c>
      <c r="F19" s="37" t="s">
        <v>104</v>
      </c>
      <c r="G19" s="37">
        <v>4</v>
      </c>
      <c r="H19" s="38">
        <v>271.41000000000003</v>
      </c>
      <c r="I19" s="39">
        <f t="shared" si="0"/>
        <v>1085.6400000000001</v>
      </c>
    </row>
    <row r="20" spans="1:9" ht="12.75" customHeight="1" x14ac:dyDescent="0.2">
      <c r="A20" s="589"/>
      <c r="B20" s="581"/>
      <c r="C20" s="581"/>
      <c r="D20" s="622"/>
      <c r="E20" s="35" t="s">
        <v>516</v>
      </c>
      <c r="F20" s="35" t="s">
        <v>104</v>
      </c>
      <c r="G20" s="35">
        <v>2</v>
      </c>
      <c r="H20" s="36">
        <v>19.98</v>
      </c>
      <c r="I20" s="43">
        <f t="shared" si="0"/>
        <v>39.96</v>
      </c>
    </row>
    <row r="21" spans="1:9" ht="12.75" customHeight="1" x14ac:dyDescent="0.2">
      <c r="A21" s="589"/>
      <c r="B21" s="581"/>
      <c r="C21" s="581"/>
      <c r="D21" s="622"/>
      <c r="E21" s="53" t="s">
        <v>1261</v>
      </c>
      <c r="F21" s="53" t="s">
        <v>104</v>
      </c>
      <c r="G21" s="53">
        <v>4</v>
      </c>
      <c r="H21" s="156">
        <v>92.29</v>
      </c>
      <c r="I21" s="43">
        <f t="shared" si="0"/>
        <v>369.16</v>
      </c>
    </row>
    <row r="22" spans="1:9" ht="12.75" customHeight="1" thickBot="1" x14ac:dyDescent="0.25">
      <c r="A22" s="590"/>
      <c r="B22" s="580"/>
      <c r="C22" s="580"/>
      <c r="D22" s="617"/>
      <c r="E22" s="40" t="s">
        <v>535</v>
      </c>
      <c r="F22" s="40" t="s">
        <v>102</v>
      </c>
      <c r="G22" s="40">
        <v>2</v>
      </c>
      <c r="H22" s="41">
        <v>77.400000000000006</v>
      </c>
      <c r="I22" s="42">
        <f t="shared" si="0"/>
        <v>154.80000000000001</v>
      </c>
    </row>
    <row r="23" spans="1:9" ht="12.75" customHeight="1" x14ac:dyDescent="0.2">
      <c r="A23" s="268"/>
      <c r="B23" s="13">
        <v>6859.1729999999998</v>
      </c>
      <c r="C23" s="13" t="s">
        <v>79</v>
      </c>
      <c r="D23" s="270"/>
      <c r="E23" s="15"/>
      <c r="F23" s="15"/>
      <c r="G23" s="15"/>
      <c r="H23" s="16"/>
      <c r="I23" s="43">
        <f t="shared" si="0"/>
        <v>0</v>
      </c>
    </row>
    <row r="24" spans="1:9" ht="12.75" customHeight="1" thickBot="1" x14ac:dyDescent="0.25">
      <c r="A24" s="183"/>
      <c r="B24" s="200">
        <f>SUM(B6:B23)</f>
        <v>90952.535999999993</v>
      </c>
      <c r="C24" s="201"/>
      <c r="D24" s="200"/>
      <c r="E24" s="202"/>
      <c r="F24" s="201"/>
      <c r="G24" s="201"/>
      <c r="H24" s="200" t="s">
        <v>16</v>
      </c>
      <c r="I24" s="233">
        <f>SUM(I6:I23)</f>
        <v>2259.1000000000004</v>
      </c>
    </row>
    <row r="25" spans="1:9" ht="77.25" thickBot="1" x14ac:dyDescent="0.25">
      <c r="A25" s="137" t="s">
        <v>1602</v>
      </c>
      <c r="B25" s="117" t="s">
        <v>15</v>
      </c>
      <c r="C25" s="117" t="s">
        <v>4</v>
      </c>
      <c r="D25" s="117" t="s">
        <v>22</v>
      </c>
      <c r="E25" s="121" t="s">
        <v>17</v>
      </c>
      <c r="F25" s="117" t="s">
        <v>18</v>
      </c>
      <c r="G25" s="117" t="s">
        <v>9</v>
      </c>
      <c r="H25" s="117" t="s">
        <v>12</v>
      </c>
      <c r="I25" s="118" t="s">
        <v>11</v>
      </c>
    </row>
    <row r="26" spans="1:9" x14ac:dyDescent="0.2">
      <c r="A26" s="588" t="s">
        <v>118</v>
      </c>
      <c r="B26" s="579">
        <v>15517.97</v>
      </c>
      <c r="C26" s="579" t="s">
        <v>65</v>
      </c>
      <c r="D26" s="591" t="s">
        <v>349</v>
      </c>
      <c r="E26" s="37" t="s">
        <v>273</v>
      </c>
      <c r="F26" s="37" t="s">
        <v>104</v>
      </c>
      <c r="G26" s="37">
        <v>3</v>
      </c>
      <c r="H26" s="38">
        <v>55.74</v>
      </c>
      <c r="I26" s="159">
        <f t="shared" ref="I26:I102" si="1">G26*H26</f>
        <v>167.22</v>
      </c>
    </row>
    <row r="27" spans="1:9" ht="12.75" customHeight="1" thickBot="1" x14ac:dyDescent="0.25">
      <c r="A27" s="590"/>
      <c r="B27" s="581"/>
      <c r="C27" s="580"/>
      <c r="D27" s="592"/>
      <c r="E27" s="40" t="s">
        <v>350</v>
      </c>
      <c r="F27" s="40" t="s">
        <v>100</v>
      </c>
      <c r="G27" s="40">
        <v>3</v>
      </c>
      <c r="H27" s="41">
        <v>210</v>
      </c>
      <c r="I27" s="42">
        <f t="shared" si="1"/>
        <v>630</v>
      </c>
    </row>
    <row r="28" spans="1:9" ht="12.75" customHeight="1" x14ac:dyDescent="0.2">
      <c r="A28" s="588" t="s">
        <v>142</v>
      </c>
      <c r="B28" s="581"/>
      <c r="C28" s="579" t="s">
        <v>65</v>
      </c>
      <c r="D28" s="591" t="s">
        <v>143</v>
      </c>
      <c r="E28" s="37" t="s">
        <v>351</v>
      </c>
      <c r="F28" s="37" t="s">
        <v>100</v>
      </c>
      <c r="G28" s="37">
        <v>2</v>
      </c>
      <c r="H28" s="38">
        <v>304.26</v>
      </c>
      <c r="I28" s="159">
        <f t="shared" si="1"/>
        <v>608.52</v>
      </c>
    </row>
    <row r="29" spans="1:9" ht="12.75" customHeight="1" x14ac:dyDescent="0.2">
      <c r="A29" s="589"/>
      <c r="B29" s="581"/>
      <c r="C29" s="581"/>
      <c r="D29" s="595"/>
      <c r="E29" s="15" t="s">
        <v>352</v>
      </c>
      <c r="F29" s="15" t="s">
        <v>100</v>
      </c>
      <c r="G29" s="15">
        <v>2</v>
      </c>
      <c r="H29" s="16">
        <v>8.3699999999999992</v>
      </c>
      <c r="I29" s="204">
        <f t="shared" si="1"/>
        <v>16.739999999999998</v>
      </c>
    </row>
    <row r="30" spans="1:9" ht="12.75" customHeight="1" x14ac:dyDescent="0.2">
      <c r="A30" s="589"/>
      <c r="B30" s="581"/>
      <c r="C30" s="581"/>
      <c r="D30" s="595"/>
      <c r="E30" s="15" t="s">
        <v>228</v>
      </c>
      <c r="F30" s="15" t="s">
        <v>100</v>
      </c>
      <c r="G30" s="15">
        <v>1</v>
      </c>
      <c r="H30" s="16">
        <v>8.07</v>
      </c>
      <c r="I30" s="204">
        <f t="shared" si="1"/>
        <v>8.07</v>
      </c>
    </row>
    <row r="31" spans="1:9" ht="12.75" customHeight="1" thickBot="1" x14ac:dyDescent="0.25">
      <c r="A31" s="590"/>
      <c r="B31" s="580"/>
      <c r="C31" s="580"/>
      <c r="D31" s="592"/>
      <c r="E31" s="40" t="s">
        <v>240</v>
      </c>
      <c r="F31" s="40" t="s">
        <v>100</v>
      </c>
      <c r="G31" s="40">
        <v>1</v>
      </c>
      <c r="H31" s="41">
        <v>320</v>
      </c>
      <c r="I31" s="42">
        <f t="shared" si="1"/>
        <v>320</v>
      </c>
    </row>
    <row r="32" spans="1:9" ht="26.25" thickBot="1" x14ac:dyDescent="0.25">
      <c r="A32" s="46" t="s">
        <v>353</v>
      </c>
      <c r="B32" s="579">
        <v>13002.23</v>
      </c>
      <c r="C32" s="88" t="s">
        <v>66</v>
      </c>
      <c r="D32" s="47" t="s">
        <v>362</v>
      </c>
      <c r="E32" s="47" t="s">
        <v>355</v>
      </c>
      <c r="F32" s="47" t="s">
        <v>100</v>
      </c>
      <c r="G32" s="47">
        <v>4</v>
      </c>
      <c r="H32" s="48">
        <v>17</v>
      </c>
      <c r="I32" s="49">
        <f t="shared" si="1"/>
        <v>68</v>
      </c>
    </row>
    <row r="33" spans="1:9" x14ac:dyDescent="0.2">
      <c r="A33" s="588" t="s">
        <v>142</v>
      </c>
      <c r="B33" s="581"/>
      <c r="C33" s="579" t="s">
        <v>66</v>
      </c>
      <c r="D33" s="591" t="s">
        <v>143</v>
      </c>
      <c r="E33" s="37" t="s">
        <v>536</v>
      </c>
      <c r="F33" s="37" t="s">
        <v>100</v>
      </c>
      <c r="G33" s="37">
        <v>2</v>
      </c>
      <c r="H33" s="38">
        <v>22</v>
      </c>
      <c r="I33" s="159">
        <f t="shared" si="1"/>
        <v>44</v>
      </c>
    </row>
    <row r="34" spans="1:9" ht="12.75" customHeight="1" x14ac:dyDescent="0.2">
      <c r="A34" s="589"/>
      <c r="B34" s="581"/>
      <c r="C34" s="581"/>
      <c r="D34" s="595"/>
      <c r="E34" s="15" t="s">
        <v>352</v>
      </c>
      <c r="F34" s="15" t="s">
        <v>100</v>
      </c>
      <c r="G34" s="15">
        <v>4</v>
      </c>
      <c r="H34" s="16">
        <v>8.3699999999999992</v>
      </c>
      <c r="I34" s="204">
        <f t="shared" si="1"/>
        <v>33.479999999999997</v>
      </c>
    </row>
    <row r="35" spans="1:9" ht="12.75" customHeight="1" x14ac:dyDescent="0.2">
      <c r="A35" s="589"/>
      <c r="B35" s="581"/>
      <c r="C35" s="581"/>
      <c r="D35" s="595"/>
      <c r="E35" s="15" t="s">
        <v>247</v>
      </c>
      <c r="F35" s="15" t="s">
        <v>102</v>
      </c>
      <c r="G35" s="15">
        <v>2</v>
      </c>
      <c r="H35" s="16">
        <v>73.75</v>
      </c>
      <c r="I35" s="204">
        <f t="shared" si="1"/>
        <v>147.5</v>
      </c>
    </row>
    <row r="36" spans="1:9" ht="12.75" customHeight="1" x14ac:dyDescent="0.2">
      <c r="A36" s="589"/>
      <c r="B36" s="581"/>
      <c r="C36" s="581"/>
      <c r="D36" s="595"/>
      <c r="E36" s="15" t="s">
        <v>246</v>
      </c>
      <c r="F36" s="15" t="s">
        <v>102</v>
      </c>
      <c r="G36" s="15">
        <v>1</v>
      </c>
      <c r="H36" s="16">
        <v>103.35</v>
      </c>
      <c r="I36" s="204">
        <f t="shared" si="1"/>
        <v>103.35</v>
      </c>
    </row>
    <row r="37" spans="1:9" ht="12.75" customHeight="1" x14ac:dyDescent="0.2">
      <c r="A37" s="589"/>
      <c r="B37" s="581"/>
      <c r="C37" s="581"/>
      <c r="D37" s="595"/>
      <c r="E37" s="15" t="s">
        <v>240</v>
      </c>
      <c r="F37" s="15" t="s">
        <v>100</v>
      </c>
      <c r="G37" s="15">
        <v>1</v>
      </c>
      <c r="H37" s="16">
        <v>320</v>
      </c>
      <c r="I37" s="204">
        <f t="shared" si="1"/>
        <v>320</v>
      </c>
    </row>
    <row r="38" spans="1:9" ht="12.75" customHeight="1" x14ac:dyDescent="0.2">
      <c r="A38" s="589"/>
      <c r="B38" s="581"/>
      <c r="C38" s="581"/>
      <c r="D38" s="595"/>
      <c r="E38" s="15" t="s">
        <v>194</v>
      </c>
      <c r="F38" s="15" t="s">
        <v>100</v>
      </c>
      <c r="G38" s="15">
        <v>1</v>
      </c>
      <c r="H38" s="16">
        <v>13.04</v>
      </c>
      <c r="I38" s="204">
        <f t="shared" si="1"/>
        <v>13.04</v>
      </c>
    </row>
    <row r="39" spans="1:9" x14ac:dyDescent="0.2">
      <c r="A39" s="589"/>
      <c r="B39" s="581"/>
      <c r="C39" s="581"/>
      <c r="D39" s="595"/>
      <c r="E39" s="15" t="s">
        <v>319</v>
      </c>
      <c r="F39" s="15" t="s">
        <v>100</v>
      </c>
      <c r="G39" s="15">
        <v>2</v>
      </c>
      <c r="H39" s="16">
        <v>238.93</v>
      </c>
      <c r="I39" s="204">
        <f t="shared" si="1"/>
        <v>477.86</v>
      </c>
    </row>
    <row r="40" spans="1:9" ht="12.75" customHeight="1" x14ac:dyDescent="0.2">
      <c r="A40" s="589"/>
      <c r="B40" s="581"/>
      <c r="C40" s="581"/>
      <c r="D40" s="595"/>
      <c r="E40" s="15" t="s">
        <v>351</v>
      </c>
      <c r="F40" s="15" t="s">
        <v>100</v>
      </c>
      <c r="G40" s="15">
        <v>2</v>
      </c>
      <c r="H40" s="16">
        <v>304.26</v>
      </c>
      <c r="I40" s="204">
        <f t="shared" si="1"/>
        <v>608.52</v>
      </c>
    </row>
    <row r="41" spans="1:9" ht="12.75" customHeight="1" x14ac:dyDescent="0.2">
      <c r="A41" s="589"/>
      <c r="B41" s="581"/>
      <c r="C41" s="581"/>
      <c r="D41" s="595"/>
      <c r="E41" s="15" t="s">
        <v>537</v>
      </c>
      <c r="F41" s="15" t="s">
        <v>100</v>
      </c>
      <c r="G41" s="15">
        <v>1</v>
      </c>
      <c r="H41" s="16">
        <v>567.21</v>
      </c>
      <c r="I41" s="204">
        <f t="shared" si="1"/>
        <v>567.21</v>
      </c>
    </row>
    <row r="42" spans="1:9" ht="13.5" thickBot="1" x14ac:dyDescent="0.25">
      <c r="A42" s="590"/>
      <c r="B42" s="580"/>
      <c r="C42" s="580"/>
      <c r="D42" s="592"/>
      <c r="E42" s="40" t="s">
        <v>538</v>
      </c>
      <c r="F42" s="40" t="s">
        <v>100</v>
      </c>
      <c r="G42" s="40">
        <v>1</v>
      </c>
      <c r="H42" s="41">
        <v>12.76</v>
      </c>
      <c r="I42" s="42">
        <f t="shared" si="1"/>
        <v>12.76</v>
      </c>
    </row>
    <row r="43" spans="1:9" ht="26.25" thickBot="1" x14ac:dyDescent="0.25">
      <c r="A43" s="46" t="s">
        <v>353</v>
      </c>
      <c r="B43" s="88">
        <v>13073.45</v>
      </c>
      <c r="C43" s="88" t="s">
        <v>69</v>
      </c>
      <c r="D43" s="47" t="s">
        <v>362</v>
      </c>
      <c r="E43" s="47" t="s">
        <v>355</v>
      </c>
      <c r="F43" s="47" t="s">
        <v>100</v>
      </c>
      <c r="G43" s="47">
        <v>4</v>
      </c>
      <c r="H43" s="48">
        <v>17</v>
      </c>
      <c r="I43" s="49">
        <f t="shared" si="1"/>
        <v>68</v>
      </c>
    </row>
    <row r="44" spans="1:9" ht="26.25" thickBot="1" x14ac:dyDescent="0.25">
      <c r="A44" s="46" t="s">
        <v>353</v>
      </c>
      <c r="B44" s="272">
        <v>12084.88</v>
      </c>
      <c r="C44" s="493" t="s">
        <v>71</v>
      </c>
      <c r="D44" s="47" t="s">
        <v>362</v>
      </c>
      <c r="E44" s="493" t="s">
        <v>355</v>
      </c>
      <c r="F44" s="493" t="s">
        <v>100</v>
      </c>
      <c r="G44" s="493">
        <v>4</v>
      </c>
      <c r="H44" s="494">
        <v>17</v>
      </c>
      <c r="I44" s="49">
        <f t="shared" si="1"/>
        <v>68</v>
      </c>
    </row>
    <row r="45" spans="1:9" ht="12.75" customHeight="1" x14ac:dyDescent="0.2">
      <c r="A45" s="268"/>
      <c r="B45" s="13">
        <v>12061.46</v>
      </c>
      <c r="C45" s="13" t="s">
        <v>72</v>
      </c>
      <c r="D45" s="270"/>
      <c r="E45" s="15"/>
      <c r="F45" s="15"/>
      <c r="G45" s="15"/>
      <c r="H45" s="16"/>
      <c r="I45" s="204">
        <f t="shared" si="1"/>
        <v>0</v>
      </c>
    </row>
    <row r="46" spans="1:9" ht="12.75" customHeight="1" thickBot="1" x14ac:dyDescent="0.25">
      <c r="A46" s="316"/>
      <c r="B46" s="74">
        <v>11886.58</v>
      </c>
      <c r="C46" s="74" t="s">
        <v>73</v>
      </c>
      <c r="D46" s="317"/>
      <c r="E46" s="76"/>
      <c r="F46" s="76"/>
      <c r="G46" s="76"/>
      <c r="H46" s="77"/>
      <c r="I46" s="204">
        <f t="shared" si="1"/>
        <v>0</v>
      </c>
    </row>
    <row r="47" spans="1:9" ht="12.75" customHeight="1" x14ac:dyDescent="0.2">
      <c r="A47" s="588" t="s">
        <v>353</v>
      </c>
      <c r="B47" s="579">
        <v>18713.400000000001</v>
      </c>
      <c r="C47" s="579" t="s">
        <v>74</v>
      </c>
      <c r="D47" s="591"/>
      <c r="E47" s="37" t="s">
        <v>355</v>
      </c>
      <c r="F47" s="37" t="s">
        <v>100</v>
      </c>
      <c r="G47" s="37">
        <v>5</v>
      </c>
      <c r="H47" s="38">
        <v>17</v>
      </c>
      <c r="I47" s="39">
        <f t="shared" si="1"/>
        <v>85</v>
      </c>
    </row>
    <row r="48" spans="1:9" ht="12.75" customHeight="1" x14ac:dyDescent="0.2">
      <c r="A48" s="589"/>
      <c r="B48" s="581"/>
      <c r="C48" s="581"/>
      <c r="D48" s="595"/>
      <c r="E48" s="15" t="s">
        <v>1047</v>
      </c>
      <c r="F48" s="15" t="s">
        <v>100</v>
      </c>
      <c r="G48" s="15">
        <v>1</v>
      </c>
      <c r="H48" s="16">
        <v>4336.5</v>
      </c>
      <c r="I48" s="204">
        <f t="shared" si="1"/>
        <v>4336.5</v>
      </c>
    </row>
    <row r="49" spans="1:9" ht="12.75" customHeight="1" x14ac:dyDescent="0.2">
      <c r="A49" s="589"/>
      <c r="B49" s="581"/>
      <c r="C49" s="581"/>
      <c r="D49" s="595"/>
      <c r="E49" s="15" t="s">
        <v>992</v>
      </c>
      <c r="F49" s="15" t="s">
        <v>100</v>
      </c>
      <c r="G49" s="15">
        <v>3</v>
      </c>
      <c r="H49" s="16">
        <v>550.25</v>
      </c>
      <c r="I49" s="204">
        <f t="shared" si="1"/>
        <v>1650.75</v>
      </c>
    </row>
    <row r="50" spans="1:9" ht="12.75" customHeight="1" thickBot="1" x14ac:dyDescent="0.25">
      <c r="A50" s="590"/>
      <c r="B50" s="581"/>
      <c r="C50" s="581"/>
      <c r="D50" s="592"/>
      <c r="E50" s="40" t="s">
        <v>356</v>
      </c>
      <c r="F50" s="40" t="s">
        <v>100</v>
      </c>
      <c r="G50" s="40">
        <v>3</v>
      </c>
      <c r="H50" s="41">
        <v>45</v>
      </c>
      <c r="I50" s="42">
        <f t="shared" si="1"/>
        <v>135</v>
      </c>
    </row>
    <row r="51" spans="1:9" ht="12.75" customHeight="1" x14ac:dyDescent="0.2">
      <c r="A51" s="588" t="s">
        <v>558</v>
      </c>
      <c r="B51" s="581"/>
      <c r="C51" s="662"/>
      <c r="D51" s="591" t="s">
        <v>1049</v>
      </c>
      <c r="E51" s="531" t="s">
        <v>1050</v>
      </c>
      <c r="F51" s="37" t="s">
        <v>104</v>
      </c>
      <c r="G51" s="37">
        <v>4</v>
      </c>
      <c r="H51" s="38">
        <v>36.659999999999997</v>
      </c>
      <c r="I51" s="159">
        <f t="shared" si="1"/>
        <v>146.63999999999999</v>
      </c>
    </row>
    <row r="52" spans="1:9" ht="12.75" customHeight="1" x14ac:dyDescent="0.2">
      <c r="A52" s="589"/>
      <c r="B52" s="581"/>
      <c r="C52" s="662"/>
      <c r="D52" s="595"/>
      <c r="E52" s="532" t="s">
        <v>1051</v>
      </c>
      <c r="F52" s="35" t="s">
        <v>100</v>
      </c>
      <c r="G52" s="35">
        <v>3</v>
      </c>
      <c r="H52" s="36">
        <v>3.7</v>
      </c>
      <c r="I52" s="204">
        <f t="shared" si="1"/>
        <v>11.100000000000001</v>
      </c>
    </row>
    <row r="53" spans="1:9" ht="12.75" customHeight="1" x14ac:dyDescent="0.2">
      <c r="A53" s="589"/>
      <c r="B53" s="581"/>
      <c r="C53" s="662"/>
      <c r="D53" s="595"/>
      <c r="E53" s="532" t="s">
        <v>451</v>
      </c>
      <c r="F53" s="35" t="s">
        <v>100</v>
      </c>
      <c r="G53" s="35">
        <v>1</v>
      </c>
      <c r="H53" s="36">
        <v>56</v>
      </c>
      <c r="I53" s="204">
        <f t="shared" si="1"/>
        <v>56</v>
      </c>
    </row>
    <row r="54" spans="1:9" ht="12.75" customHeight="1" x14ac:dyDescent="0.2">
      <c r="A54" s="589"/>
      <c r="B54" s="581"/>
      <c r="C54" s="662"/>
      <c r="D54" s="595"/>
      <c r="E54" s="532" t="s">
        <v>229</v>
      </c>
      <c r="F54" s="35" t="s">
        <v>100</v>
      </c>
      <c r="G54" s="35">
        <v>2</v>
      </c>
      <c r="H54" s="36">
        <v>47.38</v>
      </c>
      <c r="I54" s="204">
        <f t="shared" si="1"/>
        <v>94.76</v>
      </c>
    </row>
    <row r="55" spans="1:9" ht="12.75" customHeight="1" x14ac:dyDescent="0.2">
      <c r="A55" s="589"/>
      <c r="B55" s="581"/>
      <c r="C55" s="662"/>
      <c r="D55" s="595"/>
      <c r="E55" s="532" t="s">
        <v>469</v>
      </c>
      <c r="F55" s="35" t="s">
        <v>100</v>
      </c>
      <c r="G55" s="35">
        <v>1</v>
      </c>
      <c r="H55" s="36">
        <v>50</v>
      </c>
      <c r="I55" s="204">
        <f t="shared" si="1"/>
        <v>50</v>
      </c>
    </row>
    <row r="56" spans="1:9" ht="12.75" customHeight="1" x14ac:dyDescent="0.2">
      <c r="A56" s="589"/>
      <c r="B56" s="581"/>
      <c r="C56" s="662"/>
      <c r="D56" s="595"/>
      <c r="E56" s="532" t="s">
        <v>608</v>
      </c>
      <c r="F56" s="35" t="s">
        <v>100</v>
      </c>
      <c r="G56" s="35">
        <v>1</v>
      </c>
      <c r="H56" s="36">
        <v>3.5</v>
      </c>
      <c r="I56" s="204">
        <f t="shared" si="1"/>
        <v>3.5</v>
      </c>
    </row>
    <row r="57" spans="1:9" ht="12.75" customHeight="1" x14ac:dyDescent="0.2">
      <c r="A57" s="589"/>
      <c r="B57" s="581"/>
      <c r="C57" s="662"/>
      <c r="D57" s="595"/>
      <c r="E57" s="532" t="s">
        <v>429</v>
      </c>
      <c r="F57" s="35" t="s">
        <v>100</v>
      </c>
      <c r="G57" s="35">
        <v>2</v>
      </c>
      <c r="H57" s="36">
        <v>4.22</v>
      </c>
      <c r="I57" s="204">
        <f t="shared" si="1"/>
        <v>8.44</v>
      </c>
    </row>
    <row r="58" spans="1:9" ht="12.75" customHeight="1" thickBot="1" x14ac:dyDescent="0.25">
      <c r="A58" s="589"/>
      <c r="B58" s="581"/>
      <c r="C58" s="662"/>
      <c r="D58" s="592"/>
      <c r="E58" s="532" t="s">
        <v>1003</v>
      </c>
      <c r="F58" s="35" t="s">
        <v>100</v>
      </c>
      <c r="G58" s="35">
        <v>1</v>
      </c>
      <c r="H58" s="36">
        <v>120</v>
      </c>
      <c r="I58" s="204">
        <f t="shared" si="1"/>
        <v>120</v>
      </c>
    </row>
    <row r="59" spans="1:9" ht="12.75" customHeight="1" x14ac:dyDescent="0.2">
      <c r="A59" s="589"/>
      <c r="B59" s="581"/>
      <c r="C59" s="662"/>
      <c r="D59" s="591" t="s">
        <v>126</v>
      </c>
      <c r="E59" s="532" t="s">
        <v>240</v>
      </c>
      <c r="F59" s="35" t="s">
        <v>100</v>
      </c>
      <c r="G59" s="35">
        <v>1</v>
      </c>
      <c r="H59" s="36">
        <v>320</v>
      </c>
      <c r="I59" s="204">
        <f t="shared" si="1"/>
        <v>320</v>
      </c>
    </row>
    <row r="60" spans="1:9" ht="12.75" customHeight="1" thickBot="1" x14ac:dyDescent="0.25">
      <c r="A60" s="590"/>
      <c r="B60" s="580"/>
      <c r="C60" s="663"/>
      <c r="D60" s="592"/>
      <c r="E60" s="530" t="s">
        <v>1052</v>
      </c>
      <c r="F60" s="86" t="s">
        <v>100</v>
      </c>
      <c r="G60" s="86">
        <v>1</v>
      </c>
      <c r="H60" s="87">
        <v>130.08000000000001</v>
      </c>
      <c r="I60" s="42">
        <f t="shared" si="1"/>
        <v>130.08000000000001</v>
      </c>
    </row>
    <row r="61" spans="1:9" ht="12.75" customHeight="1" x14ac:dyDescent="0.2">
      <c r="A61" s="588" t="s">
        <v>353</v>
      </c>
      <c r="B61" s="579">
        <v>19327.43</v>
      </c>
      <c r="C61" s="579" t="s">
        <v>75</v>
      </c>
      <c r="D61" s="616" t="s">
        <v>362</v>
      </c>
      <c r="E61" s="37" t="s">
        <v>355</v>
      </c>
      <c r="F61" s="37" t="s">
        <v>100</v>
      </c>
      <c r="G61" s="37">
        <v>4</v>
      </c>
      <c r="H61" s="38">
        <v>17</v>
      </c>
      <c r="I61" s="39">
        <f t="shared" si="1"/>
        <v>68</v>
      </c>
    </row>
    <row r="62" spans="1:9" ht="12.75" customHeight="1" thickBot="1" x14ac:dyDescent="0.25">
      <c r="A62" s="590"/>
      <c r="B62" s="581"/>
      <c r="C62" s="581"/>
      <c r="D62" s="617"/>
      <c r="E62" s="86" t="s">
        <v>1128</v>
      </c>
      <c r="F62" s="86" t="s">
        <v>100</v>
      </c>
      <c r="G62" s="86">
        <v>6</v>
      </c>
      <c r="H62" s="87">
        <v>40.4</v>
      </c>
      <c r="I62" s="203">
        <f t="shared" si="1"/>
        <v>242.39999999999998</v>
      </c>
    </row>
    <row r="63" spans="1:9" ht="12.75" customHeight="1" x14ac:dyDescent="0.2">
      <c r="A63" s="588" t="s">
        <v>558</v>
      </c>
      <c r="B63" s="581"/>
      <c r="C63" s="581"/>
      <c r="D63" s="591" t="s">
        <v>1167</v>
      </c>
      <c r="E63" s="37" t="s">
        <v>189</v>
      </c>
      <c r="F63" s="37" t="s">
        <v>104</v>
      </c>
      <c r="G63" s="37">
        <v>8</v>
      </c>
      <c r="H63" s="38">
        <v>36.659999999999997</v>
      </c>
      <c r="I63" s="159">
        <f t="shared" si="1"/>
        <v>293.27999999999997</v>
      </c>
    </row>
    <row r="64" spans="1:9" ht="12.75" customHeight="1" x14ac:dyDescent="0.2">
      <c r="A64" s="589"/>
      <c r="B64" s="581"/>
      <c r="C64" s="581"/>
      <c r="D64" s="595"/>
      <c r="E64" s="35" t="s">
        <v>429</v>
      </c>
      <c r="F64" s="35" t="s">
        <v>100</v>
      </c>
      <c r="G64" s="35">
        <v>2</v>
      </c>
      <c r="H64" s="36">
        <v>4.22</v>
      </c>
      <c r="I64" s="204">
        <f t="shared" si="1"/>
        <v>8.44</v>
      </c>
    </row>
    <row r="65" spans="1:9" ht="12.75" customHeight="1" x14ac:dyDescent="0.2">
      <c r="A65" s="589"/>
      <c r="B65" s="581"/>
      <c r="C65" s="581"/>
      <c r="D65" s="595"/>
      <c r="E65" s="35" t="s">
        <v>229</v>
      </c>
      <c r="F65" s="35" t="s">
        <v>100</v>
      </c>
      <c r="G65" s="35">
        <v>3</v>
      </c>
      <c r="H65" s="36">
        <v>47.38</v>
      </c>
      <c r="I65" s="204">
        <f t="shared" si="1"/>
        <v>142.14000000000001</v>
      </c>
    </row>
    <row r="66" spans="1:9" ht="12.75" customHeight="1" x14ac:dyDescent="0.2">
      <c r="A66" s="589"/>
      <c r="B66" s="581"/>
      <c r="C66" s="581"/>
      <c r="D66" s="595"/>
      <c r="E66" s="35" t="s">
        <v>436</v>
      </c>
      <c r="F66" s="35" t="s">
        <v>100</v>
      </c>
      <c r="G66" s="35">
        <v>1</v>
      </c>
      <c r="H66" s="36">
        <v>85.05</v>
      </c>
      <c r="I66" s="204">
        <f t="shared" si="1"/>
        <v>85.05</v>
      </c>
    </row>
    <row r="67" spans="1:9" ht="12.75" customHeight="1" x14ac:dyDescent="0.2">
      <c r="A67" s="589"/>
      <c r="B67" s="581"/>
      <c r="C67" s="581"/>
      <c r="D67" s="595"/>
      <c r="E67" s="35" t="s">
        <v>191</v>
      </c>
      <c r="F67" s="35" t="s">
        <v>100</v>
      </c>
      <c r="G67" s="35">
        <v>7</v>
      </c>
      <c r="H67" s="36">
        <v>3</v>
      </c>
      <c r="I67" s="204">
        <f t="shared" si="1"/>
        <v>21</v>
      </c>
    </row>
    <row r="68" spans="1:9" ht="12.75" customHeight="1" x14ac:dyDescent="0.2">
      <c r="A68" s="589"/>
      <c r="B68" s="581"/>
      <c r="C68" s="581"/>
      <c r="D68" s="595"/>
      <c r="E68" s="35" t="s">
        <v>193</v>
      </c>
      <c r="F68" s="35" t="s">
        <v>100</v>
      </c>
      <c r="G68" s="35">
        <v>2</v>
      </c>
      <c r="H68" s="36">
        <v>110.19</v>
      </c>
      <c r="I68" s="204">
        <f t="shared" si="1"/>
        <v>220.38</v>
      </c>
    </row>
    <row r="69" spans="1:9" ht="12.75" customHeight="1" x14ac:dyDescent="0.2">
      <c r="A69" s="589"/>
      <c r="B69" s="581"/>
      <c r="C69" s="581"/>
      <c r="D69" s="595"/>
      <c r="E69" s="35" t="s">
        <v>1165</v>
      </c>
      <c r="F69" s="35" t="s">
        <v>100</v>
      </c>
      <c r="G69" s="35">
        <v>2</v>
      </c>
      <c r="H69" s="36">
        <v>45</v>
      </c>
      <c r="I69" s="204">
        <f t="shared" si="1"/>
        <v>90</v>
      </c>
    </row>
    <row r="70" spans="1:9" ht="12.75" customHeight="1" thickBot="1" x14ac:dyDescent="0.25">
      <c r="A70" s="590"/>
      <c r="B70" s="581"/>
      <c r="C70" s="581"/>
      <c r="D70" s="592"/>
      <c r="E70" s="86" t="s">
        <v>190</v>
      </c>
      <c r="F70" s="86" t="s">
        <v>100</v>
      </c>
      <c r="G70" s="86">
        <v>3</v>
      </c>
      <c r="H70" s="87">
        <v>2.33</v>
      </c>
      <c r="I70" s="42">
        <f t="shared" si="1"/>
        <v>6.99</v>
      </c>
    </row>
    <row r="71" spans="1:9" ht="12.75" customHeight="1" x14ac:dyDescent="0.2">
      <c r="A71" s="588" t="s">
        <v>118</v>
      </c>
      <c r="B71" s="581"/>
      <c r="C71" s="581"/>
      <c r="D71" s="591" t="s">
        <v>366</v>
      </c>
      <c r="E71" s="37" t="s">
        <v>322</v>
      </c>
      <c r="F71" s="37" t="s">
        <v>100</v>
      </c>
      <c r="G71" s="37">
        <v>1</v>
      </c>
      <c r="H71" s="38">
        <v>567.34</v>
      </c>
      <c r="I71" s="159">
        <f t="shared" si="1"/>
        <v>567.34</v>
      </c>
    </row>
    <row r="72" spans="1:9" ht="12.75" customHeight="1" x14ac:dyDescent="0.2">
      <c r="A72" s="589"/>
      <c r="B72" s="581"/>
      <c r="C72" s="581"/>
      <c r="D72" s="595"/>
      <c r="E72" s="35" t="s">
        <v>368</v>
      </c>
      <c r="F72" s="35" t="s">
        <v>100</v>
      </c>
      <c r="G72" s="35">
        <v>2</v>
      </c>
      <c r="H72" s="36">
        <v>7.03</v>
      </c>
      <c r="I72" s="204">
        <f t="shared" si="1"/>
        <v>14.06</v>
      </c>
    </row>
    <row r="73" spans="1:9" ht="12.75" customHeight="1" x14ac:dyDescent="0.2">
      <c r="A73" s="589"/>
      <c r="B73" s="581"/>
      <c r="C73" s="581"/>
      <c r="D73" s="595"/>
      <c r="E73" s="35" t="s">
        <v>244</v>
      </c>
      <c r="F73" s="35" t="s">
        <v>100</v>
      </c>
      <c r="G73" s="35">
        <v>1</v>
      </c>
      <c r="H73" s="36">
        <v>290</v>
      </c>
      <c r="I73" s="204">
        <f t="shared" si="1"/>
        <v>290</v>
      </c>
    </row>
    <row r="74" spans="1:9" ht="12.75" customHeight="1" thickBot="1" x14ac:dyDescent="0.25">
      <c r="A74" s="590"/>
      <c r="B74" s="580"/>
      <c r="C74" s="580"/>
      <c r="D74" s="592"/>
      <c r="E74" s="86" t="s">
        <v>571</v>
      </c>
      <c r="F74" s="86" t="s">
        <v>100</v>
      </c>
      <c r="G74" s="86">
        <v>1</v>
      </c>
      <c r="H74" s="87">
        <v>25</v>
      </c>
      <c r="I74" s="42">
        <f t="shared" si="1"/>
        <v>25</v>
      </c>
    </row>
    <row r="75" spans="1:9" ht="12.75" customHeight="1" x14ac:dyDescent="0.2">
      <c r="A75" s="588" t="s">
        <v>558</v>
      </c>
      <c r="B75" s="579">
        <v>22742.14</v>
      </c>
      <c r="C75" s="579" t="s">
        <v>76</v>
      </c>
      <c r="D75" s="591" t="s">
        <v>310</v>
      </c>
      <c r="E75" s="37" t="s">
        <v>207</v>
      </c>
      <c r="F75" s="37" t="s">
        <v>100</v>
      </c>
      <c r="G75" s="37">
        <v>1</v>
      </c>
      <c r="H75" s="38">
        <v>5.85</v>
      </c>
      <c r="I75" s="159">
        <f t="shared" si="1"/>
        <v>5.85</v>
      </c>
    </row>
    <row r="76" spans="1:9" ht="12.75" customHeight="1" x14ac:dyDescent="0.2">
      <c r="A76" s="589"/>
      <c r="B76" s="581"/>
      <c r="C76" s="581"/>
      <c r="D76" s="595"/>
      <c r="E76" s="35" t="s">
        <v>193</v>
      </c>
      <c r="F76" s="35" t="s">
        <v>100</v>
      </c>
      <c r="G76" s="35">
        <v>2</v>
      </c>
      <c r="H76" s="36">
        <v>110.19</v>
      </c>
      <c r="I76" s="204">
        <f t="shared" si="1"/>
        <v>220.38</v>
      </c>
    </row>
    <row r="77" spans="1:9" ht="12.75" customHeight="1" x14ac:dyDescent="0.2">
      <c r="A77" s="589"/>
      <c r="B77" s="581"/>
      <c r="C77" s="581"/>
      <c r="D77" s="595"/>
      <c r="E77" s="35" t="s">
        <v>336</v>
      </c>
      <c r="F77" s="35" t="s">
        <v>104</v>
      </c>
      <c r="G77" s="35">
        <v>1</v>
      </c>
      <c r="H77" s="36">
        <v>52.03</v>
      </c>
      <c r="I77" s="204">
        <f t="shared" si="1"/>
        <v>52.03</v>
      </c>
    </row>
    <row r="78" spans="1:9" x14ac:dyDescent="0.2">
      <c r="A78" s="589"/>
      <c r="B78" s="581"/>
      <c r="C78" s="581"/>
      <c r="D78" s="595"/>
      <c r="E78" s="15" t="s">
        <v>330</v>
      </c>
      <c r="F78" s="15" t="s">
        <v>100</v>
      </c>
      <c r="G78" s="15">
        <v>1</v>
      </c>
      <c r="H78" s="16">
        <v>61.59</v>
      </c>
      <c r="I78" s="204">
        <f t="shared" si="1"/>
        <v>61.59</v>
      </c>
    </row>
    <row r="79" spans="1:9" x14ac:dyDescent="0.2">
      <c r="A79" s="589"/>
      <c r="B79" s="581"/>
      <c r="C79" s="581"/>
      <c r="D79" s="595"/>
      <c r="E79" s="15" t="s">
        <v>244</v>
      </c>
      <c r="F79" s="15" t="s">
        <v>100</v>
      </c>
      <c r="G79" s="15">
        <v>1</v>
      </c>
      <c r="H79" s="16">
        <v>290</v>
      </c>
      <c r="I79" s="204">
        <f t="shared" si="1"/>
        <v>290</v>
      </c>
    </row>
    <row r="80" spans="1:9" ht="13.5" thickBot="1" x14ac:dyDescent="0.25">
      <c r="A80" s="590"/>
      <c r="B80" s="581"/>
      <c r="C80" s="581"/>
      <c r="D80" s="592"/>
      <c r="E80" s="40" t="s">
        <v>1281</v>
      </c>
      <c r="F80" s="40" t="s">
        <v>100</v>
      </c>
      <c r="G80" s="40">
        <v>1</v>
      </c>
      <c r="H80" s="41">
        <v>80</v>
      </c>
      <c r="I80" s="42">
        <f t="shared" si="1"/>
        <v>80</v>
      </c>
    </row>
    <row r="81" spans="1:9" x14ac:dyDescent="0.2">
      <c r="A81" s="588" t="s">
        <v>168</v>
      </c>
      <c r="B81" s="581"/>
      <c r="C81" s="581"/>
      <c r="D81" s="591" t="s">
        <v>1282</v>
      </c>
      <c r="E81" s="37" t="s">
        <v>722</v>
      </c>
      <c r="F81" s="37" t="s">
        <v>100</v>
      </c>
      <c r="G81" s="37">
        <v>1</v>
      </c>
      <c r="H81" s="38">
        <v>125.8</v>
      </c>
      <c r="I81" s="159">
        <f t="shared" si="1"/>
        <v>125.8</v>
      </c>
    </row>
    <row r="82" spans="1:9" x14ac:dyDescent="0.2">
      <c r="A82" s="589"/>
      <c r="B82" s="581"/>
      <c r="C82" s="581"/>
      <c r="D82" s="595"/>
      <c r="E82" s="15" t="s">
        <v>1283</v>
      </c>
      <c r="F82" s="15" t="s">
        <v>100</v>
      </c>
      <c r="G82" s="15">
        <v>1</v>
      </c>
      <c r="H82" s="16">
        <v>57.25</v>
      </c>
      <c r="I82" s="204">
        <f t="shared" si="1"/>
        <v>57.25</v>
      </c>
    </row>
    <row r="83" spans="1:9" x14ac:dyDescent="0.2">
      <c r="A83" s="589"/>
      <c r="B83" s="581"/>
      <c r="C83" s="581"/>
      <c r="D83" s="595"/>
      <c r="E83" s="15" t="s">
        <v>447</v>
      </c>
      <c r="F83" s="15" t="s">
        <v>100</v>
      </c>
      <c r="G83" s="15">
        <v>2</v>
      </c>
      <c r="H83" s="16">
        <v>32</v>
      </c>
      <c r="I83" s="204">
        <f t="shared" si="1"/>
        <v>64</v>
      </c>
    </row>
    <row r="84" spans="1:9" ht="13.5" thickBot="1" x14ac:dyDescent="0.25">
      <c r="A84" s="590"/>
      <c r="B84" s="580"/>
      <c r="C84" s="580"/>
      <c r="D84" s="592"/>
      <c r="E84" s="40" t="s">
        <v>1253</v>
      </c>
      <c r="F84" s="40" t="s">
        <v>100</v>
      </c>
      <c r="G84" s="40">
        <v>2</v>
      </c>
      <c r="H84" s="41">
        <v>60.6</v>
      </c>
      <c r="I84" s="42">
        <f t="shared" si="1"/>
        <v>121.2</v>
      </c>
    </row>
    <row r="85" spans="1:9" x14ac:dyDescent="0.2">
      <c r="A85" s="588" t="s">
        <v>558</v>
      </c>
      <c r="B85" s="579">
        <v>18260.32</v>
      </c>
      <c r="C85" s="579" t="s">
        <v>77</v>
      </c>
      <c r="D85" s="591" t="s">
        <v>1360</v>
      </c>
      <c r="E85" s="37" t="s">
        <v>339</v>
      </c>
      <c r="F85" s="37" t="s">
        <v>100</v>
      </c>
      <c r="G85" s="37">
        <v>1</v>
      </c>
      <c r="H85" s="38">
        <v>210</v>
      </c>
      <c r="I85" s="159">
        <f t="shared" si="1"/>
        <v>210</v>
      </c>
    </row>
    <row r="86" spans="1:9" x14ac:dyDescent="0.2">
      <c r="A86" s="589"/>
      <c r="B86" s="581"/>
      <c r="C86" s="581"/>
      <c r="D86" s="595"/>
      <c r="E86" s="15" t="s">
        <v>193</v>
      </c>
      <c r="F86" s="15" t="s">
        <v>100</v>
      </c>
      <c r="G86" s="15">
        <v>2</v>
      </c>
      <c r="H86" s="16">
        <v>110.19</v>
      </c>
      <c r="I86" s="204">
        <f t="shared" si="1"/>
        <v>220.38</v>
      </c>
    </row>
    <row r="87" spans="1:9" x14ac:dyDescent="0.2">
      <c r="A87" s="589"/>
      <c r="B87" s="581"/>
      <c r="C87" s="581"/>
      <c r="D87" s="595"/>
      <c r="E87" s="15" t="s">
        <v>271</v>
      </c>
      <c r="F87" s="15" t="s">
        <v>100</v>
      </c>
      <c r="G87" s="15">
        <v>1</v>
      </c>
      <c r="H87" s="16">
        <v>290</v>
      </c>
      <c r="I87" s="204">
        <f t="shared" si="1"/>
        <v>290</v>
      </c>
    </row>
    <row r="88" spans="1:9" x14ac:dyDescent="0.2">
      <c r="A88" s="589"/>
      <c r="B88" s="581"/>
      <c r="C88" s="581"/>
      <c r="D88" s="595"/>
      <c r="E88" s="15" t="s">
        <v>578</v>
      </c>
      <c r="F88" s="15" t="s">
        <v>100</v>
      </c>
      <c r="G88" s="15">
        <v>2</v>
      </c>
      <c r="H88" s="16">
        <v>13.56</v>
      </c>
      <c r="I88" s="204">
        <f t="shared" si="1"/>
        <v>27.12</v>
      </c>
    </row>
    <row r="89" spans="1:9" x14ac:dyDescent="0.2">
      <c r="A89" s="589"/>
      <c r="B89" s="581"/>
      <c r="C89" s="581"/>
      <c r="D89" s="595"/>
      <c r="E89" s="15" t="s">
        <v>330</v>
      </c>
      <c r="F89" s="15" t="s">
        <v>100</v>
      </c>
      <c r="G89" s="15">
        <v>2</v>
      </c>
      <c r="H89" s="16">
        <v>61.59</v>
      </c>
      <c r="I89" s="204">
        <f t="shared" si="1"/>
        <v>123.18</v>
      </c>
    </row>
    <row r="90" spans="1:9" ht="13.5" thickBot="1" x14ac:dyDescent="0.25">
      <c r="A90" s="590"/>
      <c r="B90" s="580"/>
      <c r="C90" s="580"/>
      <c r="D90" s="592"/>
      <c r="E90" s="40" t="s">
        <v>1165</v>
      </c>
      <c r="F90" s="40" t="s">
        <v>100</v>
      </c>
      <c r="G90" s="40">
        <v>1</v>
      </c>
      <c r="H90" s="41">
        <v>45</v>
      </c>
      <c r="I90" s="42">
        <f t="shared" si="1"/>
        <v>45</v>
      </c>
    </row>
    <row r="91" spans="1:9" ht="26.25" thickBot="1" x14ac:dyDescent="0.25">
      <c r="A91" s="46" t="s">
        <v>353</v>
      </c>
      <c r="B91" s="579">
        <v>23648.240000000002</v>
      </c>
      <c r="C91" s="579" t="s">
        <v>78</v>
      </c>
      <c r="D91" s="47" t="s">
        <v>362</v>
      </c>
      <c r="E91" s="47" t="s">
        <v>355</v>
      </c>
      <c r="F91" s="47" t="s">
        <v>100</v>
      </c>
      <c r="G91" s="47">
        <v>2</v>
      </c>
      <c r="H91" s="48">
        <v>17</v>
      </c>
      <c r="I91" s="318">
        <f t="shared" si="1"/>
        <v>34</v>
      </c>
    </row>
    <row r="92" spans="1:9" x14ac:dyDescent="0.2">
      <c r="A92" s="588" t="s">
        <v>150</v>
      </c>
      <c r="B92" s="581"/>
      <c r="C92" s="581"/>
      <c r="D92" s="591"/>
      <c r="E92" s="37" t="s">
        <v>207</v>
      </c>
      <c r="F92" s="37" t="s">
        <v>100</v>
      </c>
      <c r="G92" s="37">
        <v>1</v>
      </c>
      <c r="H92" s="38">
        <v>5.85</v>
      </c>
      <c r="I92" s="159">
        <f t="shared" si="1"/>
        <v>5.85</v>
      </c>
    </row>
    <row r="93" spans="1:9" x14ac:dyDescent="0.2">
      <c r="A93" s="589"/>
      <c r="B93" s="581"/>
      <c r="C93" s="581"/>
      <c r="D93" s="595"/>
      <c r="E93" s="15" t="s">
        <v>193</v>
      </c>
      <c r="F93" s="15" t="s">
        <v>100</v>
      </c>
      <c r="G93" s="15">
        <v>1</v>
      </c>
      <c r="H93" s="16">
        <v>110.19</v>
      </c>
      <c r="I93" s="204">
        <f t="shared" si="1"/>
        <v>110.19</v>
      </c>
    </row>
    <row r="94" spans="1:9" x14ac:dyDescent="0.2">
      <c r="A94" s="589"/>
      <c r="B94" s="581"/>
      <c r="C94" s="581"/>
      <c r="D94" s="595"/>
      <c r="E94" s="15" t="s">
        <v>436</v>
      </c>
      <c r="F94" s="15" t="s">
        <v>100</v>
      </c>
      <c r="G94" s="15">
        <v>1</v>
      </c>
      <c r="H94" s="16">
        <v>85.05</v>
      </c>
      <c r="I94" s="204">
        <f t="shared" si="1"/>
        <v>85.05</v>
      </c>
    </row>
    <row r="95" spans="1:9" x14ac:dyDescent="0.2">
      <c r="A95" s="589"/>
      <c r="B95" s="581"/>
      <c r="C95" s="581"/>
      <c r="D95" s="595"/>
      <c r="E95" s="15" t="s">
        <v>329</v>
      </c>
      <c r="F95" s="15" t="s">
        <v>100</v>
      </c>
      <c r="G95" s="15">
        <v>1</v>
      </c>
      <c r="H95" s="16">
        <v>45</v>
      </c>
      <c r="I95" s="204">
        <f t="shared" si="1"/>
        <v>45</v>
      </c>
    </row>
    <row r="96" spans="1:9" ht="13.5" thickBot="1" x14ac:dyDescent="0.25">
      <c r="A96" s="590"/>
      <c r="B96" s="580"/>
      <c r="C96" s="580"/>
      <c r="D96" s="592"/>
      <c r="E96" s="40" t="s">
        <v>1469</v>
      </c>
      <c r="F96" s="40" t="s">
        <v>100</v>
      </c>
      <c r="G96" s="40">
        <v>1</v>
      </c>
      <c r="H96" s="41">
        <v>3</v>
      </c>
      <c r="I96" s="42">
        <f t="shared" si="1"/>
        <v>3</v>
      </c>
    </row>
    <row r="97" spans="1:12" x14ac:dyDescent="0.2">
      <c r="A97" s="588" t="s">
        <v>353</v>
      </c>
      <c r="B97" s="579">
        <v>20300.509999999998</v>
      </c>
      <c r="C97" s="579" t="s">
        <v>79</v>
      </c>
      <c r="D97" s="591" t="s">
        <v>362</v>
      </c>
      <c r="E97" s="85" t="s">
        <v>355</v>
      </c>
      <c r="F97" s="85" t="s">
        <v>100</v>
      </c>
      <c r="G97" s="85">
        <v>7</v>
      </c>
      <c r="H97" s="158">
        <v>17</v>
      </c>
      <c r="I97" s="159">
        <f t="shared" si="1"/>
        <v>119</v>
      </c>
    </row>
    <row r="98" spans="1:12" x14ac:dyDescent="0.2">
      <c r="A98" s="589"/>
      <c r="B98" s="581"/>
      <c r="C98" s="581"/>
      <c r="D98" s="595"/>
      <c r="E98" s="15" t="s">
        <v>357</v>
      </c>
      <c r="F98" s="15" t="s">
        <v>100</v>
      </c>
      <c r="G98" s="15">
        <v>3</v>
      </c>
      <c r="H98" s="16">
        <v>18.54</v>
      </c>
      <c r="I98" s="43">
        <f t="shared" si="1"/>
        <v>55.62</v>
      </c>
    </row>
    <row r="99" spans="1:12" x14ac:dyDescent="0.2">
      <c r="A99" s="589"/>
      <c r="B99" s="581"/>
      <c r="C99" s="581"/>
      <c r="D99" s="595"/>
      <c r="E99" s="15" t="s">
        <v>1521</v>
      </c>
      <c r="F99" s="15" t="s">
        <v>104</v>
      </c>
      <c r="G99" s="15">
        <v>10</v>
      </c>
      <c r="H99" s="16">
        <v>23.59</v>
      </c>
      <c r="I99" s="43">
        <f t="shared" si="1"/>
        <v>235.9</v>
      </c>
    </row>
    <row r="100" spans="1:12" ht="13.5" thickBot="1" x14ac:dyDescent="0.25">
      <c r="A100" s="590"/>
      <c r="B100" s="581"/>
      <c r="C100" s="581"/>
      <c r="D100" s="592"/>
      <c r="E100" s="40" t="s">
        <v>356</v>
      </c>
      <c r="F100" s="40" t="s">
        <v>100</v>
      </c>
      <c r="G100" s="40">
        <v>2</v>
      </c>
      <c r="H100" s="41">
        <v>44.8</v>
      </c>
      <c r="I100" s="42">
        <f t="shared" si="1"/>
        <v>89.6</v>
      </c>
    </row>
    <row r="101" spans="1:12" x14ac:dyDescent="0.2">
      <c r="A101" s="588" t="s">
        <v>558</v>
      </c>
      <c r="B101" s="581"/>
      <c r="C101" s="581"/>
      <c r="D101" s="591" t="s">
        <v>1568</v>
      </c>
      <c r="E101" s="37" t="s">
        <v>193</v>
      </c>
      <c r="F101" s="37" t="s">
        <v>100</v>
      </c>
      <c r="G101" s="37">
        <v>2</v>
      </c>
      <c r="H101" s="38">
        <v>110.19</v>
      </c>
      <c r="I101" s="159">
        <f t="shared" si="1"/>
        <v>220.38</v>
      </c>
    </row>
    <row r="102" spans="1:12" ht="12.75" customHeight="1" thickBot="1" x14ac:dyDescent="0.25">
      <c r="A102" s="590"/>
      <c r="B102" s="580"/>
      <c r="C102" s="580"/>
      <c r="D102" s="592"/>
      <c r="E102" s="40" t="s">
        <v>1281</v>
      </c>
      <c r="F102" s="40" t="s">
        <v>100</v>
      </c>
      <c r="G102" s="40">
        <v>1</v>
      </c>
      <c r="H102" s="41">
        <v>45</v>
      </c>
      <c r="I102" s="42">
        <f t="shared" si="1"/>
        <v>45</v>
      </c>
    </row>
    <row r="103" spans="1:12" ht="12.75" customHeight="1" thickBot="1" x14ac:dyDescent="0.25">
      <c r="A103" s="221"/>
      <c r="B103" s="226">
        <f>SUM(B26:B102)</f>
        <v>200618.61</v>
      </c>
      <c r="C103" s="227"/>
      <c r="D103" s="226"/>
      <c r="E103" s="228"/>
      <c r="F103" s="227"/>
      <c r="G103" s="227"/>
      <c r="H103" s="226" t="s">
        <v>16</v>
      </c>
      <c r="I103" s="229">
        <f>SUM(I26:I102)</f>
        <v>16546.490000000002</v>
      </c>
    </row>
    <row r="104" spans="1:12" ht="64.5" thickBot="1" x14ac:dyDescent="0.25">
      <c r="A104" s="137" t="s">
        <v>381</v>
      </c>
      <c r="B104" s="117" t="s">
        <v>15</v>
      </c>
      <c r="C104" s="117" t="s">
        <v>4</v>
      </c>
      <c r="D104" s="117" t="s">
        <v>22</v>
      </c>
      <c r="E104" s="121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12" ht="12.75" customHeight="1" thickBot="1" x14ac:dyDescent="0.25">
      <c r="A105" s="230"/>
      <c r="B105" s="107">
        <v>5113.67</v>
      </c>
      <c r="C105" s="58" t="s">
        <v>65</v>
      </c>
      <c r="D105" s="67"/>
      <c r="E105" s="59"/>
      <c r="F105" s="59"/>
      <c r="G105" s="59"/>
      <c r="H105" s="60"/>
      <c r="I105" s="61"/>
      <c r="L105" s="187"/>
    </row>
    <row r="106" spans="1:12" ht="12.75" customHeight="1" thickBot="1" x14ac:dyDescent="0.25">
      <c r="A106" s="230"/>
      <c r="B106" s="125">
        <v>5178.41</v>
      </c>
      <c r="C106" s="126" t="s">
        <v>66</v>
      </c>
      <c r="D106" s="127"/>
      <c r="E106" s="128"/>
      <c r="F106" s="128"/>
      <c r="G106" s="128"/>
      <c r="H106" s="129"/>
      <c r="I106" s="130"/>
      <c r="L106" s="187"/>
    </row>
    <row r="107" spans="1:12" ht="12.75" customHeight="1" thickBot="1" x14ac:dyDescent="0.25">
      <c r="A107" s="230"/>
      <c r="B107" s="109">
        <v>4920.42</v>
      </c>
      <c r="C107" s="88" t="s">
        <v>69</v>
      </c>
      <c r="D107" s="89"/>
      <c r="E107" s="47"/>
      <c r="F107" s="47"/>
      <c r="G107" s="47"/>
      <c r="H107" s="48"/>
      <c r="I107" s="49"/>
      <c r="L107" s="187"/>
    </row>
    <row r="108" spans="1:12" ht="12.75" customHeight="1" thickBot="1" x14ac:dyDescent="0.25">
      <c r="A108" s="230"/>
      <c r="B108" s="109">
        <v>4896.8599999999997</v>
      </c>
      <c r="C108" s="88" t="s">
        <v>71</v>
      </c>
      <c r="D108" s="89"/>
      <c r="E108" s="47"/>
      <c r="F108" s="47"/>
      <c r="G108" s="47"/>
      <c r="H108" s="48"/>
      <c r="I108" s="49"/>
      <c r="L108" s="187"/>
    </row>
    <row r="109" spans="1:12" ht="12.75" customHeight="1" thickBot="1" x14ac:dyDescent="0.25">
      <c r="A109" s="230"/>
      <c r="B109" s="109">
        <v>5015.9799999999996</v>
      </c>
      <c r="C109" s="88" t="s">
        <v>72</v>
      </c>
      <c r="D109" s="89"/>
      <c r="E109" s="47"/>
      <c r="F109" s="47"/>
      <c r="G109" s="47"/>
      <c r="H109" s="48"/>
      <c r="I109" s="49"/>
      <c r="L109" s="187"/>
    </row>
    <row r="110" spans="1:12" ht="12.75" customHeight="1" thickBot="1" x14ac:dyDescent="0.25">
      <c r="A110" s="230"/>
      <c r="B110" s="109">
        <v>5422.58</v>
      </c>
      <c r="C110" s="167" t="s">
        <v>73</v>
      </c>
      <c r="D110" s="55"/>
      <c r="E110" s="47"/>
      <c r="F110" s="47"/>
      <c r="G110" s="47"/>
      <c r="H110" s="48"/>
      <c r="I110" s="49"/>
      <c r="L110" s="187"/>
    </row>
    <row r="111" spans="1:12" ht="12.75" customHeight="1" thickBot="1" x14ac:dyDescent="0.25">
      <c r="A111" s="230"/>
      <c r="B111" s="109">
        <v>4640.8100000000004</v>
      </c>
      <c r="C111" s="88" t="s">
        <v>74</v>
      </c>
      <c r="D111" s="89"/>
      <c r="E111" s="47"/>
      <c r="F111" s="47"/>
      <c r="G111" s="47"/>
      <c r="H111" s="48"/>
      <c r="I111" s="49"/>
      <c r="L111" s="187"/>
    </row>
    <row r="112" spans="1:12" ht="12.75" customHeight="1" thickBot="1" x14ac:dyDescent="0.25">
      <c r="A112" s="230"/>
      <c r="B112" s="109">
        <v>5958.6985999999997</v>
      </c>
      <c r="C112" s="167" t="s">
        <v>75</v>
      </c>
      <c r="D112" s="89"/>
      <c r="E112" s="47"/>
      <c r="F112" s="47"/>
      <c r="G112" s="47"/>
      <c r="H112" s="48"/>
      <c r="I112" s="49"/>
      <c r="L112" s="187"/>
    </row>
    <row r="113" spans="1:9" ht="12.75" customHeight="1" thickBot="1" x14ac:dyDescent="0.25">
      <c r="A113" s="230"/>
      <c r="B113" s="109">
        <v>4867.0019000000002</v>
      </c>
      <c r="C113" s="88" t="s">
        <v>76</v>
      </c>
      <c r="D113" s="55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395">
        <v>4609.5712000000003</v>
      </c>
      <c r="C114" s="188" t="s">
        <v>77</v>
      </c>
      <c r="D114" s="166"/>
      <c r="E114" s="53"/>
      <c r="F114" s="53"/>
      <c r="G114" s="53"/>
      <c r="H114" s="156"/>
      <c r="I114" s="168"/>
    </row>
    <row r="115" spans="1:9" ht="12.75" customHeight="1" thickBot="1" x14ac:dyDescent="0.25">
      <c r="A115" s="230"/>
      <c r="B115" s="109">
        <v>5157.0693000000001</v>
      </c>
      <c r="C115" s="88" t="s">
        <v>78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230"/>
      <c r="B116" s="109">
        <v>5232.7293</v>
      </c>
      <c r="C116" s="167" t="s">
        <v>79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231"/>
      <c r="B117" s="512">
        <f>SUM(B105:B116)</f>
        <v>61013.800300000003</v>
      </c>
      <c r="C117" s="518" t="s">
        <v>86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596" t="s">
        <v>114</v>
      </c>
      <c r="B118" s="109">
        <v>548.9</v>
      </c>
      <c r="C118" s="88" t="s">
        <v>72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597"/>
      <c r="B119" s="109">
        <v>822.36</v>
      </c>
      <c r="C119" s="167" t="s">
        <v>73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597"/>
      <c r="B120" s="109">
        <v>403.59</v>
      </c>
      <c r="C120" s="167" t="s">
        <v>74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597"/>
      <c r="B121" s="109">
        <v>163.46</v>
      </c>
      <c r="C121" s="167" t="s">
        <v>75</v>
      </c>
      <c r="D121" s="89"/>
      <c r="E121" s="47"/>
      <c r="F121" s="47"/>
      <c r="G121" s="47"/>
      <c r="H121" s="48"/>
      <c r="I121" s="49"/>
    </row>
    <row r="122" spans="1:9" ht="12.75" customHeight="1" thickBot="1" x14ac:dyDescent="0.25">
      <c r="A122" s="598"/>
      <c r="B122" s="512">
        <f>SUM(B118:B121)</f>
        <v>1938.31</v>
      </c>
      <c r="C122" s="514" t="s">
        <v>86</v>
      </c>
      <c r="D122" s="89"/>
      <c r="E122" s="47"/>
      <c r="F122" s="47"/>
      <c r="G122" s="47"/>
      <c r="H122" s="48"/>
      <c r="I122" s="49">
        <v>637</v>
      </c>
    </row>
    <row r="123" spans="1:9" ht="12.75" customHeight="1" thickBot="1" x14ac:dyDescent="0.25">
      <c r="A123" s="397"/>
      <c r="B123" s="277">
        <f>SUM(B105:B122)</f>
        <v>125904.2206</v>
      </c>
      <c r="C123" s="78"/>
      <c r="D123" s="79"/>
      <c r="E123" s="80"/>
      <c r="F123" s="78"/>
      <c r="G123" s="78"/>
      <c r="H123" s="79" t="s">
        <v>16</v>
      </c>
      <c r="I123" s="81">
        <f>SUM(I105:I122)</f>
        <v>637</v>
      </c>
    </row>
    <row r="124" spans="1:9" ht="77.25" thickBot="1" x14ac:dyDescent="0.25">
      <c r="A124" s="137" t="s">
        <v>382</v>
      </c>
      <c r="B124" s="117" t="s">
        <v>15</v>
      </c>
      <c r="C124" s="117" t="s">
        <v>4</v>
      </c>
      <c r="D124" s="117" t="s">
        <v>22</v>
      </c>
      <c r="E124" s="121" t="s">
        <v>17</v>
      </c>
      <c r="F124" s="117" t="s">
        <v>18</v>
      </c>
      <c r="G124" s="117" t="s">
        <v>9</v>
      </c>
      <c r="H124" s="117" t="s">
        <v>12</v>
      </c>
      <c r="I124" s="118" t="s">
        <v>11</v>
      </c>
    </row>
    <row r="125" spans="1:9" ht="13.5" thickBot="1" x14ac:dyDescent="0.25">
      <c r="A125" s="230"/>
      <c r="B125" s="109">
        <v>4451.3900000000003</v>
      </c>
      <c r="C125" s="33" t="s">
        <v>65</v>
      </c>
      <c r="D125" s="89"/>
      <c r="E125" s="47"/>
      <c r="F125" s="47"/>
      <c r="G125" s="47"/>
      <c r="H125" s="48"/>
      <c r="I125" s="49"/>
    </row>
    <row r="126" spans="1:9" ht="12.75" customHeight="1" thickBot="1" x14ac:dyDescent="0.25">
      <c r="A126" s="230"/>
      <c r="B126" s="109">
        <v>4743.75</v>
      </c>
      <c r="C126" s="13" t="s">
        <v>66</v>
      </c>
      <c r="D126" s="89"/>
      <c r="E126" s="47"/>
      <c r="F126" s="47"/>
      <c r="G126" s="47"/>
      <c r="H126" s="48"/>
      <c r="I126" s="49"/>
    </row>
    <row r="127" spans="1:9" ht="13.5" thickBot="1" x14ac:dyDescent="0.25">
      <c r="A127" s="230"/>
      <c r="B127" s="109">
        <v>4273.8999999999996</v>
      </c>
      <c r="C127" s="33" t="s">
        <v>69</v>
      </c>
      <c r="D127" s="89"/>
      <c r="E127" s="47"/>
      <c r="F127" s="47"/>
      <c r="G127" s="47"/>
      <c r="H127" s="48"/>
      <c r="I127" s="49"/>
    </row>
    <row r="128" spans="1:9" ht="12.75" customHeight="1" thickBot="1" x14ac:dyDescent="0.25">
      <c r="A128" s="230"/>
      <c r="B128" s="109">
        <v>4492.96</v>
      </c>
      <c r="C128" s="13" t="s">
        <v>71</v>
      </c>
      <c r="D128" s="89"/>
      <c r="E128" s="47"/>
      <c r="F128" s="47"/>
      <c r="G128" s="47"/>
      <c r="H128" s="48"/>
      <c r="I128" s="49"/>
    </row>
    <row r="129" spans="1:255" ht="13.5" thickBot="1" x14ac:dyDescent="0.25">
      <c r="A129" s="230"/>
      <c r="B129" s="109">
        <v>4893.2</v>
      </c>
      <c r="C129" s="33" t="s">
        <v>72</v>
      </c>
      <c r="D129" s="89"/>
      <c r="E129" s="47"/>
      <c r="F129" s="47"/>
      <c r="G129" s="47"/>
      <c r="H129" s="48"/>
      <c r="I129" s="49"/>
    </row>
    <row r="130" spans="1:255" ht="12.75" customHeight="1" thickBot="1" x14ac:dyDescent="0.25">
      <c r="A130" s="230"/>
      <c r="B130" s="109">
        <v>4790.54</v>
      </c>
      <c r="C130" s="13" t="s">
        <v>73</v>
      </c>
      <c r="D130" s="89"/>
      <c r="E130" s="47"/>
      <c r="F130" s="47"/>
      <c r="G130" s="47"/>
      <c r="H130" s="48"/>
      <c r="I130" s="49"/>
    </row>
    <row r="131" spans="1:255" ht="12.75" customHeight="1" thickBot="1" x14ac:dyDescent="0.25">
      <c r="A131" s="230"/>
      <c r="B131" s="109">
        <v>4173.42</v>
      </c>
      <c r="C131" s="33" t="s">
        <v>74</v>
      </c>
      <c r="D131" s="89"/>
      <c r="E131" s="47"/>
      <c r="F131" s="47"/>
      <c r="G131" s="47"/>
      <c r="H131" s="48"/>
      <c r="I131" s="49"/>
    </row>
    <row r="132" spans="1:255" ht="12.75" customHeight="1" thickBot="1" x14ac:dyDescent="0.25">
      <c r="A132" s="230"/>
      <c r="B132" s="109">
        <v>4835.4110000000001</v>
      </c>
      <c r="C132" s="13" t="s">
        <v>75</v>
      </c>
      <c r="D132" s="89"/>
      <c r="E132" s="47"/>
      <c r="F132" s="47"/>
      <c r="G132" s="47"/>
      <c r="H132" s="48"/>
      <c r="I132" s="49"/>
    </row>
    <row r="133" spans="1:255" ht="12.75" customHeight="1" thickBot="1" x14ac:dyDescent="0.25">
      <c r="A133" s="230"/>
      <c r="B133" s="109">
        <v>4876.6090000000004</v>
      </c>
      <c r="C133" s="33" t="s">
        <v>76</v>
      </c>
      <c r="D133" s="89"/>
      <c r="E133" s="47"/>
      <c r="F133" s="47"/>
      <c r="G133" s="47"/>
      <c r="H133" s="48"/>
      <c r="I133" s="49"/>
    </row>
    <row r="134" spans="1:255" ht="13.5" thickBot="1" x14ac:dyDescent="0.25">
      <c r="A134" s="120" t="s">
        <v>110</v>
      </c>
      <c r="B134" s="109">
        <v>4548.0519999999997</v>
      </c>
      <c r="C134" s="88" t="s">
        <v>77</v>
      </c>
      <c r="D134" s="86" t="s">
        <v>126</v>
      </c>
      <c r="E134" s="86" t="s">
        <v>911</v>
      </c>
      <c r="F134" s="86" t="s">
        <v>406</v>
      </c>
      <c r="G134" s="86">
        <v>0.25</v>
      </c>
      <c r="H134" s="87">
        <v>755</v>
      </c>
      <c r="I134" s="203">
        <f>G134*H134</f>
        <v>188.75</v>
      </c>
    </row>
    <row r="135" spans="1:255" ht="12.75" customHeight="1" thickBot="1" x14ac:dyDescent="0.25">
      <c r="A135" s="230"/>
      <c r="B135" s="109">
        <v>4542.3100000000004</v>
      </c>
      <c r="C135" s="13" t="s">
        <v>78</v>
      </c>
      <c r="D135" s="89"/>
      <c r="E135" s="47"/>
      <c r="F135" s="47"/>
      <c r="G135" s="47"/>
      <c r="H135" s="48"/>
      <c r="I135" s="49"/>
    </row>
    <row r="136" spans="1:255" ht="12.75" customHeight="1" thickBot="1" x14ac:dyDescent="0.25">
      <c r="A136" s="230"/>
      <c r="B136" s="109">
        <v>4697.2560000000003</v>
      </c>
      <c r="C136" s="13" t="s">
        <v>79</v>
      </c>
      <c r="D136" s="89"/>
      <c r="E136" s="47"/>
      <c r="F136" s="47"/>
      <c r="G136" s="47"/>
      <c r="H136" s="48"/>
      <c r="I136" s="49"/>
    </row>
    <row r="137" spans="1:255" ht="12.75" customHeight="1" thickBot="1" x14ac:dyDescent="0.25">
      <c r="A137" s="230"/>
      <c r="B137" s="109"/>
      <c r="C137" s="88" t="s">
        <v>86</v>
      </c>
      <c r="D137" s="89"/>
      <c r="E137" s="47"/>
      <c r="F137" s="47"/>
      <c r="G137" s="47"/>
      <c r="H137" s="48"/>
      <c r="I137" s="49">
        <v>425.8</v>
      </c>
    </row>
    <row r="138" spans="1:255" ht="12.75" customHeight="1" thickBot="1" x14ac:dyDescent="0.25">
      <c r="A138" s="183"/>
      <c r="B138" s="200">
        <f>SUM(B125:B137)</f>
        <v>55318.798000000003</v>
      </c>
      <c r="C138" s="201"/>
      <c r="D138" s="200"/>
      <c r="E138" s="202"/>
      <c r="F138" s="201"/>
      <c r="G138" s="201"/>
      <c r="H138" s="200" t="s">
        <v>16</v>
      </c>
      <c r="I138" s="233">
        <f>SUM(I125:I137)</f>
        <v>614.54999999999995</v>
      </c>
    </row>
    <row r="139" spans="1:255" ht="26.25" thickBot="1" x14ac:dyDescent="0.25">
      <c r="A139" s="46" t="s">
        <v>7</v>
      </c>
      <c r="B139" s="117" t="s">
        <v>15</v>
      </c>
      <c r="C139" s="117" t="s">
        <v>4</v>
      </c>
      <c r="D139" s="117" t="s">
        <v>22</v>
      </c>
      <c r="E139" s="121" t="s">
        <v>17</v>
      </c>
      <c r="F139" s="117" t="s">
        <v>18</v>
      </c>
      <c r="G139" s="117" t="s">
        <v>9</v>
      </c>
      <c r="H139" s="117" t="s">
        <v>12</v>
      </c>
      <c r="I139" s="118" t="s">
        <v>11</v>
      </c>
    </row>
    <row r="140" spans="1:255" ht="25.5" x14ac:dyDescent="0.2">
      <c r="A140" s="223" t="s">
        <v>91</v>
      </c>
      <c r="B140" s="33"/>
      <c r="C140" s="33" t="s">
        <v>86</v>
      </c>
      <c r="D140" s="34"/>
      <c r="E140" s="35"/>
      <c r="F140" s="35"/>
      <c r="G140" s="35"/>
      <c r="H140" s="36"/>
      <c r="I140" s="443">
        <v>79148.88</v>
      </c>
    </row>
    <row r="141" spans="1:255" ht="12.75" customHeight="1" x14ac:dyDescent="0.2">
      <c r="A141" s="222" t="s">
        <v>88</v>
      </c>
      <c r="B141" s="13"/>
      <c r="C141" s="13" t="s">
        <v>86</v>
      </c>
      <c r="D141" s="14"/>
      <c r="E141" s="15"/>
      <c r="F141" s="15"/>
      <c r="G141" s="15"/>
      <c r="H141" s="16"/>
      <c r="I141" s="246">
        <v>6461.52</v>
      </c>
    </row>
    <row r="142" spans="1:255" ht="12.75" customHeight="1" thickBot="1" x14ac:dyDescent="0.25">
      <c r="A142" s="222"/>
      <c r="B142" s="112"/>
      <c r="C142" s="112"/>
      <c r="D142" s="111"/>
      <c r="E142" s="113"/>
      <c r="F142" s="112"/>
      <c r="G142" s="112"/>
      <c r="H142" s="111" t="s">
        <v>16</v>
      </c>
      <c r="I142" s="235">
        <f>SUM(I140:I141)</f>
        <v>85610.400000000009</v>
      </c>
    </row>
    <row r="143" spans="1:255" s="45" customFormat="1" ht="83.25" customHeight="1" thickBot="1" x14ac:dyDescent="0.25">
      <c r="A143" s="120" t="s">
        <v>96</v>
      </c>
      <c r="B143" s="117" t="s">
        <v>15</v>
      </c>
      <c r="C143" s="117" t="s">
        <v>4</v>
      </c>
      <c r="D143" s="117" t="s">
        <v>22</v>
      </c>
      <c r="E143" s="121" t="s">
        <v>17</v>
      </c>
      <c r="F143" s="117" t="s">
        <v>18</v>
      </c>
      <c r="G143" s="117" t="s">
        <v>9</v>
      </c>
      <c r="H143" s="117" t="s">
        <v>12</v>
      </c>
      <c r="I143" s="118" t="s">
        <v>11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30"/>
      <c r="B144" s="107">
        <v>2989.31</v>
      </c>
      <c r="C144" s="58" t="s">
        <v>65</v>
      </c>
      <c r="D144" s="67"/>
      <c r="E144" s="59"/>
      <c r="F144" s="59"/>
      <c r="G144" s="59"/>
      <c r="H144" s="60"/>
      <c r="I144" s="61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30"/>
      <c r="B145" s="108">
        <v>2619.1799999999998</v>
      </c>
      <c r="C145" s="95" t="s">
        <v>66</v>
      </c>
      <c r="D145" s="96"/>
      <c r="E145" s="97"/>
      <c r="F145" s="97"/>
      <c r="G145" s="97"/>
      <c r="H145" s="98"/>
      <c r="I145" s="9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30"/>
      <c r="B146" s="109">
        <v>2986.23</v>
      </c>
      <c r="C146" s="88" t="s">
        <v>69</v>
      </c>
      <c r="D146" s="89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30"/>
      <c r="B147" s="109">
        <v>2952.41</v>
      </c>
      <c r="C147" s="88" t="s">
        <v>71</v>
      </c>
      <c r="D147" s="89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30"/>
      <c r="B148" s="109">
        <v>2982.86</v>
      </c>
      <c r="C148" s="88" t="s">
        <v>72</v>
      </c>
      <c r="D148" s="89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30"/>
      <c r="B149" s="109">
        <v>2944.71</v>
      </c>
      <c r="C149" s="88" t="s">
        <v>73</v>
      </c>
      <c r="D149" s="89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30"/>
      <c r="B150" s="109">
        <v>2477.44</v>
      </c>
      <c r="C150" s="88" t="s">
        <v>74</v>
      </c>
      <c r="D150" s="89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4"/>
      <c r="B151" s="109">
        <v>2613.8969999999999</v>
      </c>
      <c r="C151" s="88" t="s">
        <v>75</v>
      </c>
      <c r="D151" s="89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4"/>
      <c r="B152" s="109">
        <v>2944.7959999999998</v>
      </c>
      <c r="C152" s="88" t="s">
        <v>76</v>
      </c>
      <c r="D152" s="89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4"/>
      <c r="B153" s="109">
        <v>2391.9380000000001</v>
      </c>
      <c r="C153" s="88" t="s">
        <v>77</v>
      </c>
      <c r="D153" s="89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4"/>
      <c r="B154" s="109">
        <v>2422.6619999999998</v>
      </c>
      <c r="C154" s="88" t="s">
        <v>78</v>
      </c>
      <c r="D154" s="89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4"/>
      <c r="B155" s="109">
        <v>3019.6379999999999</v>
      </c>
      <c r="C155" s="88" t="s">
        <v>79</v>
      </c>
      <c r="D155" s="89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3.5" thickBot="1" x14ac:dyDescent="0.25">
      <c r="A156" s="230"/>
      <c r="B156" s="109"/>
      <c r="C156" s="88" t="s">
        <v>86</v>
      </c>
      <c r="D156" s="89"/>
      <c r="E156" s="47"/>
      <c r="F156" s="47"/>
      <c r="G156" s="47"/>
      <c r="H156" s="48"/>
      <c r="I156" s="49">
        <v>1128.48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4"/>
      <c r="B157" s="51">
        <f>SUM(B144:B155)</f>
        <v>33345.071000000004</v>
      </c>
      <c r="C157" s="50"/>
      <c r="D157" s="51"/>
      <c r="E157" s="52"/>
      <c r="F157" s="50"/>
      <c r="G157" s="50"/>
      <c r="H157" s="51" t="s">
        <v>16</v>
      </c>
      <c r="I157" s="240">
        <f>SUM(I144:I156)</f>
        <v>1128.48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55.5" customHeight="1" thickBot="1" x14ac:dyDescent="0.25">
      <c r="A158" s="46" t="s">
        <v>98</v>
      </c>
      <c r="B158" s="117" t="s">
        <v>15</v>
      </c>
      <c r="C158" s="117" t="s">
        <v>4</v>
      </c>
      <c r="D158" s="117" t="s">
        <v>22</v>
      </c>
      <c r="E158" s="121" t="s">
        <v>17</v>
      </c>
      <c r="F158" s="117" t="s">
        <v>18</v>
      </c>
      <c r="G158" s="117" t="s">
        <v>9</v>
      </c>
      <c r="H158" s="117" t="s">
        <v>12</v>
      </c>
      <c r="I158" s="118" t="s">
        <v>11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38.25" customHeight="1" thickBot="1" x14ac:dyDescent="0.25">
      <c r="A159" s="120" t="s">
        <v>87</v>
      </c>
      <c r="B159" s="167"/>
      <c r="C159" s="88" t="s">
        <v>86</v>
      </c>
      <c r="D159" s="257"/>
      <c r="E159" s="258"/>
      <c r="F159" s="257"/>
      <c r="G159" s="258"/>
      <c r="H159" s="258"/>
      <c r="I159" s="49">
        <v>45090.64</v>
      </c>
    </row>
    <row r="160" spans="1:255" ht="13.5" thickBot="1" x14ac:dyDescent="0.25">
      <c r="A160" s="46"/>
      <c r="B160" s="79">
        <f>SUM(B159:B159)</f>
        <v>0</v>
      </c>
      <c r="C160" s="78"/>
      <c r="D160" s="79"/>
      <c r="E160" s="80"/>
      <c r="F160" s="78"/>
      <c r="G160" s="78"/>
      <c r="H160" s="79" t="s">
        <v>16</v>
      </c>
      <c r="I160" s="81">
        <f>SUM(I159:I159)</f>
        <v>45090.64</v>
      </c>
    </row>
    <row r="161" spans="1:9" ht="51.75" thickBot="1" x14ac:dyDescent="0.25">
      <c r="A161" s="137" t="s">
        <v>97</v>
      </c>
      <c r="B161" s="117" t="s">
        <v>15</v>
      </c>
      <c r="C161" s="117" t="s">
        <v>4</v>
      </c>
      <c r="D161" s="117" t="s">
        <v>22</v>
      </c>
      <c r="E161" s="285" t="s">
        <v>17</v>
      </c>
      <c r="F161" s="117" t="s">
        <v>18</v>
      </c>
      <c r="G161" s="117" t="s">
        <v>9</v>
      </c>
      <c r="H161" s="117" t="s">
        <v>12</v>
      </c>
      <c r="I161" s="118" t="s">
        <v>11</v>
      </c>
    </row>
    <row r="162" spans="1:9" ht="12.75" customHeight="1" thickBot="1" x14ac:dyDescent="0.25">
      <c r="A162" s="209"/>
      <c r="B162" s="188"/>
      <c r="C162" s="73" t="s">
        <v>86</v>
      </c>
      <c r="D162" s="166"/>
      <c r="E162" s="53"/>
      <c r="F162" s="53"/>
      <c r="G162" s="53"/>
      <c r="H162" s="156"/>
      <c r="I162" s="571">
        <v>71459.03</v>
      </c>
    </row>
    <row r="163" spans="1:9" ht="12.75" customHeight="1" thickBot="1" x14ac:dyDescent="0.25">
      <c r="A163" s="137"/>
      <c r="B163" s="277"/>
      <c r="C163" s="78"/>
      <c r="D163" s="79"/>
      <c r="E163" s="80"/>
      <c r="F163" s="78"/>
      <c r="G163" s="78"/>
      <c r="H163" s="79"/>
      <c r="I163" s="81">
        <f>SUM(I162)</f>
        <v>71459.03</v>
      </c>
    </row>
    <row r="164" spans="1:9" ht="12.75" customHeight="1" x14ac:dyDescent="0.2">
      <c r="A164" s="9"/>
      <c r="B164" s="9"/>
      <c r="C164" s="9"/>
      <c r="D164" s="9"/>
      <c r="E164" s="9"/>
      <c r="F164" s="20"/>
      <c r="G164" s="20"/>
      <c r="H164" s="20"/>
      <c r="I164" s="20"/>
    </row>
    <row r="165" spans="1:9" ht="12.75" customHeight="1" x14ac:dyDescent="0.2">
      <c r="A165" s="21" t="s">
        <v>20</v>
      </c>
      <c r="B165" s="22"/>
      <c r="C165" s="23"/>
      <c r="D165" s="4" t="s">
        <v>8</v>
      </c>
      <c r="E165" s="4" t="s">
        <v>5</v>
      </c>
      <c r="F165" s="122" t="s">
        <v>6</v>
      </c>
    </row>
    <row r="166" spans="1:9" ht="12.75" customHeight="1" x14ac:dyDescent="0.2">
      <c r="A166" s="593" t="s">
        <v>14</v>
      </c>
      <c r="B166" s="594"/>
      <c r="C166" s="25"/>
      <c r="D166" s="26">
        <f>B24</f>
        <v>90952.535999999993</v>
      </c>
      <c r="E166" s="26">
        <f>I24</f>
        <v>2259.1000000000004</v>
      </c>
      <c r="F166" s="123">
        <f>D166+E166</f>
        <v>93211.635999999999</v>
      </c>
    </row>
    <row r="167" spans="1:9" ht="12.75" customHeight="1" x14ac:dyDescent="0.2">
      <c r="A167" s="593" t="s">
        <v>1603</v>
      </c>
      <c r="B167" s="594"/>
      <c r="C167" s="25"/>
      <c r="D167" s="26">
        <f>B103</f>
        <v>200618.61</v>
      </c>
      <c r="E167" s="26">
        <f>I103</f>
        <v>16546.490000000002</v>
      </c>
      <c r="F167" s="123">
        <f>D167+E167</f>
        <v>217165.09999999998</v>
      </c>
    </row>
    <row r="168" spans="1:9" ht="12.75" customHeight="1" x14ac:dyDescent="0.2">
      <c r="A168" s="593" t="s">
        <v>13</v>
      </c>
      <c r="B168" s="594"/>
      <c r="C168" s="25"/>
      <c r="D168" s="26">
        <f>B123</f>
        <v>125904.2206</v>
      </c>
      <c r="E168" s="26">
        <f>I123</f>
        <v>637</v>
      </c>
      <c r="F168" s="123">
        <f>D168+E168</f>
        <v>126541.2206</v>
      </c>
    </row>
    <row r="169" spans="1:9" ht="12.75" customHeight="1" x14ac:dyDescent="0.2">
      <c r="A169" s="593" t="s">
        <v>383</v>
      </c>
      <c r="B169" s="594"/>
      <c r="C169" s="25"/>
      <c r="D169" s="26">
        <f>B138</f>
        <v>55318.798000000003</v>
      </c>
      <c r="E169" s="26">
        <f>I138</f>
        <v>614.54999999999995</v>
      </c>
      <c r="F169" s="123">
        <f>D169+E169</f>
        <v>55933.348000000005</v>
      </c>
      <c r="G169" s="56"/>
    </row>
    <row r="170" spans="1:9" ht="12.75" customHeight="1" x14ac:dyDescent="0.2">
      <c r="A170" s="593" t="s">
        <v>25</v>
      </c>
      <c r="B170" s="594"/>
      <c r="C170" s="25"/>
      <c r="D170" s="26">
        <f>B157</f>
        <v>33345.071000000004</v>
      </c>
      <c r="E170" s="26">
        <f>I157</f>
        <v>1128.48</v>
      </c>
      <c r="F170" s="123">
        <f>D170+E170</f>
        <v>34473.551000000007</v>
      </c>
      <c r="G170" s="56"/>
    </row>
    <row r="171" spans="1:9" ht="12.75" customHeight="1" x14ac:dyDescent="0.2">
      <c r="A171" s="607" t="s">
        <v>68</v>
      </c>
      <c r="B171" s="608"/>
      <c r="C171" s="248"/>
      <c r="D171" s="249"/>
      <c r="E171" s="249"/>
      <c r="F171" s="245">
        <f>F172+F173</f>
        <v>85610.400000000009</v>
      </c>
      <c r="G171" s="56"/>
    </row>
    <row r="172" spans="1:9" ht="12.75" customHeight="1" x14ac:dyDescent="0.2">
      <c r="A172" s="605" t="s">
        <v>91</v>
      </c>
      <c r="B172" s="606"/>
      <c r="C172" s="25"/>
      <c r="D172" s="26"/>
      <c r="E172" s="26"/>
      <c r="F172" s="123">
        <f>I140</f>
        <v>79148.88</v>
      </c>
      <c r="G172" s="56"/>
    </row>
    <row r="173" spans="1:9" ht="12.75" customHeight="1" x14ac:dyDescent="0.2">
      <c r="A173" s="605" t="s">
        <v>88</v>
      </c>
      <c r="B173" s="606"/>
      <c r="C173" s="25"/>
      <c r="D173" s="26"/>
      <c r="E173" s="26"/>
      <c r="F173" s="123">
        <f>I141</f>
        <v>6461.52</v>
      </c>
      <c r="G173" s="56"/>
    </row>
    <row r="174" spans="1:9" ht="12.75" customHeight="1" x14ac:dyDescent="0.2">
      <c r="A174" s="614" t="s">
        <v>2</v>
      </c>
      <c r="B174" s="615"/>
      <c r="C174" s="25"/>
      <c r="D174" s="26">
        <f>B160</f>
        <v>0</v>
      </c>
      <c r="E174" s="26"/>
      <c r="F174" s="123">
        <f>D174+E174+I160</f>
        <v>45090.64</v>
      </c>
      <c r="G174" s="56"/>
    </row>
    <row r="175" spans="1:9" ht="24" customHeight="1" x14ac:dyDescent="0.2">
      <c r="A175" s="614" t="s">
        <v>97</v>
      </c>
      <c r="B175" s="615"/>
      <c r="C175" s="25"/>
      <c r="D175" s="26"/>
      <c r="E175" s="26"/>
      <c r="F175" s="123">
        <f>I163</f>
        <v>71459.03</v>
      </c>
      <c r="G175" s="56"/>
    </row>
    <row r="176" spans="1:9" ht="12.75" customHeight="1" x14ac:dyDescent="0.2">
      <c r="A176" s="612" t="s">
        <v>21</v>
      </c>
      <c r="B176" s="613"/>
      <c r="C176" s="27"/>
      <c r="D176" s="28">
        <f>SUM(D166:D174)</f>
        <v>506139.23559999996</v>
      </c>
      <c r="E176" s="28">
        <f>SUM(E166:E170)</f>
        <v>21185.620000000003</v>
      </c>
      <c r="F176" s="124">
        <f>F166+F167+F168+F169+F170+F171+F174+F175</f>
        <v>729484.92560000008</v>
      </c>
    </row>
  </sheetData>
  <autoFilter ref="A5:I157"/>
  <mergeCells count="69">
    <mergeCell ref="D101:D102"/>
    <mergeCell ref="B97:B102"/>
    <mergeCell ref="A97:A100"/>
    <mergeCell ref="D97:D100"/>
    <mergeCell ref="A19:A22"/>
    <mergeCell ref="B19:B22"/>
    <mergeCell ref="C19:C22"/>
    <mergeCell ref="D19:D22"/>
    <mergeCell ref="A33:A42"/>
    <mergeCell ref="C33:C42"/>
    <mergeCell ref="A63:A70"/>
    <mergeCell ref="A92:A96"/>
    <mergeCell ref="D92:D96"/>
    <mergeCell ref="C91:C96"/>
    <mergeCell ref="B91:B96"/>
    <mergeCell ref="A28:A31"/>
    <mergeCell ref="C28:C31"/>
    <mergeCell ref="B32:B42"/>
    <mergeCell ref="A71:A74"/>
    <mergeCell ref="A75:A80"/>
    <mergeCell ref="A169:B169"/>
    <mergeCell ref="A168:B168"/>
    <mergeCell ref="B26:B31"/>
    <mergeCell ref="A26:A27"/>
    <mergeCell ref="D28:D31"/>
    <mergeCell ref="D33:D42"/>
    <mergeCell ref="A118:A122"/>
    <mergeCell ref="A47:A50"/>
    <mergeCell ref="A61:A62"/>
    <mergeCell ref="C26:C27"/>
    <mergeCell ref="A167:B167"/>
    <mergeCell ref="A51:A60"/>
    <mergeCell ref="A101:A102"/>
    <mergeCell ref="C97:C102"/>
    <mergeCell ref="A176:B176"/>
    <mergeCell ref="A172:B172"/>
    <mergeCell ref="A175:B175"/>
    <mergeCell ref="A174:B174"/>
    <mergeCell ref="A166:B166"/>
    <mergeCell ref="A171:B171"/>
    <mergeCell ref="A173:B173"/>
    <mergeCell ref="D51:D58"/>
    <mergeCell ref="C47:C60"/>
    <mergeCell ref="D63:D70"/>
    <mergeCell ref="G1:H1"/>
    <mergeCell ref="G2:H2"/>
    <mergeCell ref="B47:B60"/>
    <mergeCell ref="D59:D60"/>
    <mergeCell ref="A1:B1"/>
    <mergeCell ref="A170:B170"/>
    <mergeCell ref="D26:D27"/>
    <mergeCell ref="A14:A17"/>
    <mergeCell ref="C14:C17"/>
    <mergeCell ref="B14:B17"/>
    <mergeCell ref="D14:D17"/>
    <mergeCell ref="C61:C74"/>
    <mergeCell ref="D71:D74"/>
    <mergeCell ref="B61:B74"/>
    <mergeCell ref="D61:D62"/>
    <mergeCell ref="D47:D50"/>
    <mergeCell ref="D75:D80"/>
    <mergeCell ref="A85:A90"/>
    <mergeCell ref="C85:C90"/>
    <mergeCell ref="D85:D90"/>
    <mergeCell ref="B85:B90"/>
    <mergeCell ref="A81:A84"/>
    <mergeCell ref="B75:B84"/>
    <mergeCell ref="C75:C84"/>
    <mergeCell ref="D81:D84"/>
  </mergeCells>
  <phoneticPr fontId="0" type="noConversion"/>
  <pageMargins left="0" right="0" top="0" bottom="0" header="0.51181102362204722" footer="0.51181102362204722"/>
  <pageSetup paperSize="9" scale="95" orientation="landscape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4"/>
  <dimension ref="A1:IU159"/>
  <sheetViews>
    <sheetView topLeftCell="A127" zoomScaleNormal="100" workbookViewId="0">
      <selection activeCell="A147" sqref="A147:B147"/>
    </sheetView>
  </sheetViews>
  <sheetFormatPr defaultRowHeight="12.75" customHeight="1" x14ac:dyDescent="0.2"/>
  <cols>
    <col min="1" max="1" width="23.140625" customWidth="1"/>
    <col min="2" max="2" width="10.85546875" customWidth="1"/>
    <col min="3" max="3" width="13.28515625" customWidth="1"/>
    <col min="4" max="4" width="16.28515625" customWidth="1"/>
    <col min="5" max="5" width="26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1472.4</v>
      </c>
      <c r="E2" s="5">
        <v>407418.72</v>
      </c>
      <c r="F2" s="6">
        <v>374310.01</v>
      </c>
      <c r="G2" s="586">
        <f>E2-F2</f>
        <v>33108.709999999963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4</v>
      </c>
      <c r="F3" s="1"/>
      <c r="G3" s="1"/>
      <c r="H3" s="1" t="s">
        <v>24</v>
      </c>
      <c r="I3" s="8">
        <f>F2-F159</f>
        <v>-41713.103000000003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403"/>
      <c r="B6" s="33">
        <v>4427.5</v>
      </c>
      <c r="C6" s="33" t="s">
        <v>65</v>
      </c>
      <c r="D6" s="267"/>
      <c r="E6" s="35"/>
      <c r="F6" s="35"/>
      <c r="G6" s="35"/>
      <c r="H6" s="36"/>
      <c r="I6" s="160">
        <f t="shared" ref="I6:I19" si="0">G6*H6</f>
        <v>0</v>
      </c>
    </row>
    <row r="7" spans="1:9" ht="12.75" customHeight="1" thickBot="1" x14ac:dyDescent="0.25">
      <c r="A7" s="421"/>
      <c r="B7" s="74">
        <v>4418.1400000000003</v>
      </c>
      <c r="C7" s="74" t="s">
        <v>66</v>
      </c>
      <c r="D7" s="317"/>
      <c r="E7" s="76"/>
      <c r="F7" s="76"/>
      <c r="G7" s="76"/>
      <c r="H7" s="77"/>
      <c r="I7" s="204">
        <f t="shared" si="0"/>
        <v>0</v>
      </c>
    </row>
    <row r="8" spans="1:9" ht="26.25" thickBot="1" x14ac:dyDescent="0.25">
      <c r="A8" s="46" t="s">
        <v>583</v>
      </c>
      <c r="B8" s="88">
        <v>4725.1099999999997</v>
      </c>
      <c r="C8" s="88" t="s">
        <v>69</v>
      </c>
      <c r="D8" s="467"/>
      <c r="E8" s="47" t="s">
        <v>261</v>
      </c>
      <c r="F8" s="47" t="s">
        <v>100</v>
      </c>
      <c r="G8" s="47">
        <v>1</v>
      </c>
      <c r="H8" s="48">
        <v>160</v>
      </c>
      <c r="I8" s="49">
        <f t="shared" si="0"/>
        <v>160</v>
      </c>
    </row>
    <row r="9" spans="1:9" ht="26.25" thickBot="1" x14ac:dyDescent="0.25">
      <c r="A9" s="46" t="s">
        <v>840</v>
      </c>
      <c r="B9" s="88">
        <v>4176.3999999999996</v>
      </c>
      <c r="C9" s="88" t="s">
        <v>71</v>
      </c>
      <c r="D9" s="55"/>
      <c r="E9" s="47" t="s">
        <v>841</v>
      </c>
      <c r="F9" s="47" t="s">
        <v>102</v>
      </c>
      <c r="G9" s="47">
        <v>3</v>
      </c>
      <c r="H9" s="48">
        <v>69.78</v>
      </c>
      <c r="I9" s="49">
        <f t="shared" si="0"/>
        <v>209.34</v>
      </c>
    </row>
    <row r="10" spans="1:9" ht="12.75" customHeight="1" thickBot="1" x14ac:dyDescent="0.25">
      <c r="A10" s="268"/>
      <c r="B10" s="13">
        <v>3874.06</v>
      </c>
      <c r="C10" s="88" t="s">
        <v>72</v>
      </c>
      <c r="D10" s="270"/>
      <c r="E10" s="15"/>
      <c r="F10" s="15"/>
      <c r="G10" s="15"/>
      <c r="H10" s="16"/>
      <c r="I10" s="43">
        <f t="shared" si="0"/>
        <v>0</v>
      </c>
    </row>
    <row r="11" spans="1:9" ht="12.75" customHeight="1" thickBot="1" x14ac:dyDescent="0.25">
      <c r="A11" s="268"/>
      <c r="B11" s="13">
        <v>3427.1</v>
      </c>
      <c r="C11" s="88" t="s">
        <v>73</v>
      </c>
      <c r="D11" s="270"/>
      <c r="E11" s="15"/>
      <c r="F11" s="15"/>
      <c r="G11" s="15"/>
      <c r="H11" s="16"/>
      <c r="I11" s="43">
        <f t="shared" si="0"/>
        <v>0</v>
      </c>
    </row>
    <row r="12" spans="1:9" ht="12.75" customHeight="1" thickBot="1" x14ac:dyDescent="0.25">
      <c r="A12" s="268"/>
      <c r="B12" s="13">
        <v>3970.2</v>
      </c>
      <c r="C12" s="88" t="s">
        <v>74</v>
      </c>
      <c r="D12" s="270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16"/>
      <c r="B13" s="74">
        <v>3254.27</v>
      </c>
      <c r="C13" s="157" t="s">
        <v>75</v>
      </c>
      <c r="D13" s="317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214</v>
      </c>
      <c r="B14" s="579">
        <v>3535.8020000000001</v>
      </c>
      <c r="C14" s="579" t="s">
        <v>76</v>
      </c>
      <c r="D14" s="591" t="s">
        <v>287</v>
      </c>
      <c r="E14" s="37" t="s">
        <v>211</v>
      </c>
      <c r="F14" s="37" t="s">
        <v>137</v>
      </c>
      <c r="G14" s="37">
        <v>1.04</v>
      </c>
      <c r="H14" s="38">
        <v>197.09</v>
      </c>
      <c r="I14" s="39">
        <f t="shared" si="0"/>
        <v>204.9736</v>
      </c>
    </row>
    <row r="15" spans="1:9" ht="12.75" customHeight="1" thickBot="1" x14ac:dyDescent="0.25">
      <c r="A15" s="590"/>
      <c r="B15" s="580"/>
      <c r="C15" s="580"/>
      <c r="D15" s="592"/>
      <c r="E15" s="40" t="s">
        <v>212</v>
      </c>
      <c r="F15" s="40" t="s">
        <v>102</v>
      </c>
      <c r="G15" s="40">
        <v>0.05</v>
      </c>
      <c r="H15" s="41">
        <v>116</v>
      </c>
      <c r="I15" s="42">
        <f t="shared" si="0"/>
        <v>5.8000000000000007</v>
      </c>
    </row>
    <row r="16" spans="1:9" ht="12.75" customHeight="1" x14ac:dyDescent="0.2">
      <c r="A16" s="588" t="s">
        <v>908</v>
      </c>
      <c r="B16" s="579">
        <v>3582.95</v>
      </c>
      <c r="C16" s="579" t="s">
        <v>77</v>
      </c>
      <c r="D16" s="591" t="s">
        <v>139</v>
      </c>
      <c r="E16" s="37" t="s">
        <v>1305</v>
      </c>
      <c r="F16" s="37" t="s">
        <v>425</v>
      </c>
      <c r="G16" s="37">
        <v>0.5</v>
      </c>
      <c r="H16" s="38">
        <v>300</v>
      </c>
      <c r="I16" s="39">
        <f t="shared" si="0"/>
        <v>150</v>
      </c>
    </row>
    <row r="17" spans="1:9" ht="12.75" customHeight="1" thickBot="1" x14ac:dyDescent="0.25">
      <c r="A17" s="590"/>
      <c r="B17" s="580"/>
      <c r="C17" s="580"/>
      <c r="D17" s="592"/>
      <c r="E17" s="40" t="s">
        <v>422</v>
      </c>
      <c r="F17" s="40" t="s">
        <v>285</v>
      </c>
      <c r="G17" s="40">
        <v>2</v>
      </c>
      <c r="H17" s="41">
        <v>350</v>
      </c>
      <c r="I17" s="42">
        <f t="shared" si="0"/>
        <v>700</v>
      </c>
    </row>
    <row r="18" spans="1:9" ht="12.75" customHeight="1" x14ac:dyDescent="0.2">
      <c r="A18" s="268"/>
      <c r="B18" s="13">
        <v>3874.9430000000002</v>
      </c>
      <c r="C18" s="13" t="s">
        <v>78</v>
      </c>
      <c r="D18" s="270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368"/>
      <c r="B19" s="13">
        <v>3862.3690000000001</v>
      </c>
      <c r="C19" s="33" t="s">
        <v>79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183"/>
      <c r="B20" s="200">
        <f>SUM(B6:B19)</f>
        <v>47128.843999999997</v>
      </c>
      <c r="C20" s="201"/>
      <c r="D20" s="200"/>
      <c r="E20" s="202"/>
      <c r="F20" s="201"/>
      <c r="G20" s="201"/>
      <c r="H20" s="200" t="s">
        <v>16</v>
      </c>
      <c r="I20" s="233">
        <f>SUM(I6:I19)</f>
        <v>1430.1136000000001</v>
      </c>
    </row>
    <row r="21" spans="1:9" ht="77.25" thickBot="1" x14ac:dyDescent="0.25">
      <c r="A21" s="137" t="s">
        <v>1602</v>
      </c>
      <c r="B21" s="117" t="s">
        <v>15</v>
      </c>
      <c r="C21" s="117" t="s">
        <v>4</v>
      </c>
      <c r="D21" s="117" t="s">
        <v>22</v>
      </c>
      <c r="E21" s="121" t="s">
        <v>17</v>
      </c>
      <c r="F21" s="117" t="s">
        <v>18</v>
      </c>
      <c r="G21" s="117" t="s">
        <v>9</v>
      </c>
      <c r="H21" s="117" t="s">
        <v>12</v>
      </c>
      <c r="I21" s="118" t="s">
        <v>11</v>
      </c>
    </row>
    <row r="22" spans="1:9" x14ac:dyDescent="0.2">
      <c r="A22" s="588" t="s">
        <v>168</v>
      </c>
      <c r="B22" s="579">
        <v>6394.84</v>
      </c>
      <c r="C22" s="579" t="s">
        <v>65</v>
      </c>
      <c r="D22" s="591" t="s">
        <v>180</v>
      </c>
      <c r="E22" s="37" t="s">
        <v>181</v>
      </c>
      <c r="F22" s="37" t="s">
        <v>104</v>
      </c>
      <c r="G22" s="37">
        <v>4</v>
      </c>
      <c r="H22" s="38">
        <v>66.599999999999994</v>
      </c>
      <c r="I22" s="39">
        <f t="shared" ref="I22:I66" si="1">G22*H22</f>
        <v>266.39999999999998</v>
      </c>
    </row>
    <row r="23" spans="1:9" ht="12.75" customHeight="1" x14ac:dyDescent="0.2">
      <c r="A23" s="589"/>
      <c r="B23" s="581"/>
      <c r="C23" s="581"/>
      <c r="D23" s="595"/>
      <c r="E23" s="15" t="s">
        <v>182</v>
      </c>
      <c r="F23" s="15" t="s">
        <v>100</v>
      </c>
      <c r="G23" s="15">
        <v>1</v>
      </c>
      <c r="H23" s="16">
        <v>40</v>
      </c>
      <c r="I23" s="43">
        <f t="shared" si="1"/>
        <v>40</v>
      </c>
    </row>
    <row r="24" spans="1:9" ht="12.75" customHeight="1" x14ac:dyDescent="0.2">
      <c r="A24" s="589"/>
      <c r="B24" s="581"/>
      <c r="C24" s="581"/>
      <c r="D24" s="595"/>
      <c r="E24" s="76" t="s">
        <v>183</v>
      </c>
      <c r="F24" s="76" t="s">
        <v>100</v>
      </c>
      <c r="G24" s="76">
        <v>2</v>
      </c>
      <c r="H24" s="77">
        <v>25</v>
      </c>
      <c r="I24" s="43">
        <f t="shared" si="1"/>
        <v>50</v>
      </c>
    </row>
    <row r="25" spans="1:9" x14ac:dyDescent="0.2">
      <c r="A25" s="589"/>
      <c r="B25" s="581"/>
      <c r="C25" s="581"/>
      <c r="D25" s="595"/>
      <c r="E25" s="15" t="s">
        <v>184</v>
      </c>
      <c r="F25" s="15" t="s">
        <v>100</v>
      </c>
      <c r="G25" s="15">
        <v>1</v>
      </c>
      <c r="H25" s="16">
        <v>53</v>
      </c>
      <c r="I25" s="43">
        <f t="shared" si="1"/>
        <v>53</v>
      </c>
    </row>
    <row r="26" spans="1:9" ht="12.75" customHeight="1" x14ac:dyDescent="0.2">
      <c r="A26" s="589"/>
      <c r="B26" s="581"/>
      <c r="C26" s="581"/>
      <c r="D26" s="595"/>
      <c r="E26" s="15" t="s">
        <v>185</v>
      </c>
      <c r="F26" s="15" t="s">
        <v>100</v>
      </c>
      <c r="G26" s="15">
        <v>1</v>
      </c>
      <c r="H26" s="16">
        <v>40</v>
      </c>
      <c r="I26" s="43">
        <f t="shared" si="1"/>
        <v>40</v>
      </c>
    </row>
    <row r="27" spans="1:9" ht="13.5" thickBot="1" x14ac:dyDescent="0.25">
      <c r="A27" s="590"/>
      <c r="B27" s="580"/>
      <c r="C27" s="580"/>
      <c r="D27" s="592"/>
      <c r="E27" s="40" t="s">
        <v>186</v>
      </c>
      <c r="F27" s="40" t="s">
        <v>100</v>
      </c>
      <c r="G27" s="40">
        <v>1</v>
      </c>
      <c r="H27" s="41">
        <v>18.600000000000001</v>
      </c>
      <c r="I27" s="42">
        <f t="shared" si="1"/>
        <v>18.600000000000001</v>
      </c>
    </row>
    <row r="28" spans="1:9" ht="12.75" customHeight="1" x14ac:dyDescent="0.2">
      <c r="A28" s="588" t="s">
        <v>408</v>
      </c>
      <c r="B28" s="579">
        <v>5366.93</v>
      </c>
      <c r="C28" s="579" t="s">
        <v>66</v>
      </c>
      <c r="D28" s="591" t="s">
        <v>409</v>
      </c>
      <c r="E28" s="37" t="s">
        <v>236</v>
      </c>
      <c r="F28" s="37" t="s">
        <v>104</v>
      </c>
      <c r="G28" s="37">
        <v>12</v>
      </c>
      <c r="H28" s="38">
        <v>57.72</v>
      </c>
      <c r="I28" s="39">
        <f t="shared" si="1"/>
        <v>692.64</v>
      </c>
    </row>
    <row r="29" spans="1:9" ht="12.75" customHeight="1" x14ac:dyDescent="0.2">
      <c r="A29" s="589"/>
      <c r="B29" s="581"/>
      <c r="C29" s="581"/>
      <c r="D29" s="595"/>
      <c r="E29" s="15" t="s">
        <v>231</v>
      </c>
      <c r="F29" s="15" t="s">
        <v>100</v>
      </c>
      <c r="G29" s="15">
        <v>5</v>
      </c>
      <c r="H29" s="16">
        <v>3.31</v>
      </c>
      <c r="I29" s="43">
        <f t="shared" si="1"/>
        <v>16.55</v>
      </c>
    </row>
    <row r="30" spans="1:9" ht="12.75" customHeight="1" x14ac:dyDescent="0.2">
      <c r="A30" s="589"/>
      <c r="B30" s="581"/>
      <c r="C30" s="581"/>
      <c r="D30" s="595"/>
      <c r="E30" s="15" t="s">
        <v>410</v>
      </c>
      <c r="F30" s="15" t="s">
        <v>100</v>
      </c>
      <c r="G30" s="15">
        <v>2</v>
      </c>
      <c r="H30" s="16">
        <v>7</v>
      </c>
      <c r="I30" s="43">
        <f t="shared" si="1"/>
        <v>14</v>
      </c>
    </row>
    <row r="31" spans="1:9" ht="12.75" customHeight="1" x14ac:dyDescent="0.2">
      <c r="A31" s="589"/>
      <c r="B31" s="581"/>
      <c r="C31" s="581"/>
      <c r="D31" s="595"/>
      <c r="E31" s="15" t="s">
        <v>237</v>
      </c>
      <c r="F31" s="15" t="s">
        <v>100</v>
      </c>
      <c r="G31" s="15">
        <v>10</v>
      </c>
      <c r="H31" s="16">
        <v>4.59</v>
      </c>
      <c r="I31" s="43">
        <f t="shared" si="1"/>
        <v>45.9</v>
      </c>
    </row>
    <row r="32" spans="1:9" x14ac:dyDescent="0.2">
      <c r="A32" s="589"/>
      <c r="B32" s="581"/>
      <c r="C32" s="581"/>
      <c r="D32" s="595"/>
      <c r="E32" s="15" t="s">
        <v>411</v>
      </c>
      <c r="F32" s="15" t="s">
        <v>100</v>
      </c>
      <c r="G32" s="15">
        <v>8</v>
      </c>
      <c r="H32" s="16">
        <v>5.44</v>
      </c>
      <c r="I32" s="43">
        <f t="shared" si="1"/>
        <v>43.52</v>
      </c>
    </row>
    <row r="33" spans="1:9" ht="12.75" customHeight="1" x14ac:dyDescent="0.2">
      <c r="A33" s="589"/>
      <c r="B33" s="581"/>
      <c r="C33" s="581"/>
      <c r="D33" s="595"/>
      <c r="E33" s="15" t="s">
        <v>412</v>
      </c>
      <c r="F33" s="15" t="s">
        <v>100</v>
      </c>
      <c r="G33" s="15">
        <v>1</v>
      </c>
      <c r="H33" s="16">
        <v>120</v>
      </c>
      <c r="I33" s="43">
        <f t="shared" si="1"/>
        <v>120</v>
      </c>
    </row>
    <row r="34" spans="1:9" ht="12.75" customHeight="1" x14ac:dyDescent="0.2">
      <c r="A34" s="589"/>
      <c r="B34" s="581"/>
      <c r="C34" s="581"/>
      <c r="D34" s="595"/>
      <c r="E34" s="15" t="s">
        <v>413</v>
      </c>
      <c r="F34" s="15" t="s">
        <v>100</v>
      </c>
      <c r="G34" s="15">
        <v>1</v>
      </c>
      <c r="H34" s="16">
        <v>83.62</v>
      </c>
      <c r="I34" s="43">
        <f t="shared" si="1"/>
        <v>83.62</v>
      </c>
    </row>
    <row r="35" spans="1:9" ht="12.75" customHeight="1" x14ac:dyDescent="0.2">
      <c r="A35" s="589"/>
      <c r="B35" s="581"/>
      <c r="C35" s="581"/>
      <c r="D35" s="595"/>
      <c r="E35" s="15" t="s">
        <v>414</v>
      </c>
      <c r="F35" s="15" t="s">
        <v>100</v>
      </c>
      <c r="G35" s="15">
        <v>4</v>
      </c>
      <c r="H35" s="16">
        <v>29.98</v>
      </c>
      <c r="I35" s="43">
        <f t="shared" si="1"/>
        <v>119.92</v>
      </c>
    </row>
    <row r="36" spans="1:9" ht="12.75" customHeight="1" thickBot="1" x14ac:dyDescent="0.25">
      <c r="A36" s="590"/>
      <c r="B36" s="580"/>
      <c r="C36" s="580"/>
      <c r="D36" s="592"/>
      <c r="E36" s="40" t="s">
        <v>333</v>
      </c>
      <c r="F36" s="40" t="s">
        <v>100</v>
      </c>
      <c r="G36" s="40">
        <v>2</v>
      </c>
      <c r="H36" s="41">
        <v>104.84</v>
      </c>
      <c r="I36" s="42">
        <f t="shared" si="1"/>
        <v>209.68</v>
      </c>
    </row>
    <row r="37" spans="1:9" ht="12.75" customHeight="1" x14ac:dyDescent="0.2">
      <c r="A37" s="265"/>
      <c r="B37" s="266">
        <v>5386.39</v>
      </c>
      <c r="C37" s="33" t="s">
        <v>69</v>
      </c>
      <c r="D37" s="267"/>
      <c r="E37" s="35"/>
      <c r="F37" s="35"/>
      <c r="G37" s="35"/>
      <c r="H37" s="36"/>
      <c r="I37" s="160">
        <f t="shared" si="1"/>
        <v>0</v>
      </c>
    </row>
    <row r="38" spans="1:9" ht="12.75" customHeight="1" thickBot="1" x14ac:dyDescent="0.25">
      <c r="A38" s="268"/>
      <c r="B38" s="269">
        <v>4980.8</v>
      </c>
      <c r="C38" s="13" t="s">
        <v>71</v>
      </c>
      <c r="D38" s="271"/>
      <c r="E38" s="15"/>
      <c r="F38" s="15"/>
      <c r="G38" s="15"/>
      <c r="H38" s="16"/>
      <c r="I38" s="43">
        <f t="shared" si="1"/>
        <v>0</v>
      </c>
    </row>
    <row r="39" spans="1:9" ht="26.25" thickBot="1" x14ac:dyDescent="0.25">
      <c r="A39" s="46" t="s">
        <v>353</v>
      </c>
      <c r="B39" s="579">
        <v>4965.0200000000004</v>
      </c>
      <c r="C39" s="609" t="s">
        <v>72</v>
      </c>
      <c r="D39" s="47" t="s">
        <v>362</v>
      </c>
      <c r="E39" s="493" t="s">
        <v>355</v>
      </c>
      <c r="F39" s="493" t="s">
        <v>100</v>
      </c>
      <c r="G39" s="493">
        <v>2</v>
      </c>
      <c r="H39" s="494">
        <v>17</v>
      </c>
      <c r="I39" s="49">
        <f t="shared" si="1"/>
        <v>34</v>
      </c>
    </row>
    <row r="40" spans="1:9" ht="12.75" customHeight="1" x14ac:dyDescent="0.2">
      <c r="A40" s="588" t="s">
        <v>118</v>
      </c>
      <c r="B40" s="581"/>
      <c r="C40" s="610"/>
      <c r="D40" s="609" t="s">
        <v>121</v>
      </c>
      <c r="E40" s="37" t="s">
        <v>271</v>
      </c>
      <c r="F40" s="37" t="s">
        <v>100</v>
      </c>
      <c r="G40" s="37">
        <v>1</v>
      </c>
      <c r="H40" s="38">
        <v>290</v>
      </c>
      <c r="I40" s="39">
        <f t="shared" si="1"/>
        <v>290</v>
      </c>
    </row>
    <row r="41" spans="1:9" ht="12.75" customHeight="1" x14ac:dyDescent="0.2">
      <c r="A41" s="589"/>
      <c r="B41" s="581"/>
      <c r="C41" s="610"/>
      <c r="D41" s="610"/>
      <c r="E41" s="15" t="s">
        <v>193</v>
      </c>
      <c r="F41" s="15" t="s">
        <v>100</v>
      </c>
      <c r="G41" s="15">
        <v>1</v>
      </c>
      <c r="H41" s="16">
        <v>106.12</v>
      </c>
      <c r="I41" s="43">
        <f t="shared" si="1"/>
        <v>106.12</v>
      </c>
    </row>
    <row r="42" spans="1:9" ht="12.75" customHeight="1" thickBot="1" x14ac:dyDescent="0.25">
      <c r="A42" s="590"/>
      <c r="B42" s="580"/>
      <c r="C42" s="611"/>
      <c r="D42" s="611"/>
      <c r="E42" s="40" t="s">
        <v>578</v>
      </c>
      <c r="F42" s="40" t="s">
        <v>100</v>
      </c>
      <c r="G42" s="40">
        <v>1</v>
      </c>
      <c r="H42" s="41">
        <v>13.56</v>
      </c>
      <c r="I42" s="42">
        <f t="shared" si="1"/>
        <v>13.56</v>
      </c>
    </row>
    <row r="43" spans="1:9" ht="12.75" customHeight="1" x14ac:dyDescent="0.2">
      <c r="A43" s="588" t="s">
        <v>558</v>
      </c>
      <c r="B43" s="579">
        <v>4892.21</v>
      </c>
      <c r="C43" s="579" t="s">
        <v>73</v>
      </c>
      <c r="D43" s="609" t="s">
        <v>126</v>
      </c>
      <c r="E43" s="37" t="s">
        <v>914</v>
      </c>
      <c r="F43" s="37" t="s">
        <v>100</v>
      </c>
      <c r="G43" s="37">
        <v>1</v>
      </c>
      <c r="H43" s="38">
        <v>2401.9899999999998</v>
      </c>
      <c r="I43" s="39">
        <f t="shared" si="1"/>
        <v>2401.9899999999998</v>
      </c>
    </row>
    <row r="44" spans="1:9" ht="12.75" customHeight="1" x14ac:dyDescent="0.2">
      <c r="A44" s="589"/>
      <c r="B44" s="581"/>
      <c r="C44" s="581"/>
      <c r="D44" s="610"/>
      <c r="E44" s="15" t="s">
        <v>247</v>
      </c>
      <c r="F44" s="15" t="s">
        <v>102</v>
      </c>
      <c r="G44" s="15">
        <v>1</v>
      </c>
      <c r="H44" s="16">
        <v>73.75</v>
      </c>
      <c r="I44" s="43">
        <f t="shared" si="1"/>
        <v>73.75</v>
      </c>
    </row>
    <row r="45" spans="1:9" ht="12.75" customHeight="1" x14ac:dyDescent="0.2">
      <c r="A45" s="589"/>
      <c r="B45" s="581"/>
      <c r="C45" s="581"/>
      <c r="D45" s="610"/>
      <c r="E45" s="15" t="s">
        <v>246</v>
      </c>
      <c r="F45" s="15" t="s">
        <v>102</v>
      </c>
      <c r="G45" s="15">
        <v>0.5</v>
      </c>
      <c r="H45" s="16">
        <v>103.35</v>
      </c>
      <c r="I45" s="43">
        <f t="shared" si="1"/>
        <v>51.674999999999997</v>
      </c>
    </row>
    <row r="46" spans="1:9" ht="12.75" customHeight="1" x14ac:dyDescent="0.2">
      <c r="A46" s="589"/>
      <c r="B46" s="581"/>
      <c r="C46" s="581"/>
      <c r="D46" s="610"/>
      <c r="E46" s="15" t="s">
        <v>256</v>
      </c>
      <c r="F46" s="15" t="s">
        <v>100</v>
      </c>
      <c r="G46" s="15">
        <v>2</v>
      </c>
      <c r="H46" s="16">
        <v>4.9400000000000004</v>
      </c>
      <c r="I46" s="43">
        <f t="shared" si="1"/>
        <v>9.8800000000000008</v>
      </c>
    </row>
    <row r="47" spans="1:9" ht="12.75" customHeight="1" x14ac:dyDescent="0.2">
      <c r="A47" s="589"/>
      <c r="B47" s="581"/>
      <c r="C47" s="581"/>
      <c r="D47" s="610"/>
      <c r="E47" s="15" t="s">
        <v>787</v>
      </c>
      <c r="F47" s="15" t="s">
        <v>100</v>
      </c>
      <c r="G47" s="15">
        <v>1</v>
      </c>
      <c r="H47" s="16">
        <v>120</v>
      </c>
      <c r="I47" s="43">
        <f t="shared" si="1"/>
        <v>120</v>
      </c>
    </row>
    <row r="48" spans="1:9" ht="12.75" customHeight="1" x14ac:dyDescent="0.2">
      <c r="A48" s="589"/>
      <c r="B48" s="581"/>
      <c r="C48" s="581"/>
      <c r="D48" s="610"/>
      <c r="E48" s="15" t="s">
        <v>207</v>
      </c>
      <c r="F48" s="15" t="s">
        <v>100</v>
      </c>
      <c r="G48" s="15">
        <v>1</v>
      </c>
      <c r="H48" s="16">
        <v>5.85</v>
      </c>
      <c r="I48" s="43">
        <f t="shared" si="1"/>
        <v>5.85</v>
      </c>
    </row>
    <row r="49" spans="1:9" ht="12.75" customHeight="1" x14ac:dyDescent="0.2">
      <c r="A49" s="589"/>
      <c r="B49" s="581"/>
      <c r="C49" s="581"/>
      <c r="D49" s="610"/>
      <c r="E49" s="15" t="s">
        <v>228</v>
      </c>
      <c r="F49" s="15" t="s">
        <v>100</v>
      </c>
      <c r="G49" s="15">
        <v>1</v>
      </c>
      <c r="H49" s="16">
        <v>8.07</v>
      </c>
      <c r="I49" s="43">
        <f t="shared" si="1"/>
        <v>8.07</v>
      </c>
    </row>
    <row r="50" spans="1:9" ht="12.75" customHeight="1" x14ac:dyDescent="0.2">
      <c r="A50" s="589"/>
      <c r="B50" s="581"/>
      <c r="C50" s="581"/>
      <c r="D50" s="610"/>
      <c r="E50" s="15" t="s">
        <v>240</v>
      </c>
      <c r="F50" s="15" t="s">
        <v>100</v>
      </c>
      <c r="G50" s="15">
        <v>3</v>
      </c>
      <c r="H50" s="16">
        <v>320</v>
      </c>
      <c r="I50" s="43">
        <f t="shared" si="1"/>
        <v>960</v>
      </c>
    </row>
    <row r="51" spans="1:9" ht="12.75" customHeight="1" x14ac:dyDescent="0.2">
      <c r="A51" s="589"/>
      <c r="B51" s="581"/>
      <c r="C51" s="581"/>
      <c r="D51" s="610"/>
      <c r="E51" s="15" t="s">
        <v>193</v>
      </c>
      <c r="F51" s="15" t="s">
        <v>100</v>
      </c>
      <c r="G51" s="15">
        <v>2</v>
      </c>
      <c r="H51" s="16">
        <v>110.19</v>
      </c>
      <c r="I51" s="43">
        <f t="shared" si="1"/>
        <v>220.38</v>
      </c>
    </row>
    <row r="52" spans="1:9" ht="12.75" customHeight="1" x14ac:dyDescent="0.2">
      <c r="A52" s="589"/>
      <c r="B52" s="581"/>
      <c r="C52" s="581"/>
      <c r="D52" s="610"/>
      <c r="E52" s="15" t="s">
        <v>438</v>
      </c>
      <c r="F52" s="15" t="s">
        <v>100</v>
      </c>
      <c r="G52" s="15">
        <v>1</v>
      </c>
      <c r="H52" s="16">
        <v>66.5</v>
      </c>
      <c r="I52" s="43">
        <f t="shared" si="1"/>
        <v>66.5</v>
      </c>
    </row>
    <row r="53" spans="1:9" ht="12.75" customHeight="1" x14ac:dyDescent="0.2">
      <c r="A53" s="589"/>
      <c r="B53" s="581"/>
      <c r="C53" s="581"/>
      <c r="D53" s="610"/>
      <c r="E53" s="15" t="s">
        <v>596</v>
      </c>
      <c r="F53" s="15" t="s">
        <v>100</v>
      </c>
      <c r="G53" s="15">
        <v>1</v>
      </c>
      <c r="H53" s="16">
        <v>147.4</v>
      </c>
      <c r="I53" s="43">
        <f t="shared" si="1"/>
        <v>147.4</v>
      </c>
    </row>
    <row r="54" spans="1:9" ht="12.75" customHeight="1" x14ac:dyDescent="0.2">
      <c r="A54" s="589"/>
      <c r="B54" s="581"/>
      <c r="C54" s="581"/>
      <c r="D54" s="610"/>
      <c r="E54" s="15" t="s">
        <v>226</v>
      </c>
      <c r="F54" s="15" t="s">
        <v>100</v>
      </c>
      <c r="G54" s="15">
        <v>4</v>
      </c>
      <c r="H54" s="16">
        <v>9.15</v>
      </c>
      <c r="I54" s="43">
        <f t="shared" si="1"/>
        <v>36.6</v>
      </c>
    </row>
    <row r="55" spans="1:9" ht="12.75" customHeight="1" x14ac:dyDescent="0.2">
      <c r="A55" s="589"/>
      <c r="B55" s="581"/>
      <c r="C55" s="581"/>
      <c r="D55" s="610"/>
      <c r="E55" s="15" t="s">
        <v>224</v>
      </c>
      <c r="F55" s="15" t="s">
        <v>104</v>
      </c>
      <c r="G55" s="15">
        <v>6</v>
      </c>
      <c r="H55" s="16">
        <v>135.87</v>
      </c>
      <c r="I55" s="43">
        <f t="shared" si="1"/>
        <v>815.22</v>
      </c>
    </row>
    <row r="56" spans="1:9" ht="12.75" customHeight="1" x14ac:dyDescent="0.2">
      <c r="A56" s="589"/>
      <c r="B56" s="581"/>
      <c r="C56" s="581"/>
      <c r="D56" s="610"/>
      <c r="E56" s="15" t="s">
        <v>427</v>
      </c>
      <c r="F56" s="15" t="s">
        <v>100</v>
      </c>
      <c r="G56" s="15">
        <v>1</v>
      </c>
      <c r="H56" s="16">
        <v>35.42</v>
      </c>
      <c r="I56" s="43">
        <f t="shared" si="1"/>
        <v>35.42</v>
      </c>
    </row>
    <row r="57" spans="1:9" ht="12.75" customHeight="1" x14ac:dyDescent="0.2">
      <c r="A57" s="589"/>
      <c r="B57" s="581"/>
      <c r="C57" s="581"/>
      <c r="D57" s="610"/>
      <c r="E57" s="15" t="s">
        <v>959</v>
      </c>
      <c r="F57" s="15" t="s">
        <v>100</v>
      </c>
      <c r="G57" s="15">
        <v>1</v>
      </c>
      <c r="H57" s="16">
        <v>9.52</v>
      </c>
      <c r="I57" s="43">
        <f t="shared" si="1"/>
        <v>9.52</v>
      </c>
    </row>
    <row r="58" spans="1:9" ht="12.75" customHeight="1" x14ac:dyDescent="0.2">
      <c r="A58" s="589"/>
      <c r="B58" s="581"/>
      <c r="C58" s="581"/>
      <c r="D58" s="610"/>
      <c r="E58" s="15" t="s">
        <v>229</v>
      </c>
      <c r="F58" s="15" t="s">
        <v>100</v>
      </c>
      <c r="G58" s="15">
        <v>1</v>
      </c>
      <c r="H58" s="16">
        <v>47.38</v>
      </c>
      <c r="I58" s="43">
        <f t="shared" si="1"/>
        <v>47.38</v>
      </c>
    </row>
    <row r="59" spans="1:9" ht="12.75" customHeight="1" x14ac:dyDescent="0.2">
      <c r="A59" s="589"/>
      <c r="B59" s="581"/>
      <c r="C59" s="581"/>
      <c r="D59" s="610"/>
      <c r="E59" s="15" t="s">
        <v>466</v>
      </c>
      <c r="F59" s="15" t="s">
        <v>100</v>
      </c>
      <c r="G59" s="15">
        <v>1</v>
      </c>
      <c r="H59" s="16">
        <v>101.96</v>
      </c>
      <c r="I59" s="43">
        <f t="shared" si="1"/>
        <v>101.96</v>
      </c>
    </row>
    <row r="60" spans="1:9" ht="12.75" customHeight="1" x14ac:dyDescent="0.2">
      <c r="A60" s="589"/>
      <c r="B60" s="581"/>
      <c r="C60" s="581"/>
      <c r="D60" s="610"/>
      <c r="E60" s="15" t="s">
        <v>960</v>
      </c>
      <c r="F60" s="15" t="s">
        <v>100</v>
      </c>
      <c r="G60" s="15">
        <v>1</v>
      </c>
      <c r="H60" s="16">
        <v>170</v>
      </c>
      <c r="I60" s="43">
        <f t="shared" si="1"/>
        <v>170</v>
      </c>
    </row>
    <row r="61" spans="1:9" ht="13.5" thickBot="1" x14ac:dyDescent="0.25">
      <c r="A61" s="590"/>
      <c r="B61" s="580"/>
      <c r="C61" s="580"/>
      <c r="D61" s="611"/>
      <c r="E61" s="469" t="s">
        <v>922</v>
      </c>
      <c r="F61" s="40" t="s">
        <v>100</v>
      </c>
      <c r="G61" s="469">
        <v>1</v>
      </c>
      <c r="H61" s="470">
        <v>12.84</v>
      </c>
      <c r="I61" s="42">
        <f t="shared" si="1"/>
        <v>12.84</v>
      </c>
    </row>
    <row r="62" spans="1:9" ht="13.5" thickBot="1" x14ac:dyDescent="0.25">
      <c r="A62" s="265"/>
      <c r="B62" s="33">
        <v>5755.38</v>
      </c>
      <c r="C62" s="266"/>
      <c r="D62" s="267"/>
      <c r="E62" s="471"/>
      <c r="F62" s="471"/>
      <c r="G62" s="471"/>
      <c r="H62" s="472"/>
      <c r="I62" s="43">
        <f t="shared" si="1"/>
        <v>0</v>
      </c>
    </row>
    <row r="63" spans="1:9" ht="26.25" thickBot="1" x14ac:dyDescent="0.25">
      <c r="A63" s="46" t="s">
        <v>353</v>
      </c>
      <c r="B63" s="167">
        <v>5945.1589999999997</v>
      </c>
      <c r="C63" s="88" t="s">
        <v>75</v>
      </c>
      <c r="D63" s="55" t="s">
        <v>362</v>
      </c>
      <c r="E63" s="47" t="s">
        <v>355</v>
      </c>
      <c r="F63" s="47" t="s">
        <v>100</v>
      </c>
      <c r="G63" s="47">
        <v>3</v>
      </c>
      <c r="H63" s="48">
        <v>17</v>
      </c>
      <c r="I63" s="49">
        <f t="shared" si="1"/>
        <v>51</v>
      </c>
    </row>
    <row r="64" spans="1:9" ht="26.25" thickBot="1" x14ac:dyDescent="0.25">
      <c r="A64" s="46" t="s">
        <v>353</v>
      </c>
      <c r="B64" s="88">
        <v>6995.9449999999997</v>
      </c>
      <c r="C64" s="88" t="s">
        <v>76</v>
      </c>
      <c r="D64" s="47" t="s">
        <v>362</v>
      </c>
      <c r="E64" s="47" t="s">
        <v>355</v>
      </c>
      <c r="F64" s="47" t="s">
        <v>100</v>
      </c>
      <c r="G64" s="47">
        <v>3</v>
      </c>
      <c r="H64" s="48">
        <v>9.42</v>
      </c>
      <c r="I64" s="49">
        <f t="shared" si="1"/>
        <v>28.259999999999998</v>
      </c>
    </row>
    <row r="65" spans="1:9" ht="26.25" thickBot="1" x14ac:dyDescent="0.25">
      <c r="A65" s="46" t="s">
        <v>353</v>
      </c>
      <c r="B65" s="272">
        <v>5617.0469999999996</v>
      </c>
      <c r="C65" s="88" t="s">
        <v>77</v>
      </c>
      <c r="D65" s="47" t="s">
        <v>362</v>
      </c>
      <c r="E65" s="47" t="s">
        <v>355</v>
      </c>
      <c r="F65" s="47" t="s">
        <v>100</v>
      </c>
      <c r="G65" s="47">
        <v>1</v>
      </c>
      <c r="H65" s="48">
        <v>9.42</v>
      </c>
      <c r="I65" s="49">
        <f t="shared" si="1"/>
        <v>9.42</v>
      </c>
    </row>
    <row r="66" spans="1:9" ht="26.25" thickBot="1" x14ac:dyDescent="0.25">
      <c r="A66" s="46" t="s">
        <v>353</v>
      </c>
      <c r="B66" s="88">
        <v>7274.8190000000004</v>
      </c>
      <c r="C66" s="88" t="s">
        <v>78</v>
      </c>
      <c r="D66" s="47" t="s">
        <v>362</v>
      </c>
      <c r="E66" s="47" t="s">
        <v>355</v>
      </c>
      <c r="F66" s="47" t="s">
        <v>100</v>
      </c>
      <c r="G66" s="47">
        <v>1</v>
      </c>
      <c r="H66" s="48">
        <v>17</v>
      </c>
      <c r="I66" s="318">
        <f t="shared" si="1"/>
        <v>17</v>
      </c>
    </row>
    <row r="67" spans="1:9" x14ac:dyDescent="0.2">
      <c r="A67" s="11"/>
      <c r="B67" s="13">
        <v>6244.6880000000001</v>
      </c>
      <c r="C67" s="13" t="s">
        <v>79</v>
      </c>
      <c r="D67" s="57"/>
      <c r="E67" s="15"/>
      <c r="F67" s="15"/>
      <c r="G67" s="15"/>
      <c r="H67" s="16"/>
      <c r="I67" s="43"/>
    </row>
    <row r="68" spans="1:9" ht="12.75" customHeight="1" thickBot="1" x14ac:dyDescent="0.25">
      <c r="A68" s="183"/>
      <c r="B68" s="200">
        <f>SUM(B22:B67)</f>
        <v>69819.228000000003</v>
      </c>
      <c r="C68" s="201"/>
      <c r="D68" s="200"/>
      <c r="E68" s="202"/>
      <c r="F68" s="201"/>
      <c r="G68" s="201"/>
      <c r="H68" s="200" t="s">
        <v>16</v>
      </c>
      <c r="I68" s="233">
        <f>SUM(I22:I67)</f>
        <v>7657.6250000000018</v>
      </c>
    </row>
    <row r="69" spans="1:9" ht="64.5" thickBot="1" x14ac:dyDescent="0.25">
      <c r="A69" s="137" t="s">
        <v>381</v>
      </c>
      <c r="B69" s="117" t="s">
        <v>15</v>
      </c>
      <c r="C69" s="117" t="s">
        <v>4</v>
      </c>
      <c r="D69" s="117" t="s">
        <v>22</v>
      </c>
      <c r="E69" s="121" t="s">
        <v>17</v>
      </c>
      <c r="F69" s="117" t="s">
        <v>18</v>
      </c>
      <c r="G69" s="117" t="s">
        <v>9</v>
      </c>
      <c r="H69" s="117" t="s">
        <v>12</v>
      </c>
      <c r="I69" s="118" t="s">
        <v>11</v>
      </c>
    </row>
    <row r="70" spans="1:9" ht="12.75" customHeight="1" thickBot="1" x14ac:dyDescent="0.25">
      <c r="A70" s="230"/>
      <c r="B70" s="107">
        <v>2798.61</v>
      </c>
      <c r="C70" s="58" t="s">
        <v>65</v>
      </c>
      <c r="D70" s="67"/>
      <c r="E70" s="59"/>
      <c r="F70" s="59"/>
      <c r="G70" s="59"/>
      <c r="H70" s="60"/>
      <c r="I70" s="61"/>
    </row>
    <row r="71" spans="1:9" ht="12.75" customHeight="1" thickBot="1" x14ac:dyDescent="0.25">
      <c r="A71" s="230"/>
      <c r="B71" s="125">
        <v>2832.04</v>
      </c>
      <c r="C71" s="126" t="s">
        <v>66</v>
      </c>
      <c r="D71" s="127"/>
      <c r="E71" s="128"/>
      <c r="F71" s="128"/>
      <c r="G71" s="128"/>
      <c r="H71" s="129"/>
      <c r="I71" s="130"/>
    </row>
    <row r="72" spans="1:9" ht="12.75" customHeight="1" thickBot="1" x14ac:dyDescent="0.25">
      <c r="A72" s="230"/>
      <c r="B72" s="109">
        <v>2693.1</v>
      </c>
      <c r="C72" s="88" t="s">
        <v>69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2680.01</v>
      </c>
      <c r="C73" s="88" t="s">
        <v>71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>
        <v>2745.18</v>
      </c>
      <c r="C74" s="88" t="s">
        <v>72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>
        <v>2969.5</v>
      </c>
      <c r="C75" s="88" t="s">
        <v>73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2691.47</v>
      </c>
      <c r="C76" s="88" t="s">
        <v>74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24"/>
      <c r="B77" s="109">
        <v>3455.7696000000001</v>
      </c>
      <c r="C77" s="88" t="s">
        <v>75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24"/>
      <c r="B78" s="109">
        <v>2822.9252000000001</v>
      </c>
      <c r="C78" s="88" t="s">
        <v>76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24"/>
      <c r="B79" s="109">
        <v>2673.1439999999998</v>
      </c>
      <c r="C79" s="88" t="s">
        <v>77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24"/>
      <c r="B80" s="109">
        <v>2991.0551</v>
      </c>
      <c r="C80" s="88" t="s">
        <v>78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24"/>
      <c r="B81" s="109">
        <v>3034.7332999999999</v>
      </c>
      <c r="C81" s="88" t="s">
        <v>79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1"/>
      <c r="B82" s="512">
        <f>SUM(B70:B81)</f>
        <v>34387.537200000006</v>
      </c>
      <c r="C82" s="518" t="s">
        <v>86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596" t="s">
        <v>114</v>
      </c>
      <c r="B83" s="109">
        <v>301.38</v>
      </c>
      <c r="C83" s="88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597"/>
      <c r="B84" s="109">
        <v>449.75</v>
      </c>
      <c r="C84" s="88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597"/>
      <c r="B85" s="109">
        <v>220.92</v>
      </c>
      <c r="C85" s="88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597"/>
      <c r="B86" s="109">
        <v>89.4</v>
      </c>
      <c r="C86" s="88" t="s">
        <v>75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598"/>
      <c r="B87" s="512">
        <f>SUM(B83:B86)</f>
        <v>1061.45</v>
      </c>
      <c r="C87" s="518" t="s">
        <v>86</v>
      </c>
      <c r="D87" s="89"/>
      <c r="E87" s="47"/>
      <c r="F87" s="47"/>
      <c r="G87" s="47"/>
      <c r="H87" s="48"/>
      <c r="I87" s="49">
        <v>369.4</v>
      </c>
    </row>
    <row r="88" spans="1:9" ht="12.75" customHeight="1" thickBot="1" x14ac:dyDescent="0.25">
      <c r="A88" s="183"/>
      <c r="B88" s="200">
        <f>SUM(B70:B87)</f>
        <v>70897.974400000006</v>
      </c>
      <c r="C88" s="201"/>
      <c r="D88" s="200"/>
      <c r="E88" s="202"/>
      <c r="F88" s="201"/>
      <c r="G88" s="201"/>
      <c r="H88" s="200" t="s">
        <v>16</v>
      </c>
      <c r="I88" s="233">
        <f>SUM(I70:I87)</f>
        <v>369.4</v>
      </c>
    </row>
    <row r="89" spans="1:9" ht="77.25" thickBot="1" x14ac:dyDescent="0.25">
      <c r="A89" s="137" t="s">
        <v>382</v>
      </c>
      <c r="B89" s="117" t="s">
        <v>15</v>
      </c>
      <c r="C89" s="117" t="s">
        <v>4</v>
      </c>
      <c r="D89" s="117" t="s">
        <v>22</v>
      </c>
      <c r="E89" s="121" t="s">
        <v>17</v>
      </c>
      <c r="F89" s="117" t="s">
        <v>18</v>
      </c>
      <c r="G89" s="117" t="s">
        <v>9</v>
      </c>
      <c r="H89" s="117" t="s">
        <v>12</v>
      </c>
      <c r="I89" s="118" t="s">
        <v>11</v>
      </c>
    </row>
    <row r="90" spans="1:9" ht="12.75" customHeight="1" thickBot="1" x14ac:dyDescent="0.25">
      <c r="A90" s="230"/>
      <c r="B90" s="109">
        <v>3960.41</v>
      </c>
      <c r="C90" s="33" t="s">
        <v>65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4221.41</v>
      </c>
      <c r="C91" s="13" t="s">
        <v>66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3802.72</v>
      </c>
      <c r="C92" s="33" t="s">
        <v>69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3997.54</v>
      </c>
      <c r="C93" s="13" t="s">
        <v>71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4354.76</v>
      </c>
      <c r="C94" s="33" t="s">
        <v>72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4261.78</v>
      </c>
      <c r="C95" s="13" t="s">
        <v>73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3822.46</v>
      </c>
      <c r="C96" s="33" t="s">
        <v>74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4428.8999999999996</v>
      </c>
      <c r="C97" s="13" t="s">
        <v>75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4465.3580000000002</v>
      </c>
      <c r="C98" s="33" t="s">
        <v>76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4166.1229999999996</v>
      </c>
      <c r="C99" s="13" t="s">
        <v>77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4160.62</v>
      </c>
      <c r="C100" s="13" t="s">
        <v>78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4302.45</v>
      </c>
      <c r="C101" s="13" t="s">
        <v>79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/>
      <c r="C102" s="88" t="s">
        <v>86</v>
      </c>
      <c r="D102" s="89"/>
      <c r="E102" s="47"/>
      <c r="F102" s="47"/>
      <c r="G102" s="47"/>
      <c r="H102" s="48"/>
      <c r="I102" s="49">
        <v>390</v>
      </c>
    </row>
    <row r="103" spans="1:9" ht="13.5" thickBot="1" x14ac:dyDescent="0.25">
      <c r="A103" s="183"/>
      <c r="B103" s="200">
        <f>SUM(B90:B102)</f>
        <v>49944.530999999995</v>
      </c>
      <c r="C103" s="201"/>
      <c r="D103" s="200"/>
      <c r="E103" s="202"/>
      <c r="F103" s="201"/>
      <c r="G103" s="201"/>
      <c r="H103" s="200" t="s">
        <v>16</v>
      </c>
      <c r="I103" s="233">
        <f>SUM(I90:I102)</f>
        <v>390</v>
      </c>
    </row>
    <row r="104" spans="1:9" ht="26.25" thickBot="1" x14ac:dyDescent="0.25">
      <c r="A104" s="46" t="s">
        <v>7</v>
      </c>
      <c r="B104" s="117" t="s">
        <v>15</v>
      </c>
      <c r="C104" s="117" t="s">
        <v>4</v>
      </c>
      <c r="D104" s="117" t="s">
        <v>22</v>
      </c>
      <c r="E104" s="121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9" ht="12.75" customHeight="1" x14ac:dyDescent="0.2">
      <c r="A105" s="589" t="s">
        <v>81</v>
      </c>
      <c r="B105" s="33"/>
      <c r="C105" s="33" t="s">
        <v>65</v>
      </c>
      <c r="D105" s="34"/>
      <c r="E105" s="35"/>
      <c r="F105" s="35" t="s">
        <v>82</v>
      </c>
      <c r="G105" s="35">
        <v>201</v>
      </c>
      <c r="H105" s="16">
        <v>4.54</v>
      </c>
      <c r="I105" s="160">
        <f>G105*H105</f>
        <v>912.54</v>
      </c>
    </row>
    <row r="106" spans="1:9" ht="12.75" customHeight="1" x14ac:dyDescent="0.2">
      <c r="A106" s="589"/>
      <c r="B106" s="13"/>
      <c r="C106" s="13" t="s">
        <v>66</v>
      </c>
      <c r="D106" s="14"/>
      <c r="E106" s="15"/>
      <c r="F106" s="15" t="s">
        <v>82</v>
      </c>
      <c r="G106" s="15">
        <v>188</v>
      </c>
      <c r="H106" s="16">
        <v>4.54</v>
      </c>
      <c r="I106" s="43">
        <f>G106*H106</f>
        <v>853.52</v>
      </c>
    </row>
    <row r="107" spans="1:9" x14ac:dyDescent="0.2">
      <c r="A107" s="589"/>
      <c r="B107" s="13"/>
      <c r="C107" s="13" t="s">
        <v>69</v>
      </c>
      <c r="D107" s="14"/>
      <c r="E107" s="15"/>
      <c r="F107" s="15" t="s">
        <v>82</v>
      </c>
      <c r="G107" s="15">
        <v>201</v>
      </c>
      <c r="H107" s="16">
        <v>4.54</v>
      </c>
      <c r="I107" s="43">
        <f>G107*H107</f>
        <v>912.54</v>
      </c>
    </row>
    <row r="108" spans="1:9" ht="12.75" customHeight="1" x14ac:dyDescent="0.2">
      <c r="A108" s="589"/>
      <c r="B108" s="13"/>
      <c r="C108" s="13" t="s">
        <v>71</v>
      </c>
      <c r="D108" s="14"/>
      <c r="E108" s="15"/>
      <c r="F108" s="15" t="s">
        <v>82</v>
      </c>
      <c r="G108" s="15">
        <v>194</v>
      </c>
      <c r="H108" s="16">
        <v>4.54</v>
      </c>
      <c r="I108" s="43">
        <f t="shared" ref="I108:I114" si="2">G108*H108</f>
        <v>880.76</v>
      </c>
    </row>
    <row r="109" spans="1:9" x14ac:dyDescent="0.2">
      <c r="A109" s="589"/>
      <c r="B109" s="13"/>
      <c r="C109" s="13" t="s">
        <v>72</v>
      </c>
      <c r="D109" s="14"/>
      <c r="E109" s="15"/>
      <c r="F109" s="15" t="s">
        <v>82</v>
      </c>
      <c r="G109" s="15">
        <v>201</v>
      </c>
      <c r="H109" s="16">
        <v>4.54</v>
      </c>
      <c r="I109" s="43">
        <f t="shared" si="2"/>
        <v>912.54</v>
      </c>
    </row>
    <row r="110" spans="1:9" ht="12.75" customHeight="1" x14ac:dyDescent="0.2">
      <c r="A110" s="589"/>
      <c r="B110" s="13"/>
      <c r="C110" s="13" t="s">
        <v>73</v>
      </c>
      <c r="D110" s="14"/>
      <c r="E110" s="15"/>
      <c r="F110" s="15" t="s">
        <v>82</v>
      </c>
      <c r="G110" s="15">
        <v>194</v>
      </c>
      <c r="H110" s="16">
        <v>4.54</v>
      </c>
      <c r="I110" s="43">
        <f t="shared" si="2"/>
        <v>880.76</v>
      </c>
    </row>
    <row r="111" spans="1:9" ht="12.75" customHeight="1" x14ac:dyDescent="0.2">
      <c r="A111" s="589"/>
      <c r="B111" s="13"/>
      <c r="C111" s="13" t="s">
        <v>74</v>
      </c>
      <c r="D111" s="14"/>
      <c r="E111" s="15"/>
      <c r="F111" s="15" t="s">
        <v>82</v>
      </c>
      <c r="G111" s="15">
        <v>201</v>
      </c>
      <c r="H111" s="16">
        <v>4.8099999999999996</v>
      </c>
      <c r="I111" s="43">
        <f t="shared" si="2"/>
        <v>966.81</v>
      </c>
    </row>
    <row r="112" spans="1:9" ht="12.75" customHeight="1" x14ac:dyDescent="0.2">
      <c r="A112" s="589"/>
      <c r="B112" s="13"/>
      <c r="C112" s="13" t="s">
        <v>75</v>
      </c>
      <c r="D112" s="14"/>
      <c r="E112" s="15"/>
      <c r="F112" s="15" t="s">
        <v>82</v>
      </c>
      <c r="G112" s="15">
        <v>201</v>
      </c>
      <c r="H112" s="16">
        <v>4.8099999999999996</v>
      </c>
      <c r="I112" s="43">
        <f t="shared" si="2"/>
        <v>966.81</v>
      </c>
    </row>
    <row r="113" spans="1:255" ht="12.75" customHeight="1" x14ac:dyDescent="0.2">
      <c r="A113" s="589"/>
      <c r="B113" s="13"/>
      <c r="C113" s="13" t="s">
        <v>76</v>
      </c>
      <c r="D113" s="14"/>
      <c r="E113" s="15"/>
      <c r="F113" s="15" t="s">
        <v>82</v>
      </c>
      <c r="G113" s="15">
        <v>194</v>
      </c>
      <c r="H113" s="16">
        <v>4.8099999999999996</v>
      </c>
      <c r="I113" s="43">
        <f t="shared" si="2"/>
        <v>933.13999999999987</v>
      </c>
    </row>
    <row r="114" spans="1:255" ht="12.75" customHeight="1" x14ac:dyDescent="0.2">
      <c r="A114" s="589"/>
      <c r="B114" s="13"/>
      <c r="C114" s="13" t="s">
        <v>77</v>
      </c>
      <c r="D114" s="14"/>
      <c r="E114" s="15"/>
      <c r="F114" s="15" t="s">
        <v>82</v>
      </c>
      <c r="G114" s="15">
        <v>201</v>
      </c>
      <c r="H114" s="16">
        <v>4.8099999999999996</v>
      </c>
      <c r="I114" s="43">
        <f t="shared" si="2"/>
        <v>966.81</v>
      </c>
    </row>
    <row r="115" spans="1:255" ht="12.75" customHeight="1" x14ac:dyDescent="0.2">
      <c r="A115" s="589"/>
      <c r="B115" s="13"/>
      <c r="C115" s="13" t="s">
        <v>78</v>
      </c>
      <c r="D115" s="14"/>
      <c r="E115" s="15"/>
      <c r="F115" s="15" t="s">
        <v>82</v>
      </c>
      <c r="G115" s="15">
        <v>194</v>
      </c>
      <c r="H115" s="16">
        <v>4.8099999999999996</v>
      </c>
      <c r="I115" s="43">
        <f>G115*H115</f>
        <v>933.13999999999987</v>
      </c>
    </row>
    <row r="116" spans="1:255" ht="12.75" customHeight="1" x14ac:dyDescent="0.2">
      <c r="A116" s="589"/>
      <c r="B116" s="13"/>
      <c r="C116" s="13" t="s">
        <v>79</v>
      </c>
      <c r="D116" s="14"/>
      <c r="E116" s="15"/>
      <c r="F116" s="15" t="s">
        <v>82</v>
      </c>
      <c r="G116" s="15">
        <v>201</v>
      </c>
      <c r="H116" s="16">
        <v>4.8099999999999996</v>
      </c>
      <c r="I116" s="43">
        <f>G116*H116</f>
        <v>966.81</v>
      </c>
    </row>
    <row r="117" spans="1:255" ht="12.75" customHeight="1" x14ac:dyDescent="0.2">
      <c r="A117" s="625"/>
      <c r="B117" s="13"/>
      <c r="C117" s="13" t="s">
        <v>86</v>
      </c>
      <c r="D117" s="14"/>
      <c r="E117" s="15"/>
      <c r="F117" s="15" t="s">
        <v>82</v>
      </c>
      <c r="G117" s="15">
        <f>SUM(G105:G116)</f>
        <v>2371</v>
      </c>
      <c r="H117" s="16"/>
      <c r="I117" s="246">
        <f>SUM(I105:I116)</f>
        <v>11086.179999999997</v>
      </c>
    </row>
    <row r="118" spans="1:255" ht="25.5" x14ac:dyDescent="0.2">
      <c r="A118" s="224" t="s">
        <v>91</v>
      </c>
      <c r="B118" s="13"/>
      <c r="C118" s="13" t="s">
        <v>86</v>
      </c>
      <c r="D118" s="14"/>
      <c r="E118" s="15"/>
      <c r="F118" s="15"/>
      <c r="G118" s="15"/>
      <c r="H118" s="16"/>
      <c r="I118" s="246">
        <v>62481.36</v>
      </c>
    </row>
    <row r="119" spans="1:255" ht="12.75" customHeight="1" x14ac:dyDescent="0.2">
      <c r="A119" s="224" t="s">
        <v>83</v>
      </c>
      <c r="B119" s="13"/>
      <c r="C119" s="13" t="s">
        <v>86</v>
      </c>
      <c r="D119" s="14"/>
      <c r="E119" s="15"/>
      <c r="F119" s="15"/>
      <c r="G119" s="15"/>
      <c r="H119" s="16"/>
      <c r="I119" s="246">
        <v>4193.13</v>
      </c>
    </row>
    <row r="120" spans="1:255" ht="12.75" customHeight="1" x14ac:dyDescent="0.2">
      <c r="A120" s="224" t="s">
        <v>85</v>
      </c>
      <c r="B120" s="13"/>
      <c r="C120" s="13" t="s">
        <v>86</v>
      </c>
      <c r="D120" s="14"/>
      <c r="E120" s="15"/>
      <c r="F120" s="15"/>
      <c r="G120" s="15"/>
      <c r="H120" s="16"/>
      <c r="I120" s="246">
        <v>4483.3100000000004</v>
      </c>
    </row>
    <row r="121" spans="1:255" ht="12.75" customHeight="1" x14ac:dyDescent="0.2">
      <c r="A121" s="222" t="s">
        <v>88</v>
      </c>
      <c r="B121" s="13"/>
      <c r="C121" s="13" t="s">
        <v>86</v>
      </c>
      <c r="D121" s="14"/>
      <c r="E121" s="15"/>
      <c r="F121" s="15"/>
      <c r="G121" s="15"/>
      <c r="H121" s="16"/>
      <c r="I121" s="246">
        <v>3533.76</v>
      </c>
    </row>
    <row r="122" spans="1:255" ht="12.75" customHeight="1" thickBot="1" x14ac:dyDescent="0.25">
      <c r="A122" s="222"/>
      <c r="B122" s="112"/>
      <c r="C122" s="112"/>
      <c r="D122" s="111"/>
      <c r="E122" s="113"/>
      <c r="F122" s="112"/>
      <c r="G122" s="112"/>
      <c r="H122" s="111" t="s">
        <v>16</v>
      </c>
      <c r="I122" s="235">
        <f>SUM(I117:I121)</f>
        <v>85777.739999999991</v>
      </c>
    </row>
    <row r="123" spans="1:255" s="45" customFormat="1" ht="83.25" customHeight="1" thickBot="1" x14ac:dyDescent="0.25">
      <c r="A123" s="120" t="s">
        <v>96</v>
      </c>
      <c r="B123" s="117" t="s">
        <v>15</v>
      </c>
      <c r="C123" s="117" t="s">
        <v>4</v>
      </c>
      <c r="D123" s="117" t="s">
        <v>22</v>
      </c>
      <c r="E123" s="121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3"/>
      <c r="B124" s="349">
        <v>1636.81</v>
      </c>
      <c r="C124" s="349" t="s">
        <v>65</v>
      </c>
      <c r="D124" s="350"/>
      <c r="E124" s="351"/>
      <c r="F124" s="351"/>
      <c r="G124" s="351"/>
      <c r="H124" s="352"/>
      <c r="I124" s="420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30"/>
      <c r="B125" s="125">
        <v>1433.78</v>
      </c>
      <c r="C125" s="126" t="s">
        <v>66</v>
      </c>
      <c r="D125" s="127"/>
      <c r="E125" s="128"/>
      <c r="F125" s="128"/>
      <c r="G125" s="128"/>
      <c r="H125" s="129"/>
      <c r="I125" s="130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30"/>
      <c r="B126" s="109">
        <v>1635.3</v>
      </c>
      <c r="C126" s="88" t="s">
        <v>69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30"/>
      <c r="B127" s="109">
        <v>1616.61</v>
      </c>
      <c r="C127" s="88" t="s">
        <v>71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30"/>
      <c r="B128" s="109">
        <v>1633.28</v>
      </c>
      <c r="C128" s="88" t="s">
        <v>72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30"/>
      <c r="B129" s="109">
        <v>1610.44</v>
      </c>
      <c r="C129" s="88" t="s">
        <v>73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30"/>
      <c r="B130" s="109">
        <v>1353.06</v>
      </c>
      <c r="C130" s="88" t="s">
        <v>74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4"/>
      <c r="B131" s="109">
        <v>1430.75</v>
      </c>
      <c r="C131" s="88" t="s">
        <v>75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4"/>
      <c r="B132" s="109">
        <v>1611.9590000000001</v>
      </c>
      <c r="C132" s="88" t="s">
        <v>76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4"/>
      <c r="B133" s="109">
        <v>1309.136</v>
      </c>
      <c r="C133" s="88" t="s">
        <v>77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4"/>
      <c r="B134" s="109">
        <v>1326.1310000000001</v>
      </c>
      <c r="C134" s="88" t="s">
        <v>78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4"/>
      <c r="B135" s="109">
        <v>1653.0409999999999</v>
      </c>
      <c r="C135" s="88" t="s">
        <v>79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3.5" thickBot="1" x14ac:dyDescent="0.25">
      <c r="A136" s="230"/>
      <c r="B136" s="109"/>
      <c r="C136" s="88" t="s">
        <v>86</v>
      </c>
      <c r="D136" s="89"/>
      <c r="E136" s="47"/>
      <c r="F136" s="47"/>
      <c r="G136" s="47"/>
      <c r="H136" s="48"/>
      <c r="I136" s="49">
        <v>617.16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4"/>
      <c r="B137" s="51">
        <f>SUM(B124:B135)</f>
        <v>18250.297000000002</v>
      </c>
      <c r="C137" s="50"/>
      <c r="D137" s="51"/>
      <c r="E137" s="52"/>
      <c r="F137" s="50"/>
      <c r="G137" s="50"/>
      <c r="H137" s="51" t="s">
        <v>16</v>
      </c>
      <c r="I137" s="240">
        <f>SUM(I124:I136)</f>
        <v>617.16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77.25" thickBot="1" x14ac:dyDescent="0.25">
      <c r="A138" s="194" t="s">
        <v>98</v>
      </c>
      <c r="B138" s="90" t="s">
        <v>15</v>
      </c>
      <c r="C138" s="90" t="s">
        <v>4</v>
      </c>
      <c r="D138" s="90" t="s">
        <v>22</v>
      </c>
      <c r="E138" s="91" t="s">
        <v>17</v>
      </c>
      <c r="F138" s="90" t="s">
        <v>18</v>
      </c>
      <c r="G138" s="90" t="s">
        <v>9</v>
      </c>
      <c r="H138" s="90" t="s">
        <v>12</v>
      </c>
      <c r="I138" s="92" t="s">
        <v>11</v>
      </c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26.25" thickBot="1" x14ac:dyDescent="0.25">
      <c r="A139" s="120" t="s">
        <v>87</v>
      </c>
      <c r="B139" s="167"/>
      <c r="C139" s="88" t="s">
        <v>86</v>
      </c>
      <c r="D139" s="257"/>
      <c r="E139" s="258"/>
      <c r="F139" s="257"/>
      <c r="G139" s="258"/>
      <c r="H139" s="258"/>
      <c r="I139" s="49">
        <v>24659.759999999998</v>
      </c>
    </row>
    <row r="140" spans="1:255" ht="13.5" thickBot="1" x14ac:dyDescent="0.25">
      <c r="A140" s="46"/>
      <c r="B140" s="79">
        <f>SUM(B139:B139)</f>
        <v>0</v>
      </c>
      <c r="C140" s="78"/>
      <c r="D140" s="79"/>
      <c r="E140" s="80"/>
      <c r="F140" s="78"/>
      <c r="G140" s="78"/>
      <c r="H140" s="79" t="s">
        <v>16</v>
      </c>
      <c r="I140" s="81">
        <f>SUM(I139:I139)</f>
        <v>24659.759999999998</v>
      </c>
    </row>
    <row r="141" spans="1:255" ht="30" customHeight="1" thickBot="1" x14ac:dyDescent="0.25">
      <c r="A141" s="137" t="s">
        <v>97</v>
      </c>
      <c r="B141" s="117" t="s">
        <v>15</v>
      </c>
      <c r="C141" s="117" t="s">
        <v>4</v>
      </c>
      <c r="D141" s="117" t="s">
        <v>22</v>
      </c>
      <c r="E141" s="285" t="s">
        <v>17</v>
      </c>
      <c r="F141" s="117" t="s">
        <v>18</v>
      </c>
      <c r="G141" s="117" t="s">
        <v>9</v>
      </c>
      <c r="H141" s="117" t="s">
        <v>12</v>
      </c>
      <c r="I141" s="118" t="s">
        <v>11</v>
      </c>
    </row>
    <row r="142" spans="1:255" ht="13.5" thickBot="1" x14ac:dyDescent="0.25">
      <c r="A142" s="209"/>
      <c r="B142" s="188"/>
      <c r="C142" s="73" t="s">
        <v>86</v>
      </c>
      <c r="D142" s="166"/>
      <c r="E142" s="53"/>
      <c r="F142" s="53"/>
      <c r="G142" s="53"/>
      <c r="H142" s="156"/>
      <c r="I142" s="571">
        <v>39080.44</v>
      </c>
    </row>
    <row r="143" spans="1:255" ht="13.5" thickBot="1" x14ac:dyDescent="0.25">
      <c r="A143" s="137"/>
      <c r="B143" s="277"/>
      <c r="C143" s="78"/>
      <c r="D143" s="79"/>
      <c r="E143" s="80"/>
      <c r="F143" s="78"/>
      <c r="G143" s="78"/>
      <c r="H143" s="79"/>
      <c r="I143" s="81">
        <f>SUM(I142)</f>
        <v>39080.44</v>
      </c>
    </row>
    <row r="144" spans="1:255" x14ac:dyDescent="0.2">
      <c r="A144" s="9"/>
      <c r="B144" s="9"/>
      <c r="C144" s="9"/>
      <c r="D144" s="9"/>
      <c r="E144" s="9"/>
      <c r="F144" s="20"/>
      <c r="G144" s="20"/>
      <c r="H144" s="20"/>
      <c r="I144" s="20"/>
    </row>
    <row r="145" spans="1:7" ht="12.75" customHeight="1" x14ac:dyDescent="0.2">
      <c r="A145" s="21" t="s">
        <v>20</v>
      </c>
      <c r="B145" s="22"/>
      <c r="C145" s="23"/>
      <c r="D145" s="4" t="s">
        <v>8</v>
      </c>
      <c r="E145" s="4" t="s">
        <v>5</v>
      </c>
      <c r="F145" s="122" t="s">
        <v>6</v>
      </c>
    </row>
    <row r="146" spans="1:7" ht="12.75" customHeight="1" x14ac:dyDescent="0.2">
      <c r="A146" s="593" t="s">
        <v>14</v>
      </c>
      <c r="B146" s="594"/>
      <c r="C146" s="25"/>
      <c r="D146" s="26">
        <f>B20</f>
        <v>47128.843999999997</v>
      </c>
      <c r="E146" s="26">
        <f>I20</f>
        <v>1430.1136000000001</v>
      </c>
      <c r="F146" s="123">
        <f>D146+E146</f>
        <v>48558.957599999994</v>
      </c>
    </row>
    <row r="147" spans="1:7" ht="12.75" customHeight="1" x14ac:dyDescent="0.2">
      <c r="A147" s="593" t="s">
        <v>1603</v>
      </c>
      <c r="B147" s="594"/>
      <c r="C147" s="25"/>
      <c r="D147" s="26">
        <f>B68</f>
        <v>69819.228000000003</v>
      </c>
      <c r="E147" s="26">
        <f>I68</f>
        <v>7657.6250000000018</v>
      </c>
      <c r="F147" s="123">
        <f>D147+E147</f>
        <v>77476.853000000003</v>
      </c>
    </row>
    <row r="148" spans="1:7" ht="12.75" customHeight="1" x14ac:dyDescent="0.2">
      <c r="A148" s="593" t="s">
        <v>13</v>
      </c>
      <c r="B148" s="594"/>
      <c r="C148" s="25"/>
      <c r="D148" s="26">
        <f>B88</f>
        <v>70897.974400000006</v>
      </c>
      <c r="E148" s="26">
        <f>I88</f>
        <v>369.4</v>
      </c>
      <c r="F148" s="123">
        <f>D148+E148</f>
        <v>71267.374400000001</v>
      </c>
    </row>
    <row r="149" spans="1:7" ht="12.75" customHeight="1" x14ac:dyDescent="0.2">
      <c r="A149" s="593" t="s">
        <v>383</v>
      </c>
      <c r="B149" s="594"/>
      <c r="C149" s="25"/>
      <c r="D149" s="26">
        <f>B103</f>
        <v>49944.530999999995</v>
      </c>
      <c r="E149" s="26">
        <f>I103</f>
        <v>390</v>
      </c>
      <c r="F149" s="123">
        <f>D149+E149</f>
        <v>50334.530999999995</v>
      </c>
      <c r="G149" s="56"/>
    </row>
    <row r="150" spans="1:7" ht="12.75" customHeight="1" x14ac:dyDescent="0.2">
      <c r="A150" s="593" t="s">
        <v>25</v>
      </c>
      <c r="B150" s="594"/>
      <c r="C150" s="25"/>
      <c r="D150" s="26">
        <f>B137</f>
        <v>18250.297000000002</v>
      </c>
      <c r="E150" s="26">
        <f>I137</f>
        <v>617.16</v>
      </c>
      <c r="F150" s="123">
        <f>D150+E150</f>
        <v>18867.457000000002</v>
      </c>
      <c r="G150" s="56"/>
    </row>
    <row r="151" spans="1:7" ht="12.75" customHeight="1" x14ac:dyDescent="0.2">
      <c r="A151" s="607" t="s">
        <v>68</v>
      </c>
      <c r="B151" s="608"/>
      <c r="C151" s="248"/>
      <c r="D151" s="249"/>
      <c r="E151" s="249"/>
      <c r="F151" s="245">
        <f>F152+F153+F154+F155+F156</f>
        <v>85777.739999999991</v>
      </c>
      <c r="G151" s="56"/>
    </row>
    <row r="152" spans="1:7" ht="12.75" customHeight="1" x14ac:dyDescent="0.2">
      <c r="A152" s="605" t="s">
        <v>81</v>
      </c>
      <c r="B152" s="606"/>
      <c r="C152" s="25"/>
      <c r="D152" s="26"/>
      <c r="E152" s="26"/>
      <c r="F152" s="123">
        <f>I117</f>
        <v>11086.179999999997</v>
      </c>
      <c r="G152" s="56"/>
    </row>
    <row r="153" spans="1:7" ht="12.75" customHeight="1" x14ac:dyDescent="0.2">
      <c r="A153" s="605" t="s">
        <v>91</v>
      </c>
      <c r="B153" s="606"/>
      <c r="C153" s="25"/>
      <c r="D153" s="26"/>
      <c r="E153" s="26"/>
      <c r="F153" s="123">
        <f>I118</f>
        <v>62481.36</v>
      </c>
      <c r="G153" s="56"/>
    </row>
    <row r="154" spans="1:7" ht="12.75" customHeight="1" x14ac:dyDescent="0.2">
      <c r="A154" s="605" t="s">
        <v>83</v>
      </c>
      <c r="B154" s="606"/>
      <c r="C154" s="25"/>
      <c r="D154" s="26"/>
      <c r="E154" s="26"/>
      <c r="F154" s="123">
        <f>I119</f>
        <v>4193.13</v>
      </c>
      <c r="G154" s="56"/>
    </row>
    <row r="155" spans="1:7" ht="12.75" customHeight="1" x14ac:dyDescent="0.2">
      <c r="A155" s="605" t="s">
        <v>85</v>
      </c>
      <c r="B155" s="606"/>
      <c r="C155" s="25"/>
      <c r="D155" s="26"/>
      <c r="E155" s="26"/>
      <c r="F155" s="123">
        <f>I120</f>
        <v>4483.3100000000004</v>
      </c>
      <c r="G155" s="56"/>
    </row>
    <row r="156" spans="1:7" ht="12.75" customHeight="1" x14ac:dyDescent="0.2">
      <c r="A156" s="605" t="s">
        <v>88</v>
      </c>
      <c r="B156" s="606"/>
      <c r="C156" s="25"/>
      <c r="D156" s="26"/>
      <c r="E156" s="26"/>
      <c r="F156" s="123">
        <f>I121</f>
        <v>3533.76</v>
      </c>
      <c r="G156" s="56"/>
    </row>
    <row r="157" spans="1:7" ht="12.75" customHeight="1" x14ac:dyDescent="0.2">
      <c r="A157" s="614" t="s">
        <v>2</v>
      </c>
      <c r="B157" s="615"/>
      <c r="C157" s="25"/>
      <c r="D157" s="26">
        <f>B140</f>
        <v>0</v>
      </c>
      <c r="E157" s="26"/>
      <c r="F157" s="123">
        <f>D157+E157+I140</f>
        <v>24659.759999999998</v>
      </c>
      <c r="G157" s="56"/>
    </row>
    <row r="158" spans="1:7" ht="12.75" customHeight="1" x14ac:dyDescent="0.2">
      <c r="A158" s="614" t="s">
        <v>97</v>
      </c>
      <c r="B158" s="615"/>
      <c r="C158" s="25"/>
      <c r="D158" s="26"/>
      <c r="E158" s="26"/>
      <c r="F158" s="123">
        <f>I143</f>
        <v>39080.44</v>
      </c>
      <c r="G158" s="56"/>
    </row>
    <row r="159" spans="1:7" ht="12.75" customHeight="1" x14ac:dyDescent="0.2">
      <c r="A159" s="612" t="s">
        <v>21</v>
      </c>
      <c r="B159" s="613"/>
      <c r="C159" s="27"/>
      <c r="D159" s="28">
        <f>SUM(D146:D157)</f>
        <v>256040.87439999997</v>
      </c>
      <c r="E159" s="28">
        <f>SUM(E146:E150)</f>
        <v>10464.298600000002</v>
      </c>
      <c r="F159" s="124">
        <f>F146+F147+F148+F149+F150+F151+F157+F158</f>
        <v>416023.11300000001</v>
      </c>
    </row>
  </sheetData>
  <autoFilter ref="A5:I137"/>
  <mergeCells count="43">
    <mergeCell ref="C16:C17"/>
    <mergeCell ref="D16:D17"/>
    <mergeCell ref="A158:B158"/>
    <mergeCell ref="A155:B155"/>
    <mergeCell ref="A153:B153"/>
    <mergeCell ref="A147:B147"/>
    <mergeCell ref="B43:B61"/>
    <mergeCell ref="A151:B151"/>
    <mergeCell ref="A43:A61"/>
    <mergeCell ref="A149:B149"/>
    <mergeCell ref="A159:B159"/>
    <mergeCell ref="A157:B157"/>
    <mergeCell ref="A152:B152"/>
    <mergeCell ref="A154:B154"/>
    <mergeCell ref="A156:B156"/>
    <mergeCell ref="A150:B150"/>
    <mergeCell ref="A40:A42"/>
    <mergeCell ref="D43:D61"/>
    <mergeCell ref="A83:A87"/>
    <mergeCell ref="A105:A117"/>
    <mergeCell ref="A148:B148"/>
    <mergeCell ref="A146:B146"/>
    <mergeCell ref="C43:C61"/>
    <mergeCell ref="A22:A27"/>
    <mergeCell ref="D22:D27"/>
    <mergeCell ref="C22:C27"/>
    <mergeCell ref="B39:B42"/>
    <mergeCell ref="G2:H2"/>
    <mergeCell ref="C39:C42"/>
    <mergeCell ref="A28:A36"/>
    <mergeCell ref="D28:D36"/>
    <mergeCell ref="A16:A17"/>
    <mergeCell ref="B16:B17"/>
    <mergeCell ref="A1:B1"/>
    <mergeCell ref="D14:D15"/>
    <mergeCell ref="B14:B15"/>
    <mergeCell ref="B22:B27"/>
    <mergeCell ref="D40:D42"/>
    <mergeCell ref="G1:H1"/>
    <mergeCell ref="A14:A15"/>
    <mergeCell ref="C14:C15"/>
    <mergeCell ref="C28:C36"/>
    <mergeCell ref="B28:B3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5"/>
  <dimension ref="A1:IU136"/>
  <sheetViews>
    <sheetView topLeftCell="A112" zoomScaleNormal="100" workbookViewId="0">
      <selection activeCell="A124" sqref="A124:B124"/>
    </sheetView>
  </sheetViews>
  <sheetFormatPr defaultRowHeight="12.75" customHeight="1" x14ac:dyDescent="0.2"/>
  <cols>
    <col min="1" max="1" width="23.28515625" customWidth="1"/>
    <col min="2" max="2" width="12" customWidth="1"/>
    <col min="3" max="3" width="13.28515625" customWidth="1"/>
    <col min="4" max="4" width="16.140625" customWidth="1"/>
    <col min="5" max="5" width="26.7109375" customWidth="1"/>
    <col min="6" max="6" width="11.7109375" customWidth="1"/>
    <col min="7" max="7" width="7.28515625" customWidth="1"/>
    <col min="8" max="8" width="12.85546875" customWidth="1"/>
    <col min="9" max="9" width="13.140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1590.6</v>
      </c>
      <c r="E2" s="5">
        <v>436282.54</v>
      </c>
      <c r="F2" s="6">
        <v>494968.08</v>
      </c>
      <c r="G2" s="586">
        <f>E2-F2</f>
        <v>-58685.540000000037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5</v>
      </c>
      <c r="F3" s="1"/>
      <c r="G3" s="1"/>
      <c r="H3" s="1" t="s">
        <v>24</v>
      </c>
      <c r="I3" s="8">
        <f>F2-F136</f>
        <v>90369.633700000006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4782.93</v>
      </c>
      <c r="C6" s="33" t="s">
        <v>65</v>
      </c>
      <c r="D6" s="34"/>
      <c r="E6" s="35"/>
      <c r="F6" s="35"/>
      <c r="G6" s="35"/>
      <c r="H6" s="36"/>
      <c r="I6" s="160">
        <f t="shared" ref="I6:I21" si="0">G6*H6</f>
        <v>0</v>
      </c>
    </row>
    <row r="7" spans="1:9" ht="12.75" customHeight="1" thickBot="1" x14ac:dyDescent="0.25">
      <c r="A7" s="268"/>
      <c r="B7" s="13">
        <v>4772.82</v>
      </c>
      <c r="C7" s="13" t="s">
        <v>66</v>
      </c>
      <c r="D7" s="274"/>
      <c r="E7" s="15"/>
      <c r="F7" s="15"/>
      <c r="G7" s="15"/>
      <c r="H7" s="16"/>
      <c r="I7" s="160">
        <f t="shared" si="0"/>
        <v>0</v>
      </c>
    </row>
    <row r="8" spans="1:9" ht="26.25" thickBot="1" x14ac:dyDescent="0.25">
      <c r="A8" s="46" t="s">
        <v>583</v>
      </c>
      <c r="B8" s="88">
        <v>5104.43</v>
      </c>
      <c r="C8" s="88" t="s">
        <v>69</v>
      </c>
      <c r="D8" s="467"/>
      <c r="E8" s="47" t="s">
        <v>261</v>
      </c>
      <c r="F8" s="47" t="s">
        <v>100</v>
      </c>
      <c r="G8" s="47">
        <v>3</v>
      </c>
      <c r="H8" s="48">
        <v>280</v>
      </c>
      <c r="I8" s="49">
        <f t="shared" si="0"/>
        <v>840</v>
      </c>
    </row>
    <row r="9" spans="1:9" ht="26.25" thickBot="1" x14ac:dyDescent="0.25">
      <c r="A9" s="46" t="s">
        <v>840</v>
      </c>
      <c r="B9" s="88">
        <v>4511.67</v>
      </c>
      <c r="C9" s="88" t="s">
        <v>71</v>
      </c>
      <c r="D9" s="407"/>
      <c r="E9" s="47" t="s">
        <v>841</v>
      </c>
      <c r="F9" s="47" t="s">
        <v>102</v>
      </c>
      <c r="G9" s="47">
        <v>2</v>
      </c>
      <c r="H9" s="48">
        <v>69.78</v>
      </c>
      <c r="I9" s="49">
        <f t="shared" si="0"/>
        <v>139.56</v>
      </c>
    </row>
    <row r="10" spans="1:9" ht="12.75" customHeight="1" thickBot="1" x14ac:dyDescent="0.25">
      <c r="A10" s="316"/>
      <c r="B10" s="74">
        <v>4185.0600000000004</v>
      </c>
      <c r="C10" s="157" t="s">
        <v>72</v>
      </c>
      <c r="D10" s="326"/>
      <c r="E10" s="76"/>
      <c r="F10" s="76"/>
      <c r="G10" s="76"/>
      <c r="H10" s="77"/>
      <c r="I10" s="168">
        <f t="shared" si="0"/>
        <v>0</v>
      </c>
    </row>
    <row r="11" spans="1:9" ht="13.5" thickBot="1" x14ac:dyDescent="0.25">
      <c r="A11" s="46" t="s">
        <v>522</v>
      </c>
      <c r="B11" s="88">
        <v>3702.22</v>
      </c>
      <c r="C11" s="88" t="s">
        <v>73</v>
      </c>
      <c r="D11" s="407"/>
      <c r="E11" s="47" t="s">
        <v>951</v>
      </c>
      <c r="F11" s="47" t="s">
        <v>102</v>
      </c>
      <c r="G11" s="47">
        <v>5</v>
      </c>
      <c r="H11" s="48">
        <v>148</v>
      </c>
      <c r="I11" s="49">
        <f t="shared" si="0"/>
        <v>740</v>
      </c>
    </row>
    <row r="12" spans="1:9" ht="12.75" customHeight="1" thickBot="1" x14ac:dyDescent="0.25">
      <c r="A12" s="265"/>
      <c r="B12" s="33">
        <v>4288.92</v>
      </c>
      <c r="C12" s="88" t="s">
        <v>74</v>
      </c>
      <c r="D12" s="312"/>
      <c r="E12" s="35"/>
      <c r="F12" s="35"/>
      <c r="G12" s="35"/>
      <c r="H12" s="36"/>
      <c r="I12" s="160">
        <f t="shared" si="0"/>
        <v>0</v>
      </c>
    </row>
    <row r="13" spans="1:9" ht="12.75" customHeight="1" thickBot="1" x14ac:dyDescent="0.25">
      <c r="A13" s="316"/>
      <c r="B13" s="74">
        <v>3515.5129999999999</v>
      </c>
      <c r="C13" s="157" t="s">
        <v>75</v>
      </c>
      <c r="D13" s="326"/>
      <c r="E13" s="76"/>
      <c r="F13" s="76"/>
      <c r="G13" s="76"/>
      <c r="H13" s="77"/>
      <c r="I13" s="168">
        <f t="shared" si="0"/>
        <v>0</v>
      </c>
    </row>
    <row r="14" spans="1:9" ht="12.75" customHeight="1" x14ac:dyDescent="0.2">
      <c r="A14" s="588" t="s">
        <v>707</v>
      </c>
      <c r="B14" s="579">
        <v>3819.6460000000002</v>
      </c>
      <c r="C14" s="579" t="s">
        <v>76</v>
      </c>
      <c r="D14" s="616"/>
      <c r="E14" s="37" t="s">
        <v>852</v>
      </c>
      <c r="F14" s="37" t="s">
        <v>104</v>
      </c>
      <c r="G14" s="37">
        <v>2</v>
      </c>
      <c r="H14" s="38">
        <v>89.18</v>
      </c>
      <c r="I14" s="39">
        <f t="shared" si="0"/>
        <v>178.36</v>
      </c>
    </row>
    <row r="15" spans="1:9" ht="12.75" customHeight="1" x14ac:dyDescent="0.2">
      <c r="A15" s="589"/>
      <c r="B15" s="581"/>
      <c r="C15" s="581"/>
      <c r="D15" s="622"/>
      <c r="E15" s="15" t="s">
        <v>846</v>
      </c>
      <c r="F15" s="15" t="s">
        <v>102</v>
      </c>
      <c r="G15" s="15">
        <v>3</v>
      </c>
      <c r="H15" s="16">
        <v>120</v>
      </c>
      <c r="I15" s="160">
        <f t="shared" si="0"/>
        <v>360</v>
      </c>
    </row>
    <row r="16" spans="1:9" ht="12.75" customHeight="1" thickBot="1" x14ac:dyDescent="0.25">
      <c r="A16" s="590"/>
      <c r="B16" s="581"/>
      <c r="C16" s="581"/>
      <c r="D16" s="617"/>
      <c r="E16" s="40" t="s">
        <v>220</v>
      </c>
      <c r="F16" s="40" t="s">
        <v>100</v>
      </c>
      <c r="G16" s="40">
        <v>2</v>
      </c>
      <c r="H16" s="41">
        <v>160</v>
      </c>
      <c r="I16" s="203">
        <f t="shared" si="0"/>
        <v>320</v>
      </c>
    </row>
    <row r="17" spans="1:9" ht="12.75" customHeight="1" x14ac:dyDescent="0.2">
      <c r="A17" s="588" t="s">
        <v>1235</v>
      </c>
      <c r="B17" s="581"/>
      <c r="C17" s="581"/>
      <c r="D17" s="591" t="s">
        <v>1237</v>
      </c>
      <c r="E17" s="37" t="s">
        <v>211</v>
      </c>
      <c r="F17" s="37" t="s">
        <v>137</v>
      </c>
      <c r="G17" s="37">
        <v>1.04</v>
      </c>
      <c r="H17" s="38">
        <v>197.09</v>
      </c>
      <c r="I17" s="39">
        <f t="shared" si="0"/>
        <v>204.9736</v>
      </c>
    </row>
    <row r="18" spans="1:9" ht="12.75" customHeight="1" thickBot="1" x14ac:dyDescent="0.25">
      <c r="A18" s="590"/>
      <c r="B18" s="580"/>
      <c r="C18" s="580"/>
      <c r="D18" s="592"/>
      <c r="E18" s="86" t="s">
        <v>212</v>
      </c>
      <c r="F18" s="86" t="s">
        <v>102</v>
      </c>
      <c r="G18" s="86">
        <v>0.05</v>
      </c>
      <c r="H18" s="87">
        <v>116</v>
      </c>
      <c r="I18" s="203">
        <f t="shared" si="0"/>
        <v>5.8000000000000007</v>
      </c>
    </row>
    <row r="19" spans="1:9" ht="12.75" customHeight="1" thickBot="1" x14ac:dyDescent="0.25">
      <c r="A19" s="46" t="s">
        <v>522</v>
      </c>
      <c r="B19" s="88">
        <v>3870.5790000000002</v>
      </c>
      <c r="C19" s="88" t="s">
        <v>77</v>
      </c>
      <c r="D19" s="55" t="s">
        <v>418</v>
      </c>
      <c r="E19" s="47" t="s">
        <v>951</v>
      </c>
      <c r="F19" s="47" t="s">
        <v>102</v>
      </c>
      <c r="G19" s="47">
        <v>5</v>
      </c>
      <c r="H19" s="48">
        <v>148</v>
      </c>
      <c r="I19" s="49">
        <f t="shared" si="0"/>
        <v>740</v>
      </c>
    </row>
    <row r="20" spans="1:9" ht="12.75" customHeight="1" thickBot="1" x14ac:dyDescent="0.25">
      <c r="A20" s="32"/>
      <c r="B20" s="33">
        <v>4186.0119999999997</v>
      </c>
      <c r="C20" s="88" t="s">
        <v>78</v>
      </c>
      <c r="D20" s="34"/>
      <c r="E20" s="35"/>
      <c r="F20" s="35"/>
      <c r="G20" s="35"/>
      <c r="H20" s="36"/>
      <c r="I20" s="160">
        <f t="shared" si="0"/>
        <v>0</v>
      </c>
    </row>
    <row r="21" spans="1:9" ht="12.75" customHeight="1" thickBot="1" x14ac:dyDescent="0.25">
      <c r="A21" s="268"/>
      <c r="B21" s="13">
        <v>4172.4290000000001</v>
      </c>
      <c r="C21" s="88" t="s">
        <v>79</v>
      </c>
      <c r="D21" s="274"/>
      <c r="E21" s="15"/>
      <c r="F21" s="15"/>
      <c r="G21" s="15"/>
      <c r="H21" s="16"/>
      <c r="I21" s="160">
        <f t="shared" si="0"/>
        <v>0</v>
      </c>
    </row>
    <row r="22" spans="1:9" ht="12.75" customHeight="1" thickBot="1" x14ac:dyDescent="0.25">
      <c r="A22" s="82"/>
      <c r="B22" s="200">
        <f>SUM(B6:B21)</f>
        <v>50912.229000000007</v>
      </c>
      <c r="C22" s="201"/>
      <c r="D22" s="200"/>
      <c r="E22" s="202"/>
      <c r="F22" s="201"/>
      <c r="G22" s="201"/>
      <c r="H22" s="200" t="s">
        <v>16</v>
      </c>
      <c r="I22" s="200">
        <f>SUM(I6:I21)</f>
        <v>3528.6936000000001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ht="12.75" customHeight="1" x14ac:dyDescent="0.2">
      <c r="A24" s="588" t="s">
        <v>353</v>
      </c>
      <c r="B24" s="579">
        <v>6908.2</v>
      </c>
      <c r="C24" s="579" t="s">
        <v>65</v>
      </c>
      <c r="D24" s="591"/>
      <c r="E24" s="85" t="s">
        <v>357</v>
      </c>
      <c r="F24" s="85" t="s">
        <v>100</v>
      </c>
      <c r="G24" s="85">
        <v>2</v>
      </c>
      <c r="H24" s="158">
        <v>25.2</v>
      </c>
      <c r="I24" s="39">
        <f t="shared" ref="I24:I44" si="1">G24*H24</f>
        <v>50.4</v>
      </c>
    </row>
    <row r="25" spans="1:9" ht="12.75" customHeight="1" thickBot="1" x14ac:dyDescent="0.25">
      <c r="A25" s="590"/>
      <c r="B25" s="580"/>
      <c r="C25" s="580"/>
      <c r="D25" s="592"/>
      <c r="E25" s="40" t="s">
        <v>355</v>
      </c>
      <c r="F25" s="40" t="s">
        <v>100</v>
      </c>
      <c r="G25" s="40">
        <v>1</v>
      </c>
      <c r="H25" s="41">
        <v>17</v>
      </c>
      <c r="I25" s="203">
        <f t="shared" si="1"/>
        <v>17</v>
      </c>
    </row>
    <row r="26" spans="1:9" ht="12.75" customHeight="1" x14ac:dyDescent="0.2">
      <c r="A26" s="265"/>
      <c r="B26" s="33">
        <v>5797.78</v>
      </c>
      <c r="C26" s="33" t="s">
        <v>66</v>
      </c>
      <c r="D26" s="267"/>
      <c r="E26" s="35"/>
      <c r="F26" s="35"/>
      <c r="G26" s="35"/>
      <c r="H26" s="36"/>
      <c r="I26" s="160">
        <f t="shared" si="1"/>
        <v>0</v>
      </c>
    </row>
    <row r="27" spans="1:9" ht="12.75" customHeight="1" x14ac:dyDescent="0.2">
      <c r="A27" s="268"/>
      <c r="B27" s="13">
        <v>5812.45</v>
      </c>
      <c r="C27" s="13" t="s">
        <v>69</v>
      </c>
      <c r="D27" s="270"/>
      <c r="E27" s="15"/>
      <c r="F27" s="15"/>
      <c r="G27" s="15"/>
      <c r="H27" s="16"/>
      <c r="I27" s="160">
        <f t="shared" si="1"/>
        <v>0</v>
      </c>
    </row>
    <row r="28" spans="1:9" ht="12.75" customHeight="1" x14ac:dyDescent="0.2">
      <c r="A28" s="268"/>
      <c r="B28" s="13">
        <v>5380.64</v>
      </c>
      <c r="C28" s="13" t="s">
        <v>71</v>
      </c>
      <c r="D28" s="270"/>
      <c r="E28" s="15"/>
      <c r="F28" s="15"/>
      <c r="G28" s="15"/>
      <c r="H28" s="16"/>
      <c r="I28" s="160">
        <f t="shared" si="1"/>
        <v>0</v>
      </c>
    </row>
    <row r="29" spans="1:9" ht="12.75" customHeight="1" x14ac:dyDescent="0.2">
      <c r="A29" s="268"/>
      <c r="B29" s="13">
        <v>5363.6</v>
      </c>
      <c r="C29" s="13" t="s">
        <v>72</v>
      </c>
      <c r="D29" s="270"/>
      <c r="E29" s="15"/>
      <c r="F29" s="15"/>
      <c r="G29" s="15"/>
      <c r="H29" s="16"/>
      <c r="I29" s="160">
        <f t="shared" si="1"/>
        <v>0</v>
      </c>
    </row>
    <row r="30" spans="1:9" ht="12.75" customHeight="1" x14ac:dyDescent="0.2">
      <c r="A30" s="268"/>
      <c r="B30" s="13">
        <v>5284.94</v>
      </c>
      <c r="C30" s="13" t="s">
        <v>73</v>
      </c>
      <c r="D30" s="270"/>
      <c r="E30" s="15"/>
      <c r="F30" s="15"/>
      <c r="G30" s="15"/>
      <c r="H30" s="16"/>
      <c r="I30" s="160">
        <f t="shared" si="1"/>
        <v>0</v>
      </c>
    </row>
    <row r="31" spans="1:9" ht="12.75" customHeight="1" thickBot="1" x14ac:dyDescent="0.25">
      <c r="A31" s="316"/>
      <c r="B31" s="74">
        <v>6217.4030000000002</v>
      </c>
      <c r="C31" s="74" t="s">
        <v>74</v>
      </c>
      <c r="D31" s="317"/>
      <c r="E31" s="76"/>
      <c r="F31" s="76"/>
      <c r="G31" s="76"/>
      <c r="H31" s="77"/>
      <c r="I31" s="168">
        <f t="shared" si="1"/>
        <v>0</v>
      </c>
    </row>
    <row r="32" spans="1:9" ht="26.25" thickBot="1" x14ac:dyDescent="0.25">
      <c r="A32" s="46" t="s">
        <v>353</v>
      </c>
      <c r="B32" s="88">
        <v>6422.4189999999999</v>
      </c>
      <c r="C32" s="88" t="s">
        <v>75</v>
      </c>
      <c r="D32" s="47" t="s">
        <v>362</v>
      </c>
      <c r="E32" s="47" t="s">
        <v>385</v>
      </c>
      <c r="F32" s="47" t="s">
        <v>100</v>
      </c>
      <c r="G32" s="47">
        <v>2</v>
      </c>
      <c r="H32" s="48">
        <v>38.51</v>
      </c>
      <c r="I32" s="49">
        <f t="shared" si="1"/>
        <v>77.02</v>
      </c>
    </row>
    <row r="33" spans="1:9" ht="12.75" customHeight="1" x14ac:dyDescent="0.2">
      <c r="A33" s="588" t="s">
        <v>353</v>
      </c>
      <c r="B33" s="579">
        <v>7557.5590000000002</v>
      </c>
      <c r="C33" s="579" t="s">
        <v>76</v>
      </c>
      <c r="D33" s="37" t="s">
        <v>126</v>
      </c>
      <c r="E33" s="37" t="s">
        <v>385</v>
      </c>
      <c r="F33" s="37" t="s">
        <v>100</v>
      </c>
      <c r="G33" s="37">
        <v>2</v>
      </c>
      <c r="H33" s="38">
        <v>38.51</v>
      </c>
      <c r="I33" s="39">
        <f t="shared" si="1"/>
        <v>77.02</v>
      </c>
    </row>
    <row r="34" spans="1:9" ht="12.75" customHeight="1" x14ac:dyDescent="0.2">
      <c r="A34" s="589"/>
      <c r="B34" s="581"/>
      <c r="C34" s="581"/>
      <c r="D34" s="627" t="s">
        <v>362</v>
      </c>
      <c r="E34" s="15" t="s">
        <v>355</v>
      </c>
      <c r="F34" s="15" t="s">
        <v>100</v>
      </c>
      <c r="G34" s="15">
        <v>4</v>
      </c>
      <c r="H34" s="16">
        <v>9.42</v>
      </c>
      <c r="I34" s="160">
        <f t="shared" si="1"/>
        <v>37.68</v>
      </c>
    </row>
    <row r="35" spans="1:9" ht="12.75" customHeight="1" thickBot="1" x14ac:dyDescent="0.25">
      <c r="A35" s="590"/>
      <c r="B35" s="581"/>
      <c r="C35" s="581"/>
      <c r="D35" s="592"/>
      <c r="E35" s="40" t="s">
        <v>361</v>
      </c>
      <c r="F35" s="40" t="s">
        <v>100</v>
      </c>
      <c r="G35" s="40">
        <v>3</v>
      </c>
      <c r="H35" s="41">
        <v>20.95</v>
      </c>
      <c r="I35" s="203">
        <f t="shared" si="1"/>
        <v>62.849999999999994</v>
      </c>
    </row>
    <row r="36" spans="1:9" ht="12.75" customHeight="1" x14ac:dyDescent="0.2">
      <c r="A36" s="588" t="s">
        <v>118</v>
      </c>
      <c r="B36" s="581"/>
      <c r="C36" s="581"/>
      <c r="D36" s="591" t="s">
        <v>1213</v>
      </c>
      <c r="E36" s="37" t="s">
        <v>191</v>
      </c>
      <c r="F36" s="37" t="s">
        <v>100</v>
      </c>
      <c r="G36" s="37">
        <v>1</v>
      </c>
      <c r="H36" s="38">
        <v>3.7</v>
      </c>
      <c r="I36" s="39">
        <f t="shared" si="1"/>
        <v>3.7</v>
      </c>
    </row>
    <row r="37" spans="1:9" ht="12.75" customHeight="1" thickBot="1" x14ac:dyDescent="0.25">
      <c r="A37" s="590"/>
      <c r="B37" s="580"/>
      <c r="C37" s="580"/>
      <c r="D37" s="592"/>
      <c r="E37" s="40" t="s">
        <v>190</v>
      </c>
      <c r="F37" s="40" t="s">
        <v>100</v>
      </c>
      <c r="G37" s="40">
        <v>2</v>
      </c>
      <c r="H37" s="41">
        <v>2.33</v>
      </c>
      <c r="I37" s="203">
        <f t="shared" si="1"/>
        <v>4.66</v>
      </c>
    </row>
    <row r="38" spans="1:9" ht="12.75" customHeight="1" x14ac:dyDescent="0.2">
      <c r="A38" s="265"/>
      <c r="B38" s="33">
        <v>6067.9669999999996</v>
      </c>
      <c r="C38" s="33" t="s">
        <v>77</v>
      </c>
      <c r="D38" s="267"/>
      <c r="E38" s="35"/>
      <c r="F38" s="35"/>
      <c r="G38" s="35"/>
      <c r="H38" s="36"/>
      <c r="I38" s="160">
        <f t="shared" si="1"/>
        <v>0</v>
      </c>
    </row>
    <row r="39" spans="1:9" ht="26.25" thickBot="1" x14ac:dyDescent="0.25">
      <c r="A39" s="11" t="s">
        <v>353</v>
      </c>
      <c r="B39" s="13">
        <v>7858.82</v>
      </c>
      <c r="C39" s="13" t="s">
        <v>78</v>
      </c>
      <c r="D39" s="270" t="s">
        <v>362</v>
      </c>
      <c r="E39" s="15" t="s">
        <v>355</v>
      </c>
      <c r="F39" s="15" t="s">
        <v>100</v>
      </c>
      <c r="G39" s="15">
        <v>3</v>
      </c>
      <c r="H39" s="16">
        <v>17</v>
      </c>
      <c r="I39" s="160">
        <f t="shared" si="1"/>
        <v>51</v>
      </c>
    </row>
    <row r="40" spans="1:9" ht="26.25" thickBot="1" x14ac:dyDescent="0.25">
      <c r="A40" s="46" t="s">
        <v>353</v>
      </c>
      <c r="B40" s="579">
        <v>6745.9930000000004</v>
      </c>
      <c r="C40" s="579" t="s">
        <v>79</v>
      </c>
      <c r="D40" s="47" t="s">
        <v>362</v>
      </c>
      <c r="E40" s="47" t="s">
        <v>355</v>
      </c>
      <c r="F40" s="47" t="s">
        <v>100</v>
      </c>
      <c r="G40" s="47">
        <v>3</v>
      </c>
      <c r="H40" s="48">
        <v>17</v>
      </c>
      <c r="I40" s="49">
        <f t="shared" si="1"/>
        <v>51</v>
      </c>
    </row>
    <row r="41" spans="1:9" ht="12.75" customHeight="1" x14ac:dyDescent="0.2">
      <c r="A41" s="588" t="s">
        <v>952</v>
      </c>
      <c r="B41" s="581"/>
      <c r="C41" s="581"/>
      <c r="D41" s="591" t="s">
        <v>1569</v>
      </c>
      <c r="E41" s="37" t="s">
        <v>1570</v>
      </c>
      <c r="F41" s="37" t="s">
        <v>100</v>
      </c>
      <c r="G41" s="37">
        <v>2</v>
      </c>
      <c r="H41" s="38">
        <v>32</v>
      </c>
      <c r="I41" s="39">
        <f t="shared" si="1"/>
        <v>64</v>
      </c>
    </row>
    <row r="42" spans="1:9" ht="12.75" customHeight="1" x14ac:dyDescent="0.2">
      <c r="A42" s="589"/>
      <c r="B42" s="581"/>
      <c r="C42" s="581"/>
      <c r="D42" s="595"/>
      <c r="E42" s="15" t="s">
        <v>982</v>
      </c>
      <c r="F42" s="15" t="s">
        <v>100</v>
      </c>
      <c r="G42" s="15">
        <v>2</v>
      </c>
      <c r="H42" s="16">
        <v>70</v>
      </c>
      <c r="I42" s="160">
        <f t="shared" si="1"/>
        <v>140</v>
      </c>
    </row>
    <row r="43" spans="1:9" ht="12.75" customHeight="1" x14ac:dyDescent="0.2">
      <c r="A43" s="589"/>
      <c r="B43" s="581"/>
      <c r="C43" s="581"/>
      <c r="D43" s="595"/>
      <c r="E43" s="15" t="s">
        <v>244</v>
      </c>
      <c r="F43" s="15" t="s">
        <v>100</v>
      </c>
      <c r="G43" s="15">
        <v>2</v>
      </c>
      <c r="H43" s="16">
        <v>290</v>
      </c>
      <c r="I43" s="160">
        <f t="shared" si="1"/>
        <v>580</v>
      </c>
    </row>
    <row r="44" spans="1:9" ht="12.75" customHeight="1" thickBot="1" x14ac:dyDescent="0.25">
      <c r="A44" s="590"/>
      <c r="B44" s="580"/>
      <c r="C44" s="580"/>
      <c r="D44" s="592"/>
      <c r="E44" s="40" t="s">
        <v>253</v>
      </c>
      <c r="F44" s="40" t="s">
        <v>100</v>
      </c>
      <c r="G44" s="40">
        <v>1</v>
      </c>
      <c r="H44" s="41">
        <v>8.52</v>
      </c>
      <c r="I44" s="203">
        <f t="shared" si="1"/>
        <v>8.52</v>
      </c>
    </row>
    <row r="45" spans="1:9" ht="12.75" customHeight="1" thickBot="1" x14ac:dyDescent="0.25">
      <c r="A45" s="82"/>
      <c r="B45" s="200">
        <f>SUM(B24:B44)</f>
        <v>75417.770999999993</v>
      </c>
      <c r="C45" s="201"/>
      <c r="D45" s="200"/>
      <c r="E45" s="202"/>
      <c r="F45" s="201"/>
      <c r="G45" s="201"/>
      <c r="H45" s="200" t="s">
        <v>16</v>
      </c>
      <c r="I45" s="111">
        <f>SUM(I24:I44)</f>
        <v>1224.8499999999999</v>
      </c>
    </row>
    <row r="46" spans="1:9" ht="64.5" thickBot="1" x14ac:dyDescent="0.25">
      <c r="A46" s="137" t="s">
        <v>381</v>
      </c>
      <c r="B46" s="117" t="s">
        <v>15</v>
      </c>
      <c r="C46" s="117" t="s">
        <v>4</v>
      </c>
      <c r="D46" s="117" t="s">
        <v>22</v>
      </c>
      <c r="E46" s="121" t="s">
        <v>17</v>
      </c>
      <c r="F46" s="117" t="s">
        <v>18</v>
      </c>
      <c r="G46" s="117" t="s">
        <v>9</v>
      </c>
      <c r="H46" s="117" t="s">
        <v>12</v>
      </c>
      <c r="I46" s="118" t="s">
        <v>11</v>
      </c>
    </row>
    <row r="47" spans="1:9" ht="12.75" customHeight="1" thickBot="1" x14ac:dyDescent="0.25">
      <c r="A47" s="106"/>
      <c r="B47" s="107">
        <v>3023.27</v>
      </c>
      <c r="C47" s="58" t="s">
        <v>65</v>
      </c>
      <c r="D47" s="67"/>
      <c r="E47" s="59"/>
      <c r="F47" s="59"/>
      <c r="G47" s="59"/>
      <c r="H47" s="60"/>
      <c r="I47" s="61"/>
    </row>
    <row r="48" spans="1:9" ht="12.75" customHeight="1" thickBot="1" x14ac:dyDescent="0.25">
      <c r="A48" s="106"/>
      <c r="B48" s="125">
        <v>3081.52</v>
      </c>
      <c r="C48" s="126" t="s">
        <v>66</v>
      </c>
      <c r="D48" s="127"/>
      <c r="E48" s="128"/>
      <c r="F48" s="128"/>
      <c r="G48" s="128"/>
      <c r="H48" s="129"/>
      <c r="I48" s="130"/>
    </row>
    <row r="49" spans="1:9" ht="12.75" customHeight="1" thickBot="1" x14ac:dyDescent="0.25">
      <c r="A49" s="106"/>
      <c r="B49" s="109">
        <v>2909.29</v>
      </c>
      <c r="C49" s="88" t="s">
        <v>69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106"/>
      <c r="B50" s="109">
        <v>2895.16</v>
      </c>
      <c r="C50" s="88" t="s">
        <v>71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106"/>
      <c r="B51" s="109">
        <v>2965.55</v>
      </c>
      <c r="C51" s="88" t="s">
        <v>72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106"/>
      <c r="B52" s="109">
        <v>3207.88</v>
      </c>
      <c r="C52" s="88" t="s">
        <v>73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106"/>
      <c r="B53" s="109">
        <v>2907.54</v>
      </c>
      <c r="C53" s="88" t="s">
        <v>74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11"/>
      <c r="B54" s="109">
        <v>3733.1887999999999</v>
      </c>
      <c r="C54" s="88" t="s">
        <v>75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11"/>
      <c r="B55" s="109">
        <v>3049.5414000000001</v>
      </c>
      <c r="C55" s="88" t="s">
        <v>76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11"/>
      <c r="B56" s="109">
        <v>2887.7361999999998</v>
      </c>
      <c r="C56" s="88" t="s">
        <v>77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11"/>
      <c r="B57" s="109">
        <v>3231.1684</v>
      </c>
      <c r="C57" s="88" t="s">
        <v>78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11"/>
      <c r="B58" s="109">
        <v>3278.3528999999999</v>
      </c>
      <c r="C58" s="88" t="s">
        <v>79</v>
      </c>
      <c r="D58" s="55"/>
      <c r="E58" s="47"/>
      <c r="F58" s="47"/>
      <c r="G58" s="47"/>
      <c r="H58" s="48"/>
      <c r="I58" s="49"/>
    </row>
    <row r="59" spans="1:9" ht="12.75" customHeight="1" thickBot="1" x14ac:dyDescent="0.25">
      <c r="A59" s="434"/>
      <c r="B59" s="512">
        <f>SUM(B47:B58)</f>
        <v>37170.197700000004</v>
      </c>
      <c r="C59" s="518" t="s">
        <v>86</v>
      </c>
      <c r="D59" s="55"/>
      <c r="E59" s="47"/>
      <c r="F59" s="47"/>
      <c r="G59" s="47"/>
      <c r="H59" s="48"/>
      <c r="I59" s="49"/>
    </row>
    <row r="60" spans="1:9" ht="12.75" customHeight="1" thickBot="1" x14ac:dyDescent="0.25">
      <c r="A60" s="596" t="s">
        <v>114</v>
      </c>
      <c r="B60" s="109">
        <v>325.57</v>
      </c>
      <c r="C60" s="88" t="s">
        <v>72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597"/>
      <c r="B61" s="109">
        <v>485.85</v>
      </c>
      <c r="C61" s="88" t="s">
        <v>73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597"/>
      <c r="B62" s="109">
        <v>238.65</v>
      </c>
      <c r="C62" s="88" t="s">
        <v>74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597"/>
      <c r="B63" s="109">
        <v>96.57</v>
      </c>
      <c r="C63" s="88" t="s">
        <v>75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598"/>
      <c r="B64" s="512">
        <f>SUM(B60:B63)</f>
        <v>1146.6400000000001</v>
      </c>
      <c r="C64" s="518" t="s">
        <v>86</v>
      </c>
      <c r="D64" s="89"/>
      <c r="E64" s="47"/>
      <c r="F64" s="47"/>
      <c r="G64" s="47"/>
      <c r="H64" s="48"/>
      <c r="I64" s="49">
        <v>399.1</v>
      </c>
    </row>
    <row r="65" spans="1:9" ht="12.75" customHeight="1" thickBot="1" x14ac:dyDescent="0.25">
      <c r="A65" s="82"/>
      <c r="B65" s="200">
        <f>B59+B64</f>
        <v>38316.837700000004</v>
      </c>
      <c r="C65" s="201"/>
      <c r="D65" s="200"/>
      <c r="E65" s="202"/>
      <c r="F65" s="201"/>
      <c r="G65" s="201"/>
      <c r="H65" s="200" t="s">
        <v>16</v>
      </c>
      <c r="I65" s="200">
        <f>SUM(I47:I64)</f>
        <v>399.1</v>
      </c>
    </row>
    <row r="66" spans="1:9" ht="77.25" thickBot="1" x14ac:dyDescent="0.25">
      <c r="A66" s="137" t="s">
        <v>382</v>
      </c>
      <c r="B66" s="120" t="s">
        <v>15</v>
      </c>
      <c r="C66" s="134" t="s">
        <v>4</v>
      </c>
      <c r="D66" s="120" t="s">
        <v>22</v>
      </c>
      <c r="E66" s="135" t="s">
        <v>17</v>
      </c>
      <c r="F66" s="120" t="s">
        <v>18</v>
      </c>
      <c r="G66" s="134" t="s">
        <v>9</v>
      </c>
      <c r="H66" s="120" t="s">
        <v>12</v>
      </c>
      <c r="I66" s="120" t="s">
        <v>11</v>
      </c>
    </row>
    <row r="67" spans="1:9" ht="12.75" customHeight="1" thickBot="1" x14ac:dyDescent="0.25">
      <c r="A67" s="230"/>
      <c r="B67" s="109">
        <v>4278.34</v>
      </c>
      <c r="C67" s="55" t="s">
        <v>65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>
        <v>4560.3</v>
      </c>
      <c r="C68" s="55" t="s">
        <v>66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>
        <v>4107.99</v>
      </c>
      <c r="C69" s="88" t="s">
        <v>69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4318.45</v>
      </c>
      <c r="C70" s="88" t="s">
        <v>71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4704.3500000000004</v>
      </c>
      <c r="C71" s="88" t="s">
        <v>72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4603.8999999999996</v>
      </c>
      <c r="C72" s="88" t="s">
        <v>73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4129.32</v>
      </c>
      <c r="C73" s="88" t="s">
        <v>74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>
        <v>4784.4399999999996</v>
      </c>
      <c r="C74" s="88" t="s">
        <v>75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>
        <v>4823.8239999999996</v>
      </c>
      <c r="C75" s="88" t="s">
        <v>76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4500.5680000000002</v>
      </c>
      <c r="C76" s="88" t="s">
        <v>77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>
        <v>4494.6229999999996</v>
      </c>
      <c r="C77" s="88" t="s">
        <v>78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>
        <v>4647.8389999999999</v>
      </c>
      <c r="C78" s="88" t="s">
        <v>79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/>
      <c r="C79" s="170" t="s">
        <v>86</v>
      </c>
      <c r="D79" s="89"/>
      <c r="E79" s="47"/>
      <c r="F79" s="47"/>
      <c r="G79" s="47"/>
      <c r="H79" s="48"/>
      <c r="I79" s="49">
        <v>421.3</v>
      </c>
    </row>
    <row r="80" spans="1:9" ht="13.5" thickBot="1" x14ac:dyDescent="0.25">
      <c r="A80" s="183"/>
      <c r="B80" s="200">
        <f>SUM(B67:B79)</f>
        <v>53953.944000000003</v>
      </c>
      <c r="C80" s="201"/>
      <c r="D80" s="200"/>
      <c r="E80" s="202"/>
      <c r="F80" s="201"/>
      <c r="G80" s="201"/>
      <c r="H80" s="200" t="s">
        <v>16</v>
      </c>
      <c r="I80" s="233">
        <f>SUM(I67:I79)</f>
        <v>421.3</v>
      </c>
    </row>
    <row r="81" spans="1:9" ht="26.25" thickBot="1" x14ac:dyDescent="0.25">
      <c r="A81" s="46" t="s">
        <v>7</v>
      </c>
      <c r="B81" s="117" t="s">
        <v>15</v>
      </c>
      <c r="C81" s="117" t="s">
        <v>4</v>
      </c>
      <c r="D81" s="117" t="s">
        <v>22</v>
      </c>
      <c r="E81" s="121" t="s">
        <v>17</v>
      </c>
      <c r="F81" s="117" t="s">
        <v>18</v>
      </c>
      <c r="G81" s="117" t="s">
        <v>9</v>
      </c>
      <c r="H81" s="117" t="s">
        <v>12</v>
      </c>
      <c r="I81" s="118" t="s">
        <v>11</v>
      </c>
    </row>
    <row r="82" spans="1:9" ht="12.75" customHeight="1" x14ac:dyDescent="0.2">
      <c r="A82" s="641" t="s">
        <v>81</v>
      </c>
      <c r="B82" s="33"/>
      <c r="C82" s="33" t="s">
        <v>65</v>
      </c>
      <c r="D82" s="34"/>
      <c r="E82" s="35"/>
      <c r="F82" s="35" t="s">
        <v>82</v>
      </c>
      <c r="G82" s="35">
        <v>201</v>
      </c>
      <c r="H82" s="16">
        <v>4.54</v>
      </c>
      <c r="I82" s="33">
        <f t="shared" ref="I82:I93" si="2">G82*H82</f>
        <v>912.54</v>
      </c>
    </row>
    <row r="83" spans="1:9" ht="12.75" customHeight="1" x14ac:dyDescent="0.2">
      <c r="A83" s="641"/>
      <c r="B83" s="13"/>
      <c r="C83" s="13" t="s">
        <v>66</v>
      </c>
      <c r="D83" s="14"/>
      <c r="E83" s="15"/>
      <c r="F83" s="15" t="s">
        <v>82</v>
      </c>
      <c r="G83" s="15">
        <v>188</v>
      </c>
      <c r="H83" s="16">
        <v>4.54</v>
      </c>
      <c r="I83" s="13">
        <f t="shared" si="2"/>
        <v>853.52</v>
      </c>
    </row>
    <row r="84" spans="1:9" x14ac:dyDescent="0.2">
      <c r="A84" s="641"/>
      <c r="B84" s="13"/>
      <c r="C84" s="13" t="s">
        <v>69</v>
      </c>
      <c r="D84" s="14"/>
      <c r="E84" s="15"/>
      <c r="F84" s="15" t="s">
        <v>82</v>
      </c>
      <c r="G84" s="15">
        <v>201</v>
      </c>
      <c r="H84" s="16">
        <v>4.54</v>
      </c>
      <c r="I84" s="13">
        <f t="shared" si="2"/>
        <v>912.54</v>
      </c>
    </row>
    <row r="85" spans="1:9" ht="12.75" customHeight="1" x14ac:dyDescent="0.2">
      <c r="A85" s="641"/>
      <c r="B85" s="13"/>
      <c r="C85" s="13" t="s">
        <v>71</v>
      </c>
      <c r="D85" s="14"/>
      <c r="E85" s="15"/>
      <c r="F85" s="15" t="s">
        <v>82</v>
      </c>
      <c r="G85" s="15">
        <v>194</v>
      </c>
      <c r="H85" s="16">
        <v>4.54</v>
      </c>
      <c r="I85" s="13">
        <f t="shared" si="2"/>
        <v>880.76</v>
      </c>
    </row>
    <row r="86" spans="1:9" x14ac:dyDescent="0.2">
      <c r="A86" s="641"/>
      <c r="B86" s="13"/>
      <c r="C86" s="13" t="s">
        <v>72</v>
      </c>
      <c r="D86" s="14"/>
      <c r="E86" s="15"/>
      <c r="F86" s="15" t="s">
        <v>82</v>
      </c>
      <c r="G86" s="15">
        <v>201</v>
      </c>
      <c r="H86" s="16">
        <v>4.54</v>
      </c>
      <c r="I86" s="13">
        <f t="shared" si="2"/>
        <v>912.54</v>
      </c>
    </row>
    <row r="87" spans="1:9" ht="12.75" customHeight="1" x14ac:dyDescent="0.2">
      <c r="A87" s="641"/>
      <c r="B87" s="13"/>
      <c r="C87" s="13" t="s">
        <v>73</v>
      </c>
      <c r="D87" s="14"/>
      <c r="E87" s="15"/>
      <c r="F87" s="15" t="s">
        <v>82</v>
      </c>
      <c r="G87" s="15">
        <v>194</v>
      </c>
      <c r="H87" s="16">
        <v>4.54</v>
      </c>
      <c r="I87" s="13">
        <f t="shared" si="2"/>
        <v>880.76</v>
      </c>
    </row>
    <row r="88" spans="1:9" ht="12.75" customHeight="1" x14ac:dyDescent="0.2">
      <c r="A88" s="641"/>
      <c r="B88" s="13"/>
      <c r="C88" s="13" t="s">
        <v>74</v>
      </c>
      <c r="D88" s="14"/>
      <c r="E88" s="15"/>
      <c r="F88" s="15" t="s">
        <v>82</v>
      </c>
      <c r="G88" s="15">
        <v>201</v>
      </c>
      <c r="H88" s="16">
        <v>4.8099999999999996</v>
      </c>
      <c r="I88" s="13">
        <f t="shared" si="2"/>
        <v>966.81</v>
      </c>
    </row>
    <row r="89" spans="1:9" ht="12.75" customHeight="1" x14ac:dyDescent="0.2">
      <c r="A89" s="641"/>
      <c r="B89" s="13"/>
      <c r="C89" s="13" t="s">
        <v>75</v>
      </c>
      <c r="D89" s="14"/>
      <c r="E89" s="15"/>
      <c r="F89" s="15" t="s">
        <v>82</v>
      </c>
      <c r="G89" s="15">
        <v>201</v>
      </c>
      <c r="H89" s="16">
        <v>4.8099999999999996</v>
      </c>
      <c r="I89" s="13">
        <f t="shared" si="2"/>
        <v>966.81</v>
      </c>
    </row>
    <row r="90" spans="1:9" ht="12.75" customHeight="1" x14ac:dyDescent="0.2">
      <c r="A90" s="641"/>
      <c r="B90" s="13"/>
      <c r="C90" s="13" t="s">
        <v>76</v>
      </c>
      <c r="D90" s="14"/>
      <c r="E90" s="15"/>
      <c r="F90" s="15" t="s">
        <v>82</v>
      </c>
      <c r="G90" s="15">
        <v>194</v>
      </c>
      <c r="H90" s="16">
        <v>4.8099999999999996</v>
      </c>
      <c r="I90" s="13">
        <f t="shared" si="2"/>
        <v>933.13999999999987</v>
      </c>
    </row>
    <row r="91" spans="1:9" ht="12.75" customHeight="1" x14ac:dyDescent="0.2">
      <c r="A91" s="641"/>
      <c r="B91" s="13"/>
      <c r="C91" s="13" t="s">
        <v>77</v>
      </c>
      <c r="D91" s="14"/>
      <c r="E91" s="15"/>
      <c r="F91" s="15" t="s">
        <v>82</v>
      </c>
      <c r="G91" s="15">
        <v>201</v>
      </c>
      <c r="H91" s="16">
        <v>4.8099999999999996</v>
      </c>
      <c r="I91" s="13">
        <f t="shared" si="2"/>
        <v>966.81</v>
      </c>
    </row>
    <row r="92" spans="1:9" ht="12.75" customHeight="1" x14ac:dyDescent="0.2">
      <c r="A92" s="641"/>
      <c r="B92" s="13"/>
      <c r="C92" s="13" t="s">
        <v>78</v>
      </c>
      <c r="D92" s="14"/>
      <c r="E92" s="15"/>
      <c r="F92" s="15" t="s">
        <v>82</v>
      </c>
      <c r="G92" s="15">
        <v>194</v>
      </c>
      <c r="H92" s="16">
        <v>4.8099999999999996</v>
      </c>
      <c r="I92" s="13">
        <f t="shared" si="2"/>
        <v>933.13999999999987</v>
      </c>
    </row>
    <row r="93" spans="1:9" ht="12.75" customHeight="1" x14ac:dyDescent="0.2">
      <c r="A93" s="641"/>
      <c r="B93" s="13"/>
      <c r="C93" s="13" t="s">
        <v>79</v>
      </c>
      <c r="D93" s="14"/>
      <c r="E93" s="15"/>
      <c r="F93" s="15" t="s">
        <v>82</v>
      </c>
      <c r="G93" s="15">
        <v>201</v>
      </c>
      <c r="H93" s="16">
        <v>4.8099999999999996</v>
      </c>
      <c r="I93" s="13">
        <f t="shared" si="2"/>
        <v>966.81</v>
      </c>
    </row>
    <row r="94" spans="1:9" ht="12.75" customHeight="1" x14ac:dyDescent="0.2">
      <c r="A94" s="653"/>
      <c r="B94" s="13"/>
      <c r="C94" s="13" t="s">
        <v>86</v>
      </c>
      <c r="D94" s="14"/>
      <c r="E94" s="15"/>
      <c r="F94" s="15" t="s">
        <v>82</v>
      </c>
      <c r="G94" s="15">
        <f>SUM(G82:G93)</f>
        <v>2371</v>
      </c>
      <c r="H94" s="16"/>
      <c r="I94" s="247">
        <f>SUM(I82:I93)</f>
        <v>11086.179999999997</v>
      </c>
    </row>
    <row r="95" spans="1:9" ht="25.5" x14ac:dyDescent="0.2">
      <c r="A95" s="11" t="s">
        <v>91</v>
      </c>
      <c r="B95" s="13"/>
      <c r="C95" s="13" t="s">
        <v>86</v>
      </c>
      <c r="D95" s="14"/>
      <c r="E95" s="15"/>
      <c r="F95" s="15"/>
      <c r="G95" s="15"/>
      <c r="H95" s="16"/>
      <c r="I95" s="247">
        <v>66907.98</v>
      </c>
    </row>
    <row r="96" spans="1:9" ht="12.75" customHeight="1" x14ac:dyDescent="0.2">
      <c r="A96" s="11" t="s">
        <v>83</v>
      </c>
      <c r="B96" s="13"/>
      <c r="C96" s="13" t="s">
        <v>86</v>
      </c>
      <c r="D96" s="14"/>
      <c r="E96" s="15"/>
      <c r="F96" s="15"/>
      <c r="G96" s="15"/>
      <c r="H96" s="16"/>
      <c r="I96" s="247">
        <v>4529.74</v>
      </c>
    </row>
    <row r="97" spans="1:255" ht="12.75" customHeight="1" x14ac:dyDescent="0.2">
      <c r="A97" s="11" t="s">
        <v>85</v>
      </c>
      <c r="B97" s="13"/>
      <c r="C97" s="13" t="s">
        <v>86</v>
      </c>
      <c r="D97" s="14"/>
      <c r="E97" s="15"/>
      <c r="F97" s="15"/>
      <c r="G97" s="15"/>
      <c r="H97" s="16"/>
      <c r="I97" s="247">
        <v>4843.22</v>
      </c>
    </row>
    <row r="98" spans="1:255" ht="12.75" customHeight="1" x14ac:dyDescent="0.2">
      <c r="A98" s="243" t="s">
        <v>88</v>
      </c>
      <c r="B98" s="13"/>
      <c r="C98" s="13" t="s">
        <v>86</v>
      </c>
      <c r="D98" s="14"/>
      <c r="E98" s="15"/>
      <c r="F98" s="15"/>
      <c r="G98" s="15"/>
      <c r="H98" s="16"/>
      <c r="I98" s="247">
        <v>3817.44</v>
      </c>
    </row>
    <row r="99" spans="1:255" ht="12.75" customHeight="1" thickBot="1" x14ac:dyDescent="0.25">
      <c r="A99" s="30"/>
      <c r="B99" s="112"/>
      <c r="C99" s="112"/>
      <c r="D99" s="111"/>
      <c r="E99" s="113"/>
      <c r="F99" s="112"/>
      <c r="G99" s="112"/>
      <c r="H99" s="111" t="s">
        <v>16</v>
      </c>
      <c r="I99" s="111">
        <f>SUM(I94:I98)</f>
        <v>91184.56</v>
      </c>
    </row>
    <row r="100" spans="1:255" s="45" customFormat="1" ht="70.900000000000006" customHeight="1" thickBot="1" x14ac:dyDescent="0.25">
      <c r="A100" s="120" t="s">
        <v>96</v>
      </c>
      <c r="B100" s="117" t="s">
        <v>15</v>
      </c>
      <c r="C100" s="117" t="s">
        <v>4</v>
      </c>
      <c r="D100" s="117" t="s">
        <v>22</v>
      </c>
      <c r="E100" s="121" t="s">
        <v>17</v>
      </c>
      <c r="F100" s="117" t="s">
        <v>18</v>
      </c>
      <c r="G100" s="117" t="s">
        <v>9</v>
      </c>
      <c r="H100" s="117" t="s">
        <v>12</v>
      </c>
      <c r="I100" s="118" t="s">
        <v>11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106"/>
      <c r="B101" s="107">
        <v>1768.21</v>
      </c>
      <c r="C101" s="58" t="s">
        <v>65</v>
      </c>
      <c r="D101" s="67"/>
      <c r="E101" s="59"/>
      <c r="F101" s="59"/>
      <c r="G101" s="59"/>
      <c r="H101" s="60"/>
      <c r="I101" s="61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106"/>
      <c r="B102" s="108">
        <v>1548.88</v>
      </c>
      <c r="C102" s="95" t="s">
        <v>66</v>
      </c>
      <c r="D102" s="96"/>
      <c r="E102" s="97"/>
      <c r="F102" s="97"/>
      <c r="G102" s="97"/>
      <c r="H102" s="98"/>
      <c r="I102" s="9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106"/>
      <c r="B103" s="109">
        <v>1766.57</v>
      </c>
      <c r="C103" s="88" t="s">
        <v>69</v>
      </c>
      <c r="D103" s="89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06"/>
      <c r="B104" s="109">
        <v>1746.39</v>
      </c>
      <c r="C104" s="88" t="s">
        <v>71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06"/>
      <c r="B105" s="109">
        <v>1764.4</v>
      </c>
      <c r="C105" s="88" t="s">
        <v>72</v>
      </c>
      <c r="D105" s="89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06"/>
      <c r="B106" s="109">
        <v>1739.72</v>
      </c>
      <c r="C106" s="88" t="s">
        <v>73</v>
      </c>
      <c r="D106" s="89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06"/>
      <c r="B107" s="109">
        <v>1461.681</v>
      </c>
      <c r="C107" s="88" t="s">
        <v>74</v>
      </c>
      <c r="D107" s="89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1"/>
      <c r="B108" s="109">
        <v>1545.606</v>
      </c>
      <c r="C108" s="88" t="s">
        <v>75</v>
      </c>
      <c r="D108" s="89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1"/>
      <c r="B109" s="109">
        <v>1741.3630000000001</v>
      </c>
      <c r="C109" s="88" t="s">
        <v>76</v>
      </c>
      <c r="D109" s="89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1"/>
      <c r="B110" s="109">
        <v>1414.229</v>
      </c>
      <c r="C110" s="88" t="s">
        <v>77</v>
      </c>
      <c r="D110" s="89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1"/>
      <c r="B111" s="109">
        <v>1432.5889999999999</v>
      </c>
      <c r="C111" s="88" t="s">
        <v>78</v>
      </c>
      <c r="D111" s="89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1"/>
      <c r="B112" s="109">
        <v>1785.7429999999999</v>
      </c>
      <c r="C112" s="88" t="s">
        <v>79</v>
      </c>
      <c r="D112" s="89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3.5" thickBot="1" x14ac:dyDescent="0.25">
      <c r="A113" s="106"/>
      <c r="B113" s="109"/>
      <c r="C113" s="88" t="s">
        <v>86</v>
      </c>
      <c r="D113" s="89"/>
      <c r="E113" s="47"/>
      <c r="F113" s="47"/>
      <c r="G113" s="47"/>
      <c r="H113" s="48"/>
      <c r="I113" s="49">
        <v>666.7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1"/>
      <c r="B114" s="51">
        <f>SUM(B101:B113)</f>
        <v>19715.380999999998</v>
      </c>
      <c r="C114" s="50"/>
      <c r="D114" s="51"/>
      <c r="E114" s="52"/>
      <c r="F114" s="50"/>
      <c r="G114" s="50"/>
      <c r="H114" s="51" t="s">
        <v>16</v>
      </c>
      <c r="I114" s="51">
        <f>SUM(I101:I113)</f>
        <v>666.7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77.25" thickBot="1" x14ac:dyDescent="0.25">
      <c r="A115" s="194" t="s">
        <v>98</v>
      </c>
      <c r="B115" s="90" t="s">
        <v>15</v>
      </c>
      <c r="C115" s="90" t="s">
        <v>4</v>
      </c>
      <c r="D115" s="90" t="s">
        <v>22</v>
      </c>
      <c r="E115" s="91" t="s">
        <v>17</v>
      </c>
      <c r="F115" s="90" t="s">
        <v>18</v>
      </c>
      <c r="G115" s="90" t="s">
        <v>9</v>
      </c>
      <c r="H115" s="90" t="s">
        <v>12</v>
      </c>
      <c r="I115" s="215" t="s">
        <v>11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26.25" thickBot="1" x14ac:dyDescent="0.25">
      <c r="A116" s="120" t="s">
        <v>87</v>
      </c>
      <c r="B116" s="167"/>
      <c r="C116" s="88" t="s">
        <v>86</v>
      </c>
      <c r="D116" s="257"/>
      <c r="E116" s="258"/>
      <c r="F116" s="257"/>
      <c r="G116" s="258"/>
      <c r="H116" s="258"/>
      <c r="I116" s="49">
        <v>26639.37</v>
      </c>
    </row>
    <row r="117" spans="1:255" ht="13.5" thickBot="1" x14ac:dyDescent="0.25">
      <c r="A117" s="46"/>
      <c r="B117" s="79">
        <f>SUM(B116:B116)</f>
        <v>0</v>
      </c>
      <c r="C117" s="78"/>
      <c r="D117" s="79"/>
      <c r="E117" s="80"/>
      <c r="F117" s="78"/>
      <c r="G117" s="78"/>
      <c r="H117" s="79" t="s">
        <v>16</v>
      </c>
      <c r="I117" s="79">
        <f>SUM(I116:I116)</f>
        <v>26639.37</v>
      </c>
    </row>
    <row r="118" spans="1:255" ht="28.15" customHeight="1" thickBot="1" x14ac:dyDescent="0.25">
      <c r="A118" s="137" t="s">
        <v>97</v>
      </c>
      <c r="B118" s="117" t="s">
        <v>15</v>
      </c>
      <c r="C118" s="117" t="s">
        <v>4</v>
      </c>
      <c r="D118" s="117" t="s">
        <v>22</v>
      </c>
      <c r="E118" s="285" t="s">
        <v>17</v>
      </c>
      <c r="F118" s="117" t="s">
        <v>18</v>
      </c>
      <c r="G118" s="117" t="s">
        <v>9</v>
      </c>
      <c r="H118" s="117" t="s">
        <v>12</v>
      </c>
      <c r="I118" s="118" t="s">
        <v>11</v>
      </c>
    </row>
    <row r="119" spans="1:255" ht="13.5" thickBot="1" x14ac:dyDescent="0.25">
      <c r="A119" s="209"/>
      <c r="B119" s="188"/>
      <c r="C119" s="73" t="s">
        <v>86</v>
      </c>
      <c r="D119" s="166"/>
      <c r="E119" s="53"/>
      <c r="F119" s="53"/>
      <c r="G119" s="53"/>
      <c r="H119" s="156"/>
      <c r="I119" s="571">
        <v>42217.71</v>
      </c>
    </row>
    <row r="120" spans="1:255" ht="13.5" thickBot="1" x14ac:dyDescent="0.25">
      <c r="A120" s="137"/>
      <c r="B120" s="277"/>
      <c r="C120" s="78"/>
      <c r="D120" s="79"/>
      <c r="E120" s="80"/>
      <c r="F120" s="78"/>
      <c r="G120" s="78"/>
      <c r="H120" s="79"/>
      <c r="I120" s="81">
        <f>SUM(I119)</f>
        <v>42217.71</v>
      </c>
    </row>
    <row r="121" spans="1:255" x14ac:dyDescent="0.2">
      <c r="A121" s="9"/>
      <c r="B121" s="9"/>
      <c r="C121" s="9"/>
      <c r="D121" s="9"/>
      <c r="E121" s="9"/>
      <c r="F121" s="20"/>
      <c r="G121" s="20"/>
      <c r="H121" s="20"/>
      <c r="I121" s="20"/>
    </row>
    <row r="122" spans="1:255" ht="12.75" customHeight="1" x14ac:dyDescent="0.2">
      <c r="A122" s="21" t="s">
        <v>20</v>
      </c>
      <c r="B122" s="22"/>
      <c r="C122" s="23"/>
      <c r="D122" s="4" t="s">
        <v>8</v>
      </c>
      <c r="E122" s="4" t="s">
        <v>5</v>
      </c>
      <c r="F122" s="122" t="s">
        <v>6</v>
      </c>
    </row>
    <row r="123" spans="1:255" ht="12.75" customHeight="1" x14ac:dyDescent="0.2">
      <c r="A123" s="593" t="s">
        <v>14</v>
      </c>
      <c r="B123" s="594"/>
      <c r="C123" s="25"/>
      <c r="D123" s="26">
        <f>B22</f>
        <v>50912.229000000007</v>
      </c>
      <c r="E123" s="26">
        <f>I22</f>
        <v>3528.6936000000001</v>
      </c>
      <c r="F123" s="123">
        <f>D123+E123</f>
        <v>54440.922600000005</v>
      </c>
    </row>
    <row r="124" spans="1:255" ht="12.75" customHeight="1" x14ac:dyDescent="0.2">
      <c r="A124" s="593" t="s">
        <v>1603</v>
      </c>
      <c r="B124" s="594"/>
      <c r="C124" s="25"/>
      <c r="D124" s="26">
        <f>B45</f>
        <v>75417.770999999993</v>
      </c>
      <c r="E124" s="26">
        <f>I45</f>
        <v>1224.8499999999999</v>
      </c>
      <c r="F124" s="123">
        <f>D124+E124</f>
        <v>76642.620999999999</v>
      </c>
    </row>
    <row r="125" spans="1:255" ht="12.75" customHeight="1" x14ac:dyDescent="0.2">
      <c r="A125" s="593" t="s">
        <v>13</v>
      </c>
      <c r="B125" s="594"/>
      <c r="C125" s="25"/>
      <c r="D125" s="26">
        <f>B65</f>
        <v>38316.837700000004</v>
      </c>
      <c r="E125" s="26">
        <f>I65</f>
        <v>399.1</v>
      </c>
      <c r="F125" s="123">
        <f>D125+E125</f>
        <v>38715.937700000002</v>
      </c>
    </row>
    <row r="126" spans="1:255" ht="12.75" customHeight="1" x14ac:dyDescent="0.2">
      <c r="A126" s="593" t="s">
        <v>383</v>
      </c>
      <c r="B126" s="594"/>
      <c r="C126" s="25"/>
      <c r="D126" s="26">
        <f>B80</f>
        <v>53953.944000000003</v>
      </c>
      <c r="E126" s="26">
        <f>I80</f>
        <v>421.3</v>
      </c>
      <c r="F126" s="123">
        <f>D126+E126</f>
        <v>54375.244000000006</v>
      </c>
      <c r="G126" s="56"/>
    </row>
    <row r="127" spans="1:255" ht="12.75" customHeight="1" x14ac:dyDescent="0.2">
      <c r="A127" s="593" t="s">
        <v>25</v>
      </c>
      <c r="B127" s="594"/>
      <c r="C127" s="25"/>
      <c r="D127" s="26">
        <f>B114</f>
        <v>19715.380999999998</v>
      </c>
      <c r="E127" s="26">
        <f>I114</f>
        <v>666.7</v>
      </c>
      <c r="F127" s="123">
        <f>D127+E127</f>
        <v>20382.080999999998</v>
      </c>
      <c r="G127" s="56"/>
    </row>
    <row r="128" spans="1:255" ht="12.75" customHeight="1" x14ac:dyDescent="0.2">
      <c r="A128" s="607" t="s">
        <v>68</v>
      </c>
      <c r="B128" s="608"/>
      <c r="C128" s="248"/>
      <c r="D128" s="249"/>
      <c r="E128" s="249"/>
      <c r="F128" s="245">
        <f>F129+F130+F131+F132+F133</f>
        <v>91184.56</v>
      </c>
      <c r="G128" s="56"/>
    </row>
    <row r="129" spans="1:7" ht="12.75" customHeight="1" x14ac:dyDescent="0.2">
      <c r="A129" s="605" t="s">
        <v>81</v>
      </c>
      <c r="B129" s="606"/>
      <c r="C129" s="25"/>
      <c r="D129" s="26"/>
      <c r="E129" s="26"/>
      <c r="F129" s="123">
        <f>I94</f>
        <v>11086.179999999997</v>
      </c>
      <c r="G129" s="56"/>
    </row>
    <row r="130" spans="1:7" ht="12.75" customHeight="1" x14ac:dyDescent="0.2">
      <c r="A130" s="605" t="s">
        <v>91</v>
      </c>
      <c r="B130" s="606"/>
      <c r="C130" s="25"/>
      <c r="D130" s="26"/>
      <c r="E130" s="26"/>
      <c r="F130" s="123">
        <f>I95</f>
        <v>66907.98</v>
      </c>
      <c r="G130" s="56"/>
    </row>
    <row r="131" spans="1:7" ht="12.75" customHeight="1" x14ac:dyDescent="0.2">
      <c r="A131" s="605" t="s">
        <v>83</v>
      </c>
      <c r="B131" s="606"/>
      <c r="C131" s="25"/>
      <c r="D131" s="26"/>
      <c r="E131" s="26"/>
      <c r="F131" s="123">
        <f>I96</f>
        <v>4529.74</v>
      </c>
      <c r="G131" s="56"/>
    </row>
    <row r="132" spans="1:7" ht="12.75" customHeight="1" x14ac:dyDescent="0.2">
      <c r="A132" s="605" t="s">
        <v>85</v>
      </c>
      <c r="B132" s="606"/>
      <c r="C132" s="25"/>
      <c r="D132" s="26"/>
      <c r="E132" s="26"/>
      <c r="F132" s="123">
        <f>I97</f>
        <v>4843.22</v>
      </c>
      <c r="G132" s="56"/>
    </row>
    <row r="133" spans="1:7" ht="12.75" customHeight="1" x14ac:dyDescent="0.2">
      <c r="A133" s="605" t="s">
        <v>88</v>
      </c>
      <c r="B133" s="606"/>
      <c r="C133" s="25"/>
      <c r="D133" s="26"/>
      <c r="E133" s="26"/>
      <c r="F133" s="123">
        <f>I98</f>
        <v>3817.44</v>
      </c>
      <c r="G133" s="56"/>
    </row>
    <row r="134" spans="1:7" ht="12.75" customHeight="1" x14ac:dyDescent="0.2">
      <c r="A134" s="614" t="s">
        <v>2</v>
      </c>
      <c r="B134" s="615"/>
      <c r="C134" s="25"/>
      <c r="D134" s="26">
        <f>B117</f>
        <v>0</v>
      </c>
      <c r="E134" s="26"/>
      <c r="F134" s="123">
        <f>D134+E134+I117</f>
        <v>26639.37</v>
      </c>
      <c r="G134" s="56"/>
    </row>
    <row r="135" spans="1:7" ht="12.75" customHeight="1" x14ac:dyDescent="0.2">
      <c r="A135" s="614" t="s">
        <v>97</v>
      </c>
      <c r="B135" s="615"/>
      <c r="C135" s="25"/>
      <c r="D135" s="26"/>
      <c r="E135" s="26"/>
      <c r="F135" s="123">
        <f>I120</f>
        <v>42217.71</v>
      </c>
      <c r="G135" s="56"/>
    </row>
    <row r="136" spans="1:7" ht="12.75" customHeight="1" x14ac:dyDescent="0.2">
      <c r="A136" s="612" t="s">
        <v>21</v>
      </c>
      <c r="B136" s="613"/>
      <c r="C136" s="27"/>
      <c r="D136" s="28">
        <f>SUM(D123:D134)</f>
        <v>238316.16269999999</v>
      </c>
      <c r="E136" s="28">
        <f>SUM(E123:E127)</f>
        <v>6240.6436000000003</v>
      </c>
      <c r="F136" s="124">
        <f>F123+F124+F125+F126+F127+F128+F134+F135</f>
        <v>404598.44630000001</v>
      </c>
    </row>
  </sheetData>
  <autoFilter ref="A5:I114"/>
  <mergeCells count="39">
    <mergeCell ref="A33:A35"/>
    <mergeCell ref="D36:D37"/>
    <mergeCell ref="B33:B37"/>
    <mergeCell ref="A14:A16"/>
    <mergeCell ref="D14:D16"/>
    <mergeCell ref="D34:D35"/>
    <mergeCell ref="C24:C25"/>
    <mergeCell ref="D24:D25"/>
    <mergeCell ref="B24:B25"/>
    <mergeCell ref="A123:B123"/>
    <mergeCell ref="A82:A94"/>
    <mergeCell ref="A130:B130"/>
    <mergeCell ref="A24:A25"/>
    <mergeCell ref="A128:B128"/>
    <mergeCell ref="A125:B125"/>
    <mergeCell ref="A127:B127"/>
    <mergeCell ref="A124:B124"/>
    <mergeCell ref="A126:B126"/>
    <mergeCell ref="A60:A64"/>
    <mergeCell ref="A136:B136"/>
    <mergeCell ref="A133:B133"/>
    <mergeCell ref="A135:B135"/>
    <mergeCell ref="A132:B132"/>
    <mergeCell ref="A134:B134"/>
    <mergeCell ref="G1:H1"/>
    <mergeCell ref="G2:H2"/>
    <mergeCell ref="A1:B1"/>
    <mergeCell ref="A131:B131"/>
    <mergeCell ref="A129:B129"/>
    <mergeCell ref="A41:A44"/>
    <mergeCell ref="B40:B44"/>
    <mergeCell ref="C40:C44"/>
    <mergeCell ref="D41:D44"/>
    <mergeCell ref="A17:A18"/>
    <mergeCell ref="D17:D18"/>
    <mergeCell ref="C14:C18"/>
    <mergeCell ref="B14:B18"/>
    <mergeCell ref="C33:C37"/>
    <mergeCell ref="A36:A3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6"/>
  <dimension ref="A1:IU156"/>
  <sheetViews>
    <sheetView topLeftCell="A127" zoomScaleNormal="100" workbookViewId="0">
      <selection activeCell="A144" sqref="A144:B144"/>
    </sheetView>
  </sheetViews>
  <sheetFormatPr defaultRowHeight="12.75" customHeight="1" x14ac:dyDescent="0.2"/>
  <cols>
    <col min="1" max="1" width="22.7109375" customWidth="1"/>
    <col min="2" max="2" width="13.28515625" customWidth="1"/>
    <col min="3" max="3" width="13.42578125" customWidth="1"/>
    <col min="4" max="4" width="15.42578125" customWidth="1"/>
    <col min="5" max="5" width="26.7109375" customWidth="1"/>
    <col min="6" max="6" width="11.855468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730.8</v>
      </c>
      <c r="E2" s="5">
        <v>201665.64</v>
      </c>
      <c r="F2" s="6">
        <v>208700.13</v>
      </c>
      <c r="G2" s="586">
        <f>E2-F2</f>
        <v>-7034.4899999999907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6</v>
      </c>
      <c r="F3" s="1"/>
      <c r="G3" s="1"/>
      <c r="H3" s="1" t="s">
        <v>24</v>
      </c>
      <c r="I3" s="8">
        <f>F2-F156</f>
        <v>16910.464999999967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2197.5100000000002</v>
      </c>
      <c r="C6" s="33" t="s">
        <v>65</v>
      </c>
      <c r="D6" s="35"/>
      <c r="E6" s="35"/>
      <c r="F6" s="35"/>
      <c r="G6" s="35"/>
      <c r="H6" s="36"/>
      <c r="I6" s="160">
        <f>G6*H6</f>
        <v>0</v>
      </c>
    </row>
    <row r="7" spans="1:9" ht="12.75" customHeight="1" x14ac:dyDescent="0.2">
      <c r="A7" s="224"/>
      <c r="B7" s="13">
        <v>2192.87</v>
      </c>
      <c r="C7" s="13" t="s">
        <v>66</v>
      </c>
      <c r="D7" s="15"/>
      <c r="E7" s="15"/>
      <c r="F7" s="15"/>
      <c r="G7" s="15"/>
      <c r="H7" s="16"/>
      <c r="I7" s="43">
        <f>G7*H7</f>
        <v>0</v>
      </c>
    </row>
    <row r="8" spans="1:9" ht="12.75" customHeight="1" thickBot="1" x14ac:dyDescent="0.25">
      <c r="A8" s="224"/>
      <c r="B8" s="13">
        <v>2345.23</v>
      </c>
      <c r="C8" s="13" t="s">
        <v>69</v>
      </c>
      <c r="D8" s="15"/>
      <c r="E8" s="15"/>
      <c r="F8" s="15"/>
      <c r="G8" s="15"/>
      <c r="H8" s="16"/>
      <c r="I8" s="43">
        <f t="shared" ref="I8:I19" si="0">G8*H8</f>
        <v>0</v>
      </c>
    </row>
    <row r="9" spans="1:9" ht="26.25" thickBot="1" x14ac:dyDescent="0.25">
      <c r="A9" s="46" t="s">
        <v>840</v>
      </c>
      <c r="B9" s="88">
        <v>2072.88</v>
      </c>
      <c r="C9" s="88" t="s">
        <v>71</v>
      </c>
      <c r="D9" s="55"/>
      <c r="E9" s="47" t="s">
        <v>841</v>
      </c>
      <c r="F9" s="47" t="s">
        <v>102</v>
      </c>
      <c r="G9" s="47">
        <v>3</v>
      </c>
      <c r="H9" s="48">
        <v>69.78</v>
      </c>
      <c r="I9" s="49">
        <f t="shared" si="0"/>
        <v>209.34</v>
      </c>
    </row>
    <row r="10" spans="1:9" ht="12.75" customHeight="1" thickBot="1" x14ac:dyDescent="0.25">
      <c r="A10" s="222"/>
      <c r="B10" s="74">
        <v>1922.82</v>
      </c>
      <c r="C10" s="74" t="s">
        <v>72</v>
      </c>
      <c r="D10" s="76"/>
      <c r="E10" s="76"/>
      <c r="F10" s="76"/>
      <c r="G10" s="76"/>
      <c r="H10" s="77"/>
      <c r="I10" s="204">
        <f t="shared" si="0"/>
        <v>0</v>
      </c>
    </row>
    <row r="11" spans="1:9" ht="12.75" customHeight="1" thickBot="1" x14ac:dyDescent="0.25">
      <c r="A11" s="46" t="s">
        <v>522</v>
      </c>
      <c r="B11" s="88">
        <v>1700.98</v>
      </c>
      <c r="C11" s="88" t="s">
        <v>73</v>
      </c>
      <c r="D11" s="467"/>
      <c r="E11" s="47" t="s">
        <v>951</v>
      </c>
      <c r="F11" s="47" t="s">
        <v>102</v>
      </c>
      <c r="G11" s="47">
        <v>3</v>
      </c>
      <c r="H11" s="48">
        <v>148</v>
      </c>
      <c r="I11" s="49">
        <f t="shared" si="0"/>
        <v>444</v>
      </c>
    </row>
    <row r="12" spans="1:9" ht="12.75" customHeight="1" thickBot="1" x14ac:dyDescent="0.25">
      <c r="A12" s="321"/>
      <c r="B12" s="73">
        <v>1970.54</v>
      </c>
      <c r="C12" s="157" t="s">
        <v>74</v>
      </c>
      <c r="D12" s="323"/>
      <c r="E12" s="53"/>
      <c r="F12" s="53"/>
      <c r="G12" s="53"/>
      <c r="H12" s="156"/>
      <c r="I12" s="168">
        <f t="shared" si="0"/>
        <v>0</v>
      </c>
    </row>
    <row r="13" spans="1:9" ht="12.75" customHeight="1" x14ac:dyDescent="0.2">
      <c r="A13" s="588" t="s">
        <v>1063</v>
      </c>
      <c r="B13" s="579">
        <v>1615.2</v>
      </c>
      <c r="C13" s="579" t="s">
        <v>75</v>
      </c>
      <c r="D13" s="591"/>
      <c r="E13" s="37" t="s">
        <v>841</v>
      </c>
      <c r="F13" s="37" t="s">
        <v>102</v>
      </c>
      <c r="G13" s="37">
        <v>20</v>
      </c>
      <c r="H13" s="38">
        <v>69.959999999999994</v>
      </c>
      <c r="I13" s="39">
        <f t="shared" si="0"/>
        <v>1399.1999999999998</v>
      </c>
    </row>
    <row r="14" spans="1:9" ht="12.75" customHeight="1" x14ac:dyDescent="0.2">
      <c r="A14" s="589"/>
      <c r="B14" s="581"/>
      <c r="C14" s="581"/>
      <c r="D14" s="595"/>
      <c r="E14" s="15" t="s">
        <v>1064</v>
      </c>
      <c r="F14" s="15" t="s">
        <v>100</v>
      </c>
      <c r="G14" s="15">
        <v>2</v>
      </c>
      <c r="H14" s="16">
        <v>170</v>
      </c>
      <c r="I14" s="43">
        <f t="shared" si="0"/>
        <v>340</v>
      </c>
    </row>
    <row r="15" spans="1:9" ht="12.75" customHeight="1" thickBot="1" x14ac:dyDescent="0.25">
      <c r="A15" s="590"/>
      <c r="B15" s="580"/>
      <c r="C15" s="580"/>
      <c r="D15" s="592"/>
      <c r="E15" s="40" t="s">
        <v>777</v>
      </c>
      <c r="F15" s="40" t="s">
        <v>138</v>
      </c>
      <c r="G15" s="40">
        <v>1</v>
      </c>
      <c r="H15" s="41">
        <v>73</v>
      </c>
      <c r="I15" s="42">
        <f t="shared" si="0"/>
        <v>73</v>
      </c>
    </row>
    <row r="16" spans="1:9" ht="12.75" customHeight="1" x14ac:dyDescent="0.2">
      <c r="A16" s="32"/>
      <c r="B16" s="33">
        <v>1754.934</v>
      </c>
      <c r="C16" s="33" t="s">
        <v>76</v>
      </c>
      <c r="D16" s="34"/>
      <c r="E16" s="35"/>
      <c r="F16" s="35"/>
      <c r="G16" s="35"/>
      <c r="H16" s="36"/>
      <c r="I16" s="160">
        <f t="shared" si="0"/>
        <v>0</v>
      </c>
    </row>
    <row r="17" spans="1:9" ht="12.75" customHeight="1" x14ac:dyDescent="0.2">
      <c r="A17" s="268"/>
      <c r="B17" s="13">
        <v>1778.335</v>
      </c>
      <c r="C17" s="13" t="s">
        <v>77</v>
      </c>
      <c r="D17" s="270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268"/>
      <c r="B18" s="13">
        <v>1923.3589999999999</v>
      </c>
      <c r="C18" s="13" t="s">
        <v>78</v>
      </c>
      <c r="D18" s="270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268"/>
      <c r="B19" s="13">
        <v>1917.02</v>
      </c>
      <c r="C19" s="13" t="s">
        <v>79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222"/>
      <c r="B20" s="111">
        <f>SUM(B6:B19)</f>
        <v>23391.678000000004</v>
      </c>
      <c r="C20" s="112"/>
      <c r="D20" s="111"/>
      <c r="E20" s="113"/>
      <c r="F20" s="112"/>
      <c r="G20" s="112"/>
      <c r="H20" s="111" t="s">
        <v>16</v>
      </c>
      <c r="I20" s="235">
        <f>SUM(I6:I19)</f>
        <v>2465.54</v>
      </c>
    </row>
    <row r="21" spans="1:9" ht="77.25" thickBot="1" x14ac:dyDescent="0.25">
      <c r="A21" s="137" t="s">
        <v>1602</v>
      </c>
      <c r="B21" s="117" t="s">
        <v>15</v>
      </c>
      <c r="C21" s="117" t="s">
        <v>4</v>
      </c>
      <c r="D21" s="117" t="s">
        <v>22</v>
      </c>
      <c r="E21" s="121" t="s">
        <v>17</v>
      </c>
      <c r="F21" s="117" t="s">
        <v>18</v>
      </c>
      <c r="G21" s="117" t="s">
        <v>9</v>
      </c>
      <c r="H21" s="117" t="s">
        <v>12</v>
      </c>
      <c r="I21" s="118" t="s">
        <v>11</v>
      </c>
    </row>
    <row r="22" spans="1:9" ht="12.75" customHeight="1" x14ac:dyDescent="0.2">
      <c r="A22" s="588" t="s">
        <v>187</v>
      </c>
      <c r="B22" s="579">
        <v>3173.97</v>
      </c>
      <c r="C22" s="579" t="s">
        <v>65</v>
      </c>
      <c r="D22" s="591" t="s">
        <v>188</v>
      </c>
      <c r="E22" s="37" t="s">
        <v>189</v>
      </c>
      <c r="F22" s="37" t="s">
        <v>104</v>
      </c>
      <c r="G22" s="37">
        <v>4</v>
      </c>
      <c r="H22" s="38">
        <v>39.61</v>
      </c>
      <c r="I22" s="39">
        <f t="shared" ref="I22:I64" si="1">G22*H22</f>
        <v>158.44</v>
      </c>
    </row>
    <row r="23" spans="1:9" ht="12.75" customHeight="1" x14ac:dyDescent="0.2">
      <c r="A23" s="589"/>
      <c r="B23" s="581"/>
      <c r="C23" s="581"/>
      <c r="D23" s="595"/>
      <c r="E23" s="15" t="s">
        <v>190</v>
      </c>
      <c r="F23" s="15" t="s">
        <v>100</v>
      </c>
      <c r="G23" s="15">
        <v>2</v>
      </c>
      <c r="H23" s="16">
        <v>2.33</v>
      </c>
      <c r="I23" s="43">
        <f t="shared" si="1"/>
        <v>4.66</v>
      </c>
    </row>
    <row r="24" spans="1:9" ht="12.75" customHeight="1" x14ac:dyDescent="0.2">
      <c r="A24" s="589"/>
      <c r="B24" s="581"/>
      <c r="C24" s="581"/>
      <c r="D24" s="595"/>
      <c r="E24" s="15" t="s">
        <v>191</v>
      </c>
      <c r="F24" s="15" t="s">
        <v>100</v>
      </c>
      <c r="G24" s="15">
        <v>4</v>
      </c>
      <c r="H24" s="16">
        <v>3.7</v>
      </c>
      <c r="I24" s="43">
        <f t="shared" si="1"/>
        <v>14.8</v>
      </c>
    </row>
    <row r="25" spans="1:9" ht="12.75" customHeight="1" x14ac:dyDescent="0.2">
      <c r="A25" s="589"/>
      <c r="B25" s="581"/>
      <c r="C25" s="581"/>
      <c r="D25" s="595"/>
      <c r="E25" s="15" t="s">
        <v>192</v>
      </c>
      <c r="F25" s="15" t="s">
        <v>100</v>
      </c>
      <c r="G25" s="15">
        <v>1</v>
      </c>
      <c r="H25" s="16">
        <v>68.430000000000007</v>
      </c>
      <c r="I25" s="43">
        <f t="shared" si="1"/>
        <v>68.430000000000007</v>
      </c>
    </row>
    <row r="26" spans="1:9" ht="12.75" customHeight="1" x14ac:dyDescent="0.2">
      <c r="A26" s="589"/>
      <c r="B26" s="581"/>
      <c r="C26" s="581"/>
      <c r="D26" s="595"/>
      <c r="E26" s="15" t="s">
        <v>193</v>
      </c>
      <c r="F26" s="15" t="s">
        <v>100</v>
      </c>
      <c r="G26" s="15">
        <v>1</v>
      </c>
      <c r="H26" s="16">
        <v>106.12</v>
      </c>
      <c r="I26" s="43">
        <f t="shared" si="1"/>
        <v>106.12</v>
      </c>
    </row>
    <row r="27" spans="1:9" ht="12.75" customHeight="1" x14ac:dyDescent="0.2">
      <c r="A27" s="589"/>
      <c r="B27" s="581"/>
      <c r="C27" s="581"/>
      <c r="D27" s="595"/>
      <c r="E27" s="15" t="s">
        <v>185</v>
      </c>
      <c r="F27" s="15" t="s">
        <v>100</v>
      </c>
      <c r="G27" s="15">
        <v>1</v>
      </c>
      <c r="H27" s="16">
        <v>40</v>
      </c>
      <c r="I27" s="43">
        <f t="shared" si="1"/>
        <v>40</v>
      </c>
    </row>
    <row r="28" spans="1:9" ht="12.75" customHeight="1" thickBot="1" x14ac:dyDescent="0.25">
      <c r="A28" s="590"/>
      <c r="B28" s="581"/>
      <c r="C28" s="581"/>
      <c r="D28" s="592"/>
      <c r="E28" s="40" t="s">
        <v>194</v>
      </c>
      <c r="F28" s="40" t="s">
        <v>100</v>
      </c>
      <c r="G28" s="40">
        <v>1</v>
      </c>
      <c r="H28" s="41">
        <v>13.04</v>
      </c>
      <c r="I28" s="42">
        <f t="shared" si="1"/>
        <v>13.04</v>
      </c>
    </row>
    <row r="29" spans="1:9" ht="12.75" customHeight="1" x14ac:dyDescent="0.2">
      <c r="A29" s="588" t="s">
        <v>168</v>
      </c>
      <c r="B29" s="581"/>
      <c r="C29" s="581"/>
      <c r="D29" s="591" t="s">
        <v>195</v>
      </c>
      <c r="E29" s="37" t="s">
        <v>196</v>
      </c>
      <c r="F29" s="37" t="s">
        <v>100</v>
      </c>
      <c r="G29" s="37">
        <v>2</v>
      </c>
      <c r="H29" s="38">
        <v>25</v>
      </c>
      <c r="I29" s="39">
        <f t="shared" si="1"/>
        <v>50</v>
      </c>
    </row>
    <row r="30" spans="1:9" ht="12.75" customHeight="1" x14ac:dyDescent="0.2">
      <c r="A30" s="589"/>
      <c r="B30" s="581"/>
      <c r="C30" s="581"/>
      <c r="D30" s="595"/>
      <c r="E30" s="15" t="s">
        <v>197</v>
      </c>
      <c r="F30" s="15" t="s">
        <v>100</v>
      </c>
      <c r="G30" s="15">
        <v>2</v>
      </c>
      <c r="H30" s="16">
        <v>70</v>
      </c>
      <c r="I30" s="43">
        <f t="shared" si="1"/>
        <v>140</v>
      </c>
    </row>
    <row r="31" spans="1:9" ht="12.75" customHeight="1" x14ac:dyDescent="0.2">
      <c r="A31" s="589"/>
      <c r="B31" s="581"/>
      <c r="C31" s="581"/>
      <c r="D31" s="595"/>
      <c r="E31" s="15" t="s">
        <v>198</v>
      </c>
      <c r="F31" s="15" t="s">
        <v>100</v>
      </c>
      <c r="G31" s="15">
        <v>1</v>
      </c>
      <c r="H31" s="16">
        <v>82.2</v>
      </c>
      <c r="I31" s="43">
        <f t="shared" si="1"/>
        <v>82.2</v>
      </c>
    </row>
    <row r="32" spans="1:9" ht="12.75" customHeight="1" x14ac:dyDescent="0.2">
      <c r="A32" s="589"/>
      <c r="B32" s="581"/>
      <c r="C32" s="581"/>
      <c r="D32" s="595"/>
      <c r="E32" s="15" t="s">
        <v>199</v>
      </c>
      <c r="F32" s="15" t="s">
        <v>100</v>
      </c>
      <c r="G32" s="15">
        <v>1</v>
      </c>
      <c r="H32" s="16">
        <v>66.599999999999994</v>
      </c>
      <c r="I32" s="43">
        <f t="shared" si="1"/>
        <v>66.599999999999994</v>
      </c>
    </row>
    <row r="33" spans="1:9" ht="12.75" customHeight="1" x14ac:dyDescent="0.2">
      <c r="A33" s="589"/>
      <c r="B33" s="581"/>
      <c r="C33" s="581"/>
      <c r="D33" s="595"/>
      <c r="E33" s="15" t="s">
        <v>200</v>
      </c>
      <c r="F33" s="15" t="s">
        <v>100</v>
      </c>
      <c r="G33" s="15">
        <v>1</v>
      </c>
      <c r="H33" s="16">
        <v>23.4</v>
      </c>
      <c r="I33" s="43">
        <f t="shared" si="1"/>
        <v>23.4</v>
      </c>
    </row>
    <row r="34" spans="1:9" ht="12.75" customHeight="1" x14ac:dyDescent="0.2">
      <c r="A34" s="589"/>
      <c r="B34" s="581"/>
      <c r="C34" s="581"/>
      <c r="D34" s="595"/>
      <c r="E34" s="15" t="s">
        <v>201</v>
      </c>
      <c r="F34" s="15" t="s">
        <v>100</v>
      </c>
      <c r="G34" s="15">
        <v>1</v>
      </c>
      <c r="H34" s="16">
        <v>6.6</v>
      </c>
      <c r="I34" s="43">
        <f t="shared" si="1"/>
        <v>6.6</v>
      </c>
    </row>
    <row r="35" spans="1:9" ht="13.5" thickBot="1" x14ac:dyDescent="0.25">
      <c r="A35" s="590"/>
      <c r="B35" s="581"/>
      <c r="C35" s="581"/>
      <c r="D35" s="592"/>
      <c r="E35" s="40" t="s">
        <v>202</v>
      </c>
      <c r="F35" s="40" t="s">
        <v>100</v>
      </c>
      <c r="G35" s="40">
        <v>1</v>
      </c>
      <c r="H35" s="41">
        <v>18.600000000000001</v>
      </c>
      <c r="I35" s="42">
        <f t="shared" si="1"/>
        <v>18.600000000000001</v>
      </c>
    </row>
    <row r="36" spans="1:9" ht="12.75" customHeight="1" x14ac:dyDescent="0.2">
      <c r="A36" s="588" t="s">
        <v>168</v>
      </c>
      <c r="B36" s="581"/>
      <c r="C36" s="581"/>
      <c r="D36" s="591" t="s">
        <v>203</v>
      </c>
      <c r="E36" s="37" t="s">
        <v>198</v>
      </c>
      <c r="F36" s="37" t="s">
        <v>100</v>
      </c>
      <c r="G36" s="37">
        <v>2</v>
      </c>
      <c r="H36" s="38">
        <v>82.2</v>
      </c>
      <c r="I36" s="39">
        <f t="shared" si="1"/>
        <v>164.4</v>
      </c>
    </row>
    <row r="37" spans="1:9" ht="12.75" customHeight="1" x14ac:dyDescent="0.2">
      <c r="A37" s="589"/>
      <c r="B37" s="581"/>
      <c r="C37" s="581"/>
      <c r="D37" s="595"/>
      <c r="E37" s="15" t="s">
        <v>204</v>
      </c>
      <c r="F37" s="15" t="s">
        <v>100</v>
      </c>
      <c r="G37" s="15">
        <v>1</v>
      </c>
      <c r="H37" s="16">
        <v>10.8</v>
      </c>
      <c r="I37" s="43">
        <f t="shared" si="1"/>
        <v>10.8</v>
      </c>
    </row>
    <row r="38" spans="1:9" ht="12.75" customHeight="1" x14ac:dyDescent="0.2">
      <c r="A38" s="589"/>
      <c r="B38" s="581"/>
      <c r="C38" s="581"/>
      <c r="D38" s="595"/>
      <c r="E38" s="15" t="s">
        <v>200</v>
      </c>
      <c r="F38" s="15" t="s">
        <v>100</v>
      </c>
      <c r="G38" s="15">
        <v>1</v>
      </c>
      <c r="H38" s="16">
        <v>23.4</v>
      </c>
      <c r="I38" s="43">
        <f t="shared" si="1"/>
        <v>23.4</v>
      </c>
    </row>
    <row r="39" spans="1:9" ht="12.75" customHeight="1" x14ac:dyDescent="0.2">
      <c r="A39" s="589"/>
      <c r="B39" s="581"/>
      <c r="C39" s="581"/>
      <c r="D39" s="595"/>
      <c r="E39" s="15" t="s">
        <v>201</v>
      </c>
      <c r="F39" s="15" t="s">
        <v>100</v>
      </c>
      <c r="G39" s="15">
        <v>1</v>
      </c>
      <c r="H39" s="16">
        <v>6.6</v>
      </c>
      <c r="I39" s="43">
        <f t="shared" si="1"/>
        <v>6.6</v>
      </c>
    </row>
    <row r="40" spans="1:9" x14ac:dyDescent="0.2">
      <c r="A40" s="589"/>
      <c r="B40" s="581"/>
      <c r="C40" s="581"/>
      <c r="D40" s="595"/>
      <c r="E40" s="15" t="s">
        <v>202</v>
      </c>
      <c r="F40" s="15" t="s">
        <v>100</v>
      </c>
      <c r="G40" s="15">
        <v>1</v>
      </c>
      <c r="H40" s="16">
        <v>18.600000000000001</v>
      </c>
      <c r="I40" s="43">
        <f t="shared" si="1"/>
        <v>18.600000000000001</v>
      </c>
    </row>
    <row r="41" spans="1:9" ht="12.75" customHeight="1" x14ac:dyDescent="0.2">
      <c r="A41" s="589"/>
      <c r="B41" s="581"/>
      <c r="C41" s="581"/>
      <c r="D41" s="595"/>
      <c r="E41" s="15" t="s">
        <v>197</v>
      </c>
      <c r="F41" s="15" t="s">
        <v>100</v>
      </c>
      <c r="G41" s="15">
        <v>1</v>
      </c>
      <c r="H41" s="16">
        <v>40</v>
      </c>
      <c r="I41" s="43">
        <f t="shared" si="1"/>
        <v>40</v>
      </c>
    </row>
    <row r="42" spans="1:9" ht="12.75" customHeight="1" thickBot="1" x14ac:dyDescent="0.25">
      <c r="A42" s="590"/>
      <c r="B42" s="581"/>
      <c r="C42" s="581"/>
      <c r="D42" s="592"/>
      <c r="E42" s="40" t="s">
        <v>196</v>
      </c>
      <c r="F42" s="40" t="s">
        <v>100</v>
      </c>
      <c r="G42" s="40">
        <v>1</v>
      </c>
      <c r="H42" s="41">
        <v>25</v>
      </c>
      <c r="I42" s="42">
        <f t="shared" si="1"/>
        <v>25</v>
      </c>
    </row>
    <row r="43" spans="1:9" ht="12.75" customHeight="1" x14ac:dyDescent="0.2">
      <c r="A43" s="588" t="s">
        <v>118</v>
      </c>
      <c r="B43" s="581"/>
      <c r="C43" s="581"/>
      <c r="D43" s="591" t="s">
        <v>126</v>
      </c>
      <c r="E43" s="37" t="s">
        <v>205</v>
      </c>
      <c r="F43" s="37" t="s">
        <v>100</v>
      </c>
      <c r="G43" s="37">
        <v>6</v>
      </c>
      <c r="H43" s="38">
        <v>53.42</v>
      </c>
      <c r="I43" s="39">
        <f t="shared" si="1"/>
        <v>320.52</v>
      </c>
    </row>
    <row r="44" spans="1:9" ht="12.75" customHeight="1" x14ac:dyDescent="0.2">
      <c r="A44" s="589"/>
      <c r="B44" s="581"/>
      <c r="C44" s="581"/>
      <c r="D44" s="595"/>
      <c r="E44" s="15" t="s">
        <v>206</v>
      </c>
      <c r="F44" s="15" t="s">
        <v>100</v>
      </c>
      <c r="G44" s="15">
        <v>3</v>
      </c>
      <c r="H44" s="16">
        <v>7.41</v>
      </c>
      <c r="I44" s="43">
        <f t="shared" si="1"/>
        <v>22.23</v>
      </c>
    </row>
    <row r="45" spans="1:9" ht="12.75" customHeight="1" x14ac:dyDescent="0.2">
      <c r="A45" s="589"/>
      <c r="B45" s="581"/>
      <c r="C45" s="581"/>
      <c r="D45" s="595"/>
      <c r="E45" s="15" t="s">
        <v>207</v>
      </c>
      <c r="F45" s="15" t="s">
        <v>100</v>
      </c>
      <c r="G45" s="15">
        <v>3</v>
      </c>
      <c r="H45" s="16">
        <v>5.85</v>
      </c>
      <c r="I45" s="43">
        <f t="shared" si="1"/>
        <v>17.549999999999997</v>
      </c>
    </row>
    <row r="46" spans="1:9" ht="12.75" customHeight="1" x14ac:dyDescent="0.2">
      <c r="A46" s="589"/>
      <c r="B46" s="581"/>
      <c r="C46" s="581"/>
      <c r="D46" s="595"/>
      <c r="E46" s="15" t="s">
        <v>209</v>
      </c>
      <c r="F46" s="15" t="s">
        <v>100</v>
      </c>
      <c r="G46" s="15">
        <v>3</v>
      </c>
      <c r="H46" s="16">
        <v>123.54</v>
      </c>
      <c r="I46" s="43">
        <f t="shared" si="1"/>
        <v>370.62</v>
      </c>
    </row>
    <row r="47" spans="1:9" ht="12.75" customHeight="1" x14ac:dyDescent="0.2">
      <c r="A47" s="589"/>
      <c r="B47" s="581"/>
      <c r="C47" s="581"/>
      <c r="D47" s="595"/>
      <c r="E47" s="15" t="s">
        <v>193</v>
      </c>
      <c r="F47" s="15" t="s">
        <v>100</v>
      </c>
      <c r="G47" s="15">
        <v>3</v>
      </c>
      <c r="H47" s="16">
        <v>106.12</v>
      </c>
      <c r="I47" s="43">
        <f t="shared" si="1"/>
        <v>318.36</v>
      </c>
    </row>
    <row r="48" spans="1:9" ht="12.75" customHeight="1" x14ac:dyDescent="0.2">
      <c r="A48" s="589"/>
      <c r="B48" s="581"/>
      <c r="C48" s="581"/>
      <c r="D48" s="595"/>
      <c r="E48" s="15" t="s">
        <v>208</v>
      </c>
      <c r="F48" s="15" t="s">
        <v>102</v>
      </c>
      <c r="G48" s="15">
        <v>2</v>
      </c>
      <c r="H48" s="16">
        <v>76.7</v>
      </c>
      <c r="I48" s="43">
        <f t="shared" si="1"/>
        <v>153.4</v>
      </c>
    </row>
    <row r="49" spans="1:9" ht="12.75" customHeight="1" thickBot="1" x14ac:dyDescent="0.25">
      <c r="A49" s="590"/>
      <c r="B49" s="580"/>
      <c r="C49" s="580"/>
      <c r="D49" s="592"/>
      <c r="E49" s="40" t="s">
        <v>185</v>
      </c>
      <c r="F49" s="40" t="s">
        <v>100</v>
      </c>
      <c r="G49" s="40">
        <v>4</v>
      </c>
      <c r="H49" s="41">
        <v>40</v>
      </c>
      <c r="I49" s="42">
        <f t="shared" si="1"/>
        <v>160</v>
      </c>
    </row>
    <row r="50" spans="1:9" ht="12.75" customHeight="1" x14ac:dyDescent="0.2">
      <c r="A50" s="588" t="s">
        <v>353</v>
      </c>
      <c r="B50" s="579">
        <v>2663.78</v>
      </c>
      <c r="C50" s="579" t="s">
        <v>66</v>
      </c>
      <c r="D50" s="591"/>
      <c r="E50" s="37" t="s">
        <v>357</v>
      </c>
      <c r="F50" s="37" t="s">
        <v>100</v>
      </c>
      <c r="G50" s="37">
        <v>3</v>
      </c>
      <c r="H50" s="38">
        <v>18.54</v>
      </c>
      <c r="I50" s="39">
        <f t="shared" si="1"/>
        <v>55.62</v>
      </c>
    </row>
    <row r="51" spans="1:9" ht="12.75" customHeight="1" x14ac:dyDescent="0.2">
      <c r="A51" s="589"/>
      <c r="B51" s="581"/>
      <c r="C51" s="581"/>
      <c r="D51" s="595"/>
      <c r="E51" s="35" t="s">
        <v>398</v>
      </c>
      <c r="F51" s="35" t="s">
        <v>100</v>
      </c>
      <c r="G51" s="35">
        <v>2</v>
      </c>
      <c r="H51" s="36">
        <v>78.599999999999994</v>
      </c>
      <c r="I51" s="160">
        <f t="shared" si="1"/>
        <v>157.19999999999999</v>
      </c>
    </row>
    <row r="52" spans="1:9" ht="12.75" customHeight="1" x14ac:dyDescent="0.2">
      <c r="A52" s="589"/>
      <c r="B52" s="581"/>
      <c r="C52" s="581"/>
      <c r="D52" s="595"/>
      <c r="E52" s="15" t="s">
        <v>361</v>
      </c>
      <c r="F52" s="15" t="s">
        <v>100</v>
      </c>
      <c r="G52" s="15">
        <v>3</v>
      </c>
      <c r="H52" s="16">
        <v>20.95</v>
      </c>
      <c r="I52" s="43">
        <f t="shared" si="1"/>
        <v>62.849999999999994</v>
      </c>
    </row>
    <row r="53" spans="1:9" ht="12.75" customHeight="1" x14ac:dyDescent="0.2">
      <c r="A53" s="589"/>
      <c r="B53" s="581"/>
      <c r="C53" s="581"/>
      <c r="D53" s="595"/>
      <c r="E53" s="15" t="s">
        <v>387</v>
      </c>
      <c r="F53" s="15" t="s">
        <v>100</v>
      </c>
      <c r="G53" s="15">
        <v>20</v>
      </c>
      <c r="H53" s="16">
        <v>4.2699999999999996</v>
      </c>
      <c r="I53" s="43">
        <f t="shared" si="1"/>
        <v>85.399999999999991</v>
      </c>
    </row>
    <row r="54" spans="1:9" ht="12.75" customHeight="1" thickBot="1" x14ac:dyDescent="0.25">
      <c r="A54" s="590"/>
      <c r="B54" s="580"/>
      <c r="C54" s="580"/>
      <c r="D54" s="592"/>
      <c r="E54" s="40" t="s">
        <v>388</v>
      </c>
      <c r="F54" s="40" t="s">
        <v>100</v>
      </c>
      <c r="G54" s="40">
        <v>40</v>
      </c>
      <c r="H54" s="41">
        <v>0.98</v>
      </c>
      <c r="I54" s="42">
        <f t="shared" si="1"/>
        <v>39.200000000000003</v>
      </c>
    </row>
    <row r="55" spans="1:9" ht="12.75" customHeight="1" x14ac:dyDescent="0.2">
      <c r="A55" s="265"/>
      <c r="B55" s="33">
        <v>2673.44</v>
      </c>
      <c r="C55" s="33" t="s">
        <v>69</v>
      </c>
      <c r="D55" s="267"/>
      <c r="E55" s="35"/>
      <c r="F55" s="35"/>
      <c r="G55" s="35"/>
      <c r="H55" s="36"/>
      <c r="I55" s="160">
        <f t="shared" si="1"/>
        <v>0</v>
      </c>
    </row>
    <row r="56" spans="1:9" ht="12.75" customHeight="1" x14ac:dyDescent="0.2">
      <c r="A56" s="268"/>
      <c r="B56" s="13">
        <v>2472.13</v>
      </c>
      <c r="C56" s="33" t="s">
        <v>71</v>
      </c>
      <c r="D56" s="270"/>
      <c r="E56" s="15"/>
      <c r="F56" s="15"/>
      <c r="G56" s="15"/>
      <c r="H56" s="16"/>
      <c r="I56" s="43">
        <f t="shared" si="1"/>
        <v>0</v>
      </c>
    </row>
    <row r="57" spans="1:9" ht="12.75" customHeight="1" thickBot="1" x14ac:dyDescent="0.25">
      <c r="A57" s="316"/>
      <c r="B57" s="74">
        <v>2464.3000000000002</v>
      </c>
      <c r="C57" s="73" t="s">
        <v>72</v>
      </c>
      <c r="D57" s="317"/>
      <c r="E57" s="76"/>
      <c r="F57" s="76"/>
      <c r="G57" s="76"/>
      <c r="H57" s="77"/>
      <c r="I57" s="204">
        <f t="shared" si="1"/>
        <v>0</v>
      </c>
    </row>
    <row r="58" spans="1:9" ht="26.25" thickBot="1" x14ac:dyDescent="0.25">
      <c r="A58" s="466" t="s">
        <v>639</v>
      </c>
      <c r="B58" s="88">
        <v>2428.16</v>
      </c>
      <c r="C58" s="88" t="s">
        <v>73</v>
      </c>
      <c r="D58" s="467" t="s">
        <v>126</v>
      </c>
      <c r="E58" s="47" t="s">
        <v>642</v>
      </c>
      <c r="F58" s="47" t="s">
        <v>104</v>
      </c>
      <c r="G58" s="47">
        <v>10</v>
      </c>
      <c r="H58" s="48">
        <v>25.36</v>
      </c>
      <c r="I58" s="49">
        <f t="shared" si="1"/>
        <v>253.6</v>
      </c>
    </row>
    <row r="59" spans="1:9" ht="12.75" customHeight="1" x14ac:dyDescent="0.2">
      <c r="A59" s="265"/>
      <c r="B59" s="33">
        <v>2856.4859999999999</v>
      </c>
      <c r="C59" s="33" t="s">
        <v>74</v>
      </c>
      <c r="D59" s="267"/>
      <c r="E59" s="35"/>
      <c r="F59" s="35"/>
      <c r="G59" s="35"/>
      <c r="H59" s="36"/>
      <c r="I59" s="160">
        <f t="shared" si="1"/>
        <v>0</v>
      </c>
    </row>
    <row r="60" spans="1:9" ht="12.75" customHeight="1" x14ac:dyDescent="0.2">
      <c r="A60" s="268"/>
      <c r="B60" s="13">
        <v>2950.7759999999998</v>
      </c>
      <c r="C60" s="13" t="s">
        <v>75</v>
      </c>
      <c r="D60" s="270"/>
      <c r="E60" s="15"/>
      <c r="F60" s="15"/>
      <c r="G60" s="15"/>
      <c r="H60" s="16"/>
      <c r="I60" s="43">
        <f t="shared" si="1"/>
        <v>0</v>
      </c>
    </row>
    <row r="61" spans="1:9" ht="12.75" customHeight="1" x14ac:dyDescent="0.2">
      <c r="A61" s="268"/>
      <c r="B61" s="13">
        <v>3472.4189999999999</v>
      </c>
      <c r="C61" s="13" t="s">
        <v>76</v>
      </c>
      <c r="D61" s="270"/>
      <c r="E61" s="15"/>
      <c r="F61" s="15"/>
      <c r="G61" s="15"/>
      <c r="H61" s="16"/>
      <c r="I61" s="43">
        <f t="shared" si="1"/>
        <v>0</v>
      </c>
    </row>
    <row r="62" spans="1:9" ht="12.75" customHeight="1" x14ac:dyDescent="0.2">
      <c r="A62" s="268"/>
      <c r="B62" s="13">
        <v>2788.0219999999999</v>
      </c>
      <c r="C62" s="13" t="s">
        <v>77</v>
      </c>
      <c r="D62" s="270"/>
      <c r="E62" s="15"/>
      <c r="F62" s="15"/>
      <c r="G62" s="15"/>
      <c r="H62" s="16"/>
      <c r="I62" s="43">
        <f t="shared" si="1"/>
        <v>0</v>
      </c>
    </row>
    <row r="63" spans="1:9" ht="12.75" customHeight="1" x14ac:dyDescent="0.2">
      <c r="A63" s="268"/>
      <c r="B63" s="13">
        <v>3610.7289999999998</v>
      </c>
      <c r="C63" s="13" t="s">
        <v>78</v>
      </c>
      <c r="D63" s="270"/>
      <c r="E63" s="15"/>
      <c r="F63" s="15"/>
      <c r="G63" s="15"/>
      <c r="H63" s="16"/>
      <c r="I63" s="43">
        <f t="shared" si="1"/>
        <v>0</v>
      </c>
    </row>
    <row r="64" spans="1:9" ht="12.75" customHeight="1" x14ac:dyDescent="0.2">
      <c r="A64" s="268"/>
      <c r="B64" s="13">
        <v>3099.442</v>
      </c>
      <c r="C64" s="13" t="s">
        <v>79</v>
      </c>
      <c r="D64" s="270"/>
      <c r="E64" s="15"/>
      <c r="F64" s="15"/>
      <c r="G64" s="15"/>
      <c r="H64" s="16"/>
      <c r="I64" s="43">
        <f t="shared" si="1"/>
        <v>0</v>
      </c>
    </row>
    <row r="65" spans="1:9" ht="12.75" customHeight="1" thickBot="1" x14ac:dyDescent="0.25">
      <c r="A65" s="183"/>
      <c r="B65" s="200">
        <f>SUM(B22:B64)</f>
        <v>34653.654000000002</v>
      </c>
      <c r="C65" s="201"/>
      <c r="D65" s="200"/>
      <c r="E65" s="202"/>
      <c r="F65" s="201"/>
      <c r="G65" s="201"/>
      <c r="H65" s="200" t="s">
        <v>16</v>
      </c>
      <c r="I65" s="233">
        <f>SUM(I22:I64)</f>
        <v>3098.24</v>
      </c>
    </row>
    <row r="66" spans="1:9" ht="64.5" thickBot="1" x14ac:dyDescent="0.25">
      <c r="A66" s="137" t="s">
        <v>381</v>
      </c>
      <c r="B66" s="117" t="s">
        <v>15</v>
      </c>
      <c r="C66" s="117" t="s">
        <v>4</v>
      </c>
      <c r="D66" s="117" t="s">
        <v>22</v>
      </c>
      <c r="E66" s="121" t="s">
        <v>17</v>
      </c>
      <c r="F66" s="117" t="s">
        <v>18</v>
      </c>
      <c r="G66" s="117" t="s">
        <v>9</v>
      </c>
      <c r="H66" s="117" t="s">
        <v>12</v>
      </c>
      <c r="I66" s="118" t="s">
        <v>11</v>
      </c>
    </row>
    <row r="67" spans="1:9" ht="12.75" customHeight="1" thickBot="1" x14ac:dyDescent="0.25">
      <c r="A67" s="230"/>
      <c r="B67" s="107">
        <v>1389.04</v>
      </c>
      <c r="C67" s="58" t="s">
        <v>65</v>
      </c>
      <c r="D67" s="67"/>
      <c r="E67" s="59"/>
      <c r="F67" s="59"/>
      <c r="G67" s="59"/>
      <c r="H67" s="60"/>
      <c r="I67" s="61"/>
    </row>
    <row r="68" spans="1:9" ht="12.75" customHeight="1" thickBot="1" x14ac:dyDescent="0.25">
      <c r="A68" s="230"/>
      <c r="B68" s="108">
        <v>1415.8</v>
      </c>
      <c r="C68" s="95" t="s">
        <v>66</v>
      </c>
      <c r="D68" s="96"/>
      <c r="E68" s="97"/>
      <c r="F68" s="97"/>
      <c r="G68" s="97"/>
      <c r="H68" s="98"/>
      <c r="I68" s="99"/>
    </row>
    <row r="69" spans="1:9" ht="12.75" customHeight="1" thickBot="1" x14ac:dyDescent="0.25">
      <c r="A69" s="230"/>
      <c r="B69" s="109">
        <v>1336.67</v>
      </c>
      <c r="C69" s="88" t="s">
        <v>69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1330.18</v>
      </c>
      <c r="C70" s="88" t="s">
        <v>71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1362.52</v>
      </c>
      <c r="C71" s="88" t="s">
        <v>72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1473.86</v>
      </c>
      <c r="C72" s="88" t="s">
        <v>73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1335.67</v>
      </c>
      <c r="C73" s="88" t="s">
        <v>74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24"/>
      <c r="B74" s="109">
        <v>1715.2108000000001</v>
      </c>
      <c r="C74" s="88" t="s">
        <v>75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24"/>
      <c r="B75" s="109">
        <v>1401.1095</v>
      </c>
      <c r="C75" s="88" t="s">
        <v>76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24"/>
      <c r="B76" s="109">
        <v>1326.7683</v>
      </c>
      <c r="C76" s="88" t="s">
        <v>77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24"/>
      <c r="B77" s="109">
        <v>1484.4592</v>
      </c>
      <c r="C77" s="88" t="s">
        <v>78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24"/>
      <c r="B78" s="109">
        <v>1506.1361999999999</v>
      </c>
      <c r="C78" s="88" t="s">
        <v>79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1"/>
      <c r="B79" s="512">
        <f>SUM(B67:B78)</f>
        <v>17077.424000000003</v>
      </c>
      <c r="C79" s="518" t="s">
        <v>86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596" t="s">
        <v>114</v>
      </c>
      <c r="B80" s="109">
        <v>149.58000000000001</v>
      </c>
      <c r="C80" s="88" t="s">
        <v>72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597"/>
      <c r="B81" s="109">
        <v>223.22</v>
      </c>
      <c r="C81" s="88" t="s">
        <v>73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597"/>
      <c r="B82" s="109">
        <v>109.65</v>
      </c>
      <c r="C82" s="88" t="s">
        <v>74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597"/>
      <c r="B83" s="109">
        <v>44.37</v>
      </c>
      <c r="C83" s="88" t="s">
        <v>75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598"/>
      <c r="B84" s="512">
        <f>SUM(B80:B83)</f>
        <v>526.82000000000005</v>
      </c>
      <c r="C84" s="518" t="s">
        <v>86</v>
      </c>
      <c r="D84" s="89"/>
      <c r="E84" s="47"/>
      <c r="F84" s="47"/>
      <c r="G84" s="47"/>
      <c r="H84" s="48"/>
      <c r="I84" s="49">
        <v>183.3</v>
      </c>
    </row>
    <row r="85" spans="1:9" ht="12.75" customHeight="1" thickBot="1" x14ac:dyDescent="0.25">
      <c r="A85" s="183"/>
      <c r="B85" s="200">
        <f>B79+B84</f>
        <v>17604.244000000002</v>
      </c>
      <c r="C85" s="201"/>
      <c r="D85" s="200"/>
      <c r="E85" s="202"/>
      <c r="F85" s="201"/>
      <c r="G85" s="201"/>
      <c r="H85" s="200" t="s">
        <v>16</v>
      </c>
      <c r="I85" s="233">
        <f>SUM(I67:I84)</f>
        <v>183.3</v>
      </c>
    </row>
    <row r="86" spans="1:9" ht="77.25" thickBot="1" x14ac:dyDescent="0.25">
      <c r="A86" s="137" t="s">
        <v>382</v>
      </c>
      <c r="B86" s="120" t="s">
        <v>15</v>
      </c>
      <c r="C86" s="134" t="s">
        <v>4</v>
      </c>
      <c r="D86" s="120" t="s">
        <v>22</v>
      </c>
      <c r="E86" s="135" t="s">
        <v>17</v>
      </c>
      <c r="F86" s="120" t="s">
        <v>18</v>
      </c>
      <c r="G86" s="134" t="s">
        <v>9</v>
      </c>
      <c r="H86" s="120" t="s">
        <v>12</v>
      </c>
      <c r="I86" s="120" t="s">
        <v>11</v>
      </c>
    </row>
    <row r="87" spans="1:9" ht="12.75" customHeight="1" thickBot="1" x14ac:dyDescent="0.25">
      <c r="A87" s="230"/>
      <c r="B87" s="109">
        <v>1965.68</v>
      </c>
      <c r="C87" s="55" t="s">
        <v>65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2095.23</v>
      </c>
      <c r="C88" s="55" t="s">
        <v>66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1887.41</v>
      </c>
      <c r="C89" s="88" t="s">
        <v>69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1984.11</v>
      </c>
      <c r="C90" s="88" t="s">
        <v>71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2161.41</v>
      </c>
      <c r="C91" s="88" t="s">
        <v>72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2115.2600000000002</v>
      </c>
      <c r="C92" s="88" t="s">
        <v>73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1897.21</v>
      </c>
      <c r="C93" s="88" t="s">
        <v>74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2198.2069999999999</v>
      </c>
      <c r="C94" s="88" t="s">
        <v>75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2216.3020000000001</v>
      </c>
      <c r="C95" s="88" t="s">
        <v>76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2067.683</v>
      </c>
      <c r="C96" s="88" t="s">
        <v>77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2065.15</v>
      </c>
      <c r="C97" s="88" t="s">
        <v>78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2135.547</v>
      </c>
      <c r="C98" s="88" t="s">
        <v>79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/>
      <c r="C99" s="170" t="s">
        <v>86</v>
      </c>
      <c r="D99" s="89"/>
      <c r="E99" s="47"/>
      <c r="F99" s="47"/>
      <c r="G99" s="47"/>
      <c r="H99" s="48"/>
      <c r="I99" s="49">
        <v>193.6</v>
      </c>
    </row>
    <row r="100" spans="1:9" ht="13.5" thickBot="1" x14ac:dyDescent="0.25">
      <c r="A100" s="183"/>
      <c r="B100" s="200">
        <f>SUM(B87:B99)</f>
        <v>24789.199000000004</v>
      </c>
      <c r="C100" s="201"/>
      <c r="D100" s="200"/>
      <c r="E100" s="202"/>
      <c r="F100" s="201"/>
      <c r="G100" s="201"/>
      <c r="H100" s="200" t="s">
        <v>16</v>
      </c>
      <c r="I100" s="233">
        <f>SUM(I87:I99)</f>
        <v>193.6</v>
      </c>
    </row>
    <row r="101" spans="1:9" ht="26.25" thickBot="1" x14ac:dyDescent="0.25">
      <c r="A101" s="46" t="s">
        <v>7</v>
      </c>
      <c r="B101" s="117" t="s">
        <v>15</v>
      </c>
      <c r="C101" s="117" t="s">
        <v>4</v>
      </c>
      <c r="D101" s="117" t="s">
        <v>22</v>
      </c>
      <c r="E101" s="121" t="s">
        <v>17</v>
      </c>
      <c r="F101" s="117" t="s">
        <v>18</v>
      </c>
      <c r="G101" s="117" t="s">
        <v>9</v>
      </c>
      <c r="H101" s="117" t="s">
        <v>12</v>
      </c>
      <c r="I101" s="118" t="s">
        <v>11</v>
      </c>
    </row>
    <row r="102" spans="1:9" ht="12.75" customHeight="1" x14ac:dyDescent="0.2">
      <c r="A102" s="589" t="s">
        <v>81</v>
      </c>
      <c r="B102" s="33"/>
      <c r="C102" s="33" t="s">
        <v>65</v>
      </c>
      <c r="D102" s="34"/>
      <c r="E102" s="35"/>
      <c r="F102" s="35" t="s">
        <v>82</v>
      </c>
      <c r="G102" s="35">
        <v>134</v>
      </c>
      <c r="H102" s="16">
        <v>4.54</v>
      </c>
      <c r="I102" s="160">
        <f t="shared" ref="I102:I113" si="2">G102*H102</f>
        <v>608.36</v>
      </c>
    </row>
    <row r="103" spans="1:9" ht="12.75" customHeight="1" x14ac:dyDescent="0.2">
      <c r="A103" s="589"/>
      <c r="B103" s="13"/>
      <c r="C103" s="13" t="s">
        <v>66</v>
      </c>
      <c r="D103" s="14"/>
      <c r="E103" s="15"/>
      <c r="F103" s="15" t="s">
        <v>82</v>
      </c>
      <c r="G103" s="15">
        <v>125</v>
      </c>
      <c r="H103" s="16">
        <v>4.54</v>
      </c>
      <c r="I103" s="43">
        <f t="shared" si="2"/>
        <v>567.5</v>
      </c>
    </row>
    <row r="104" spans="1:9" x14ac:dyDescent="0.2">
      <c r="A104" s="589"/>
      <c r="B104" s="13"/>
      <c r="C104" s="13" t="s">
        <v>69</v>
      </c>
      <c r="D104" s="14"/>
      <c r="E104" s="15"/>
      <c r="F104" s="15" t="s">
        <v>82</v>
      </c>
      <c r="G104" s="15">
        <v>134</v>
      </c>
      <c r="H104" s="16">
        <v>4.54</v>
      </c>
      <c r="I104" s="43">
        <f t="shared" si="2"/>
        <v>608.36</v>
      </c>
    </row>
    <row r="105" spans="1:9" ht="12.75" customHeight="1" x14ac:dyDescent="0.2">
      <c r="A105" s="589"/>
      <c r="B105" s="13"/>
      <c r="C105" s="13" t="s">
        <v>71</v>
      </c>
      <c r="D105" s="14"/>
      <c r="E105" s="15"/>
      <c r="F105" s="15" t="s">
        <v>82</v>
      </c>
      <c r="G105" s="15">
        <v>130</v>
      </c>
      <c r="H105" s="16">
        <v>4.54</v>
      </c>
      <c r="I105" s="43">
        <f t="shared" si="2"/>
        <v>590.20000000000005</v>
      </c>
    </row>
    <row r="106" spans="1:9" x14ac:dyDescent="0.2">
      <c r="A106" s="589"/>
      <c r="B106" s="13"/>
      <c r="C106" s="13" t="s">
        <v>72</v>
      </c>
      <c r="D106" s="14"/>
      <c r="E106" s="15"/>
      <c r="F106" s="15" t="s">
        <v>82</v>
      </c>
      <c r="G106" s="15">
        <v>134</v>
      </c>
      <c r="H106" s="16">
        <v>4.54</v>
      </c>
      <c r="I106" s="43">
        <f t="shared" si="2"/>
        <v>608.36</v>
      </c>
    </row>
    <row r="107" spans="1:9" ht="12.75" customHeight="1" x14ac:dyDescent="0.2">
      <c r="A107" s="589"/>
      <c r="B107" s="13"/>
      <c r="C107" s="13" t="s">
        <v>73</v>
      </c>
      <c r="D107" s="14"/>
      <c r="E107" s="15"/>
      <c r="F107" s="15" t="s">
        <v>82</v>
      </c>
      <c r="G107" s="15">
        <v>130</v>
      </c>
      <c r="H107" s="16">
        <v>4.54</v>
      </c>
      <c r="I107" s="43">
        <f t="shared" si="2"/>
        <v>590.20000000000005</v>
      </c>
    </row>
    <row r="108" spans="1:9" ht="12.75" customHeight="1" x14ac:dyDescent="0.2">
      <c r="A108" s="589"/>
      <c r="B108" s="13"/>
      <c r="C108" s="13" t="s">
        <v>74</v>
      </c>
      <c r="D108" s="14"/>
      <c r="E108" s="15"/>
      <c r="F108" s="15" t="s">
        <v>82</v>
      </c>
      <c r="G108" s="15">
        <v>134</v>
      </c>
      <c r="H108" s="16">
        <v>4.8099999999999996</v>
      </c>
      <c r="I108" s="43">
        <f t="shared" si="2"/>
        <v>644.54</v>
      </c>
    </row>
    <row r="109" spans="1:9" ht="12.75" customHeight="1" x14ac:dyDescent="0.2">
      <c r="A109" s="589"/>
      <c r="B109" s="13"/>
      <c r="C109" s="13" t="s">
        <v>75</v>
      </c>
      <c r="D109" s="14"/>
      <c r="E109" s="15"/>
      <c r="F109" s="15" t="s">
        <v>82</v>
      </c>
      <c r="G109" s="15">
        <v>134</v>
      </c>
      <c r="H109" s="16">
        <v>4.8099999999999996</v>
      </c>
      <c r="I109" s="43">
        <f t="shared" si="2"/>
        <v>644.54</v>
      </c>
    </row>
    <row r="110" spans="1:9" ht="12.75" customHeight="1" x14ac:dyDescent="0.2">
      <c r="A110" s="589"/>
      <c r="B110" s="13"/>
      <c r="C110" s="13" t="s">
        <v>76</v>
      </c>
      <c r="D110" s="14"/>
      <c r="E110" s="15"/>
      <c r="F110" s="15" t="s">
        <v>82</v>
      </c>
      <c r="G110" s="15">
        <v>130</v>
      </c>
      <c r="H110" s="16">
        <v>4.8099999999999996</v>
      </c>
      <c r="I110" s="43">
        <f t="shared" si="2"/>
        <v>625.29999999999995</v>
      </c>
    </row>
    <row r="111" spans="1:9" ht="12.75" customHeight="1" x14ac:dyDescent="0.2">
      <c r="A111" s="589"/>
      <c r="B111" s="13"/>
      <c r="C111" s="13" t="s">
        <v>77</v>
      </c>
      <c r="D111" s="14"/>
      <c r="E111" s="15"/>
      <c r="F111" s="15" t="s">
        <v>82</v>
      </c>
      <c r="G111" s="15">
        <v>134</v>
      </c>
      <c r="H111" s="16">
        <v>4.8099999999999996</v>
      </c>
      <c r="I111" s="43">
        <f t="shared" si="2"/>
        <v>644.54</v>
      </c>
    </row>
    <row r="112" spans="1:9" ht="12.75" customHeight="1" x14ac:dyDescent="0.2">
      <c r="A112" s="589"/>
      <c r="B112" s="13"/>
      <c r="C112" s="13" t="s">
        <v>78</v>
      </c>
      <c r="D112" s="14"/>
      <c r="E112" s="15"/>
      <c r="F112" s="15" t="s">
        <v>82</v>
      </c>
      <c r="G112" s="15">
        <v>130</v>
      </c>
      <c r="H112" s="16">
        <v>4.8099999999999996</v>
      </c>
      <c r="I112" s="43">
        <f t="shared" si="2"/>
        <v>625.29999999999995</v>
      </c>
    </row>
    <row r="113" spans="1:255" ht="12.75" customHeight="1" x14ac:dyDescent="0.2">
      <c r="A113" s="589"/>
      <c r="B113" s="13"/>
      <c r="C113" s="13" t="s">
        <v>79</v>
      </c>
      <c r="D113" s="14"/>
      <c r="E113" s="15"/>
      <c r="F113" s="15" t="s">
        <v>82</v>
      </c>
      <c r="G113" s="15">
        <v>134</v>
      </c>
      <c r="H113" s="16">
        <v>4.8099999999999996</v>
      </c>
      <c r="I113" s="43">
        <f t="shared" si="2"/>
        <v>644.54</v>
      </c>
    </row>
    <row r="114" spans="1:255" ht="12.75" customHeight="1" x14ac:dyDescent="0.2">
      <c r="A114" s="625"/>
      <c r="B114" s="13"/>
      <c r="C114" s="13" t="s">
        <v>86</v>
      </c>
      <c r="D114" s="14"/>
      <c r="E114" s="15"/>
      <c r="F114" s="15" t="s">
        <v>82</v>
      </c>
      <c r="G114" s="15">
        <f>SUM(G102:G113)</f>
        <v>1583</v>
      </c>
      <c r="H114" s="16"/>
      <c r="I114" s="246">
        <f>SUM(I102:I113)</f>
        <v>7401.7400000000007</v>
      </c>
    </row>
    <row r="115" spans="1:255" ht="25.5" x14ac:dyDescent="0.2">
      <c r="A115" s="224" t="s">
        <v>91</v>
      </c>
      <c r="B115" s="13"/>
      <c r="C115" s="13" t="s">
        <v>86</v>
      </c>
      <c r="D115" s="14"/>
      <c r="E115" s="15"/>
      <c r="F115" s="15"/>
      <c r="G115" s="15"/>
      <c r="H115" s="16"/>
      <c r="I115" s="246">
        <v>30947.52</v>
      </c>
    </row>
    <row r="116" spans="1:255" ht="12.75" customHeight="1" x14ac:dyDescent="0.2">
      <c r="A116" s="224" t="s">
        <v>83</v>
      </c>
      <c r="B116" s="13"/>
      <c r="C116" s="13" t="s">
        <v>86</v>
      </c>
      <c r="D116" s="14"/>
      <c r="E116" s="15"/>
      <c r="F116" s="15"/>
      <c r="G116" s="15"/>
      <c r="H116" s="16"/>
      <c r="I116" s="246">
        <v>2081.16</v>
      </c>
    </row>
    <row r="117" spans="1:255" ht="12.75" customHeight="1" x14ac:dyDescent="0.2">
      <c r="A117" s="224" t="s">
        <v>85</v>
      </c>
      <c r="B117" s="13"/>
      <c r="C117" s="13" t="s">
        <v>86</v>
      </c>
      <c r="D117" s="14"/>
      <c r="E117" s="15"/>
      <c r="F117" s="15"/>
      <c r="G117" s="15"/>
      <c r="H117" s="16"/>
      <c r="I117" s="246">
        <v>2225.21</v>
      </c>
    </row>
    <row r="118" spans="1:255" ht="12.75" customHeight="1" x14ac:dyDescent="0.2">
      <c r="A118" s="222" t="s">
        <v>88</v>
      </c>
      <c r="B118" s="13"/>
      <c r="C118" s="13" t="s">
        <v>86</v>
      </c>
      <c r="D118" s="14"/>
      <c r="E118" s="15"/>
      <c r="F118" s="15"/>
      <c r="G118" s="15"/>
      <c r="H118" s="16"/>
      <c r="I118" s="246">
        <v>1753.92</v>
      </c>
    </row>
    <row r="119" spans="1:255" ht="12.75" customHeight="1" thickBot="1" x14ac:dyDescent="0.25">
      <c r="A119" s="222"/>
      <c r="B119" s="112"/>
      <c r="C119" s="112"/>
      <c r="D119" s="111"/>
      <c r="E119" s="113"/>
      <c r="F119" s="112"/>
      <c r="G119" s="112"/>
      <c r="H119" s="111" t="s">
        <v>16</v>
      </c>
      <c r="I119" s="235">
        <f>SUM(I114:I118)</f>
        <v>44409.549999999996</v>
      </c>
    </row>
    <row r="120" spans="1:255" s="45" customFormat="1" ht="68.45" customHeight="1" thickBot="1" x14ac:dyDescent="0.25">
      <c r="A120" s="120" t="s">
        <v>96</v>
      </c>
      <c r="B120" s="117" t="s">
        <v>15</v>
      </c>
      <c r="C120" s="117" t="s">
        <v>4</v>
      </c>
      <c r="D120" s="117" t="s">
        <v>22</v>
      </c>
      <c r="E120" s="121" t="s">
        <v>17</v>
      </c>
      <c r="F120" s="117" t="s">
        <v>18</v>
      </c>
      <c r="G120" s="117" t="s">
        <v>9</v>
      </c>
      <c r="H120" s="117" t="s">
        <v>12</v>
      </c>
      <c r="I120" s="118" t="s">
        <v>11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30"/>
      <c r="B121" s="107">
        <v>812.4</v>
      </c>
      <c r="C121" s="58" t="s">
        <v>65</v>
      </c>
      <c r="D121" s="67"/>
      <c r="E121" s="59"/>
      <c r="F121" s="59"/>
      <c r="G121" s="59"/>
      <c r="H121" s="60"/>
      <c r="I121" s="61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30"/>
      <c r="B122" s="108">
        <v>711.63</v>
      </c>
      <c r="C122" s="95" t="s">
        <v>66</v>
      </c>
      <c r="D122" s="96"/>
      <c r="E122" s="97"/>
      <c r="F122" s="97"/>
      <c r="G122" s="97"/>
      <c r="H122" s="98"/>
      <c r="I122" s="9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30"/>
      <c r="B123" s="109">
        <v>811.65</v>
      </c>
      <c r="C123" s="88" t="s">
        <v>69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30"/>
      <c r="B124" s="109">
        <v>802.38</v>
      </c>
      <c r="C124" s="88" t="s">
        <v>71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30"/>
      <c r="B125" s="109">
        <v>810.65</v>
      </c>
      <c r="C125" s="88" t="s">
        <v>72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30"/>
      <c r="B126" s="109">
        <v>799.31</v>
      </c>
      <c r="C126" s="88" t="s">
        <v>73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30"/>
      <c r="B127" s="109">
        <v>671.57</v>
      </c>
      <c r="C127" s="88" t="s">
        <v>74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30"/>
      <c r="B128" s="109">
        <v>710.13</v>
      </c>
      <c r="C128" s="88" t="s">
        <v>75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30"/>
      <c r="B129" s="109">
        <v>800.07</v>
      </c>
      <c r="C129" s="88" t="s">
        <v>76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30"/>
      <c r="B130" s="109">
        <v>649.77</v>
      </c>
      <c r="C130" s="88" t="s">
        <v>77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30"/>
      <c r="B131" s="109">
        <v>658.1</v>
      </c>
      <c r="C131" s="88" t="s">
        <v>78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30"/>
      <c r="B132" s="109">
        <v>820.36</v>
      </c>
      <c r="C132" s="88" t="s">
        <v>79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3.5" thickBot="1" x14ac:dyDescent="0.25">
      <c r="A133" s="230"/>
      <c r="B133" s="109"/>
      <c r="C133" s="88" t="s">
        <v>86</v>
      </c>
      <c r="D133" s="89"/>
      <c r="E133" s="47"/>
      <c r="F133" s="47"/>
      <c r="G133" s="47"/>
      <c r="H133" s="48"/>
      <c r="I133" s="49">
        <v>306.31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4"/>
      <c r="B134" s="51">
        <f>SUM(B121:B132)</f>
        <v>9058.02</v>
      </c>
      <c r="C134" s="50"/>
      <c r="D134" s="51"/>
      <c r="E134" s="52"/>
      <c r="F134" s="50"/>
      <c r="G134" s="50"/>
      <c r="H134" s="51" t="s">
        <v>16</v>
      </c>
      <c r="I134" s="240">
        <f>SUM(I121:I133)</f>
        <v>306.31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77.25" thickBot="1" x14ac:dyDescent="0.25">
      <c r="A135" s="46" t="s">
        <v>98</v>
      </c>
      <c r="B135" s="117" t="s">
        <v>15</v>
      </c>
      <c r="C135" s="117" t="s">
        <v>4</v>
      </c>
      <c r="D135" s="117" t="s">
        <v>22</v>
      </c>
      <c r="E135" s="121" t="s">
        <v>17</v>
      </c>
      <c r="F135" s="117" t="s">
        <v>18</v>
      </c>
      <c r="G135" s="117" t="s">
        <v>9</v>
      </c>
      <c r="H135" s="117" t="s">
        <v>12</v>
      </c>
      <c r="I135" s="118" t="s">
        <v>11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26.25" thickBot="1" x14ac:dyDescent="0.25">
      <c r="A136" s="209" t="s">
        <v>87</v>
      </c>
      <c r="B136" s="185"/>
      <c r="C136" s="170" t="s">
        <v>86</v>
      </c>
      <c r="D136" s="241"/>
      <c r="E136" s="242"/>
      <c r="F136" s="241"/>
      <c r="G136" s="242"/>
      <c r="H136" s="242"/>
      <c r="I136" s="203">
        <v>12239.44</v>
      </c>
    </row>
    <row r="137" spans="1:255" ht="13.5" thickBot="1" x14ac:dyDescent="0.25">
      <c r="A137" s="46"/>
      <c r="B137" s="79">
        <f>SUM(B136:B136)</f>
        <v>0</v>
      </c>
      <c r="C137" s="78"/>
      <c r="D137" s="79"/>
      <c r="E137" s="80"/>
      <c r="F137" s="78"/>
      <c r="G137" s="78"/>
      <c r="H137" s="79" t="s">
        <v>16</v>
      </c>
      <c r="I137" s="81">
        <f>SUM(I136:I136)</f>
        <v>12239.44</v>
      </c>
    </row>
    <row r="138" spans="1:255" ht="29.45" customHeight="1" thickBot="1" x14ac:dyDescent="0.25">
      <c r="A138" s="137" t="s">
        <v>97</v>
      </c>
      <c r="B138" s="117" t="s">
        <v>15</v>
      </c>
      <c r="C138" s="117" t="s">
        <v>4</v>
      </c>
      <c r="D138" s="117" t="s">
        <v>22</v>
      </c>
      <c r="E138" s="285" t="s">
        <v>17</v>
      </c>
      <c r="F138" s="117" t="s">
        <v>18</v>
      </c>
      <c r="G138" s="117" t="s">
        <v>9</v>
      </c>
      <c r="H138" s="117" t="s">
        <v>12</v>
      </c>
      <c r="I138" s="118" t="s">
        <v>11</v>
      </c>
    </row>
    <row r="139" spans="1:255" ht="13.5" thickBot="1" x14ac:dyDescent="0.25">
      <c r="A139" s="209"/>
      <c r="B139" s="188"/>
      <c r="C139" s="73" t="s">
        <v>86</v>
      </c>
      <c r="D139" s="166"/>
      <c r="E139" s="53"/>
      <c r="F139" s="53"/>
      <c r="G139" s="53"/>
      <c r="H139" s="156"/>
      <c r="I139" s="571">
        <v>19396.89</v>
      </c>
    </row>
    <row r="140" spans="1:255" ht="13.5" thickBot="1" x14ac:dyDescent="0.25">
      <c r="A140" s="137"/>
      <c r="B140" s="277"/>
      <c r="C140" s="78"/>
      <c r="D140" s="79"/>
      <c r="E140" s="80"/>
      <c r="F140" s="78"/>
      <c r="G140" s="78"/>
      <c r="H140" s="79"/>
      <c r="I140" s="81">
        <f>SUM(I139)</f>
        <v>19396.89</v>
      </c>
    </row>
    <row r="141" spans="1:255" x14ac:dyDescent="0.2">
      <c r="A141" s="9"/>
      <c r="B141" s="9"/>
      <c r="C141" s="9"/>
      <c r="D141" s="9"/>
      <c r="E141" s="9"/>
      <c r="F141" s="20"/>
      <c r="G141" s="20"/>
      <c r="H141" s="20"/>
      <c r="I141" s="20"/>
    </row>
    <row r="142" spans="1:255" ht="12.75" customHeight="1" x14ac:dyDescent="0.2">
      <c r="A142" s="21" t="s">
        <v>20</v>
      </c>
      <c r="B142" s="22"/>
      <c r="C142" s="23"/>
      <c r="D142" s="4" t="s">
        <v>8</v>
      </c>
      <c r="E142" s="4" t="s">
        <v>5</v>
      </c>
      <c r="F142" s="122" t="s">
        <v>6</v>
      </c>
    </row>
    <row r="143" spans="1:255" ht="12.75" customHeight="1" x14ac:dyDescent="0.2">
      <c r="A143" s="593" t="s">
        <v>14</v>
      </c>
      <c r="B143" s="594"/>
      <c r="C143" s="25"/>
      <c r="D143" s="26">
        <f>B20</f>
        <v>23391.678000000004</v>
      </c>
      <c r="E143" s="26">
        <f>I20</f>
        <v>2465.54</v>
      </c>
      <c r="F143" s="123">
        <f>D143+E143</f>
        <v>25857.218000000004</v>
      </c>
    </row>
    <row r="144" spans="1:255" ht="12.75" customHeight="1" x14ac:dyDescent="0.2">
      <c r="A144" s="593" t="s">
        <v>1603</v>
      </c>
      <c r="B144" s="594"/>
      <c r="C144" s="25"/>
      <c r="D144" s="26">
        <f>B65</f>
        <v>34653.654000000002</v>
      </c>
      <c r="E144" s="26">
        <f>I65</f>
        <v>3098.24</v>
      </c>
      <c r="F144" s="123">
        <f>D144+E144</f>
        <v>37751.894</v>
      </c>
    </row>
    <row r="145" spans="1:7" ht="12.75" customHeight="1" x14ac:dyDescent="0.2">
      <c r="A145" s="593" t="s">
        <v>13</v>
      </c>
      <c r="B145" s="594"/>
      <c r="C145" s="25"/>
      <c r="D145" s="26">
        <f>B85</f>
        <v>17604.244000000002</v>
      </c>
      <c r="E145" s="26">
        <f>I85</f>
        <v>183.3</v>
      </c>
      <c r="F145" s="123">
        <f>D145+E145</f>
        <v>17787.544000000002</v>
      </c>
    </row>
    <row r="146" spans="1:7" ht="12.75" customHeight="1" x14ac:dyDescent="0.2">
      <c r="A146" s="593" t="s">
        <v>383</v>
      </c>
      <c r="B146" s="594"/>
      <c r="C146" s="25"/>
      <c r="D146" s="26">
        <f>B100</f>
        <v>24789.199000000004</v>
      </c>
      <c r="E146" s="26">
        <f>I100</f>
        <v>193.6</v>
      </c>
      <c r="F146" s="123">
        <f>D146+E146</f>
        <v>24982.799000000003</v>
      </c>
      <c r="G146" s="56"/>
    </row>
    <row r="147" spans="1:7" ht="12.75" customHeight="1" x14ac:dyDescent="0.2">
      <c r="A147" s="593" t="s">
        <v>25</v>
      </c>
      <c r="B147" s="594"/>
      <c r="C147" s="25"/>
      <c r="D147" s="26">
        <f>B134</f>
        <v>9058.02</v>
      </c>
      <c r="E147" s="26">
        <f>I134</f>
        <v>306.31</v>
      </c>
      <c r="F147" s="123">
        <f>D147+E147</f>
        <v>9364.33</v>
      </c>
      <c r="G147" s="56"/>
    </row>
    <row r="148" spans="1:7" ht="12.75" customHeight="1" x14ac:dyDescent="0.2">
      <c r="A148" s="607" t="s">
        <v>68</v>
      </c>
      <c r="B148" s="608"/>
      <c r="C148" s="248"/>
      <c r="D148" s="249"/>
      <c r="E148" s="249"/>
      <c r="F148" s="245">
        <f>F149+F150+F151+F152+F153</f>
        <v>44409.549999999996</v>
      </c>
      <c r="G148" s="56"/>
    </row>
    <row r="149" spans="1:7" ht="12.75" customHeight="1" x14ac:dyDescent="0.2">
      <c r="A149" s="605" t="s">
        <v>81</v>
      </c>
      <c r="B149" s="606"/>
      <c r="C149" s="25"/>
      <c r="D149" s="26"/>
      <c r="E149" s="26"/>
      <c r="F149" s="123">
        <f>I114</f>
        <v>7401.7400000000007</v>
      </c>
      <c r="G149" s="56"/>
    </row>
    <row r="150" spans="1:7" ht="12.75" customHeight="1" x14ac:dyDescent="0.2">
      <c r="A150" s="605" t="s">
        <v>91</v>
      </c>
      <c r="B150" s="606"/>
      <c r="C150" s="25"/>
      <c r="D150" s="26"/>
      <c r="E150" s="26"/>
      <c r="F150" s="123">
        <f>I115</f>
        <v>30947.52</v>
      </c>
      <c r="G150" s="56"/>
    </row>
    <row r="151" spans="1:7" ht="12.75" customHeight="1" x14ac:dyDescent="0.2">
      <c r="A151" s="605" t="s">
        <v>83</v>
      </c>
      <c r="B151" s="606"/>
      <c r="C151" s="25"/>
      <c r="D151" s="26"/>
      <c r="E151" s="26"/>
      <c r="F151" s="123">
        <f>I116</f>
        <v>2081.16</v>
      </c>
      <c r="G151" s="56"/>
    </row>
    <row r="152" spans="1:7" ht="12.75" customHeight="1" x14ac:dyDescent="0.2">
      <c r="A152" s="605" t="s">
        <v>85</v>
      </c>
      <c r="B152" s="606"/>
      <c r="C152" s="25"/>
      <c r="D152" s="26"/>
      <c r="E152" s="26"/>
      <c r="F152" s="123">
        <f>I117</f>
        <v>2225.21</v>
      </c>
      <c r="G152" s="56"/>
    </row>
    <row r="153" spans="1:7" ht="12.75" customHeight="1" x14ac:dyDescent="0.2">
      <c r="A153" s="605" t="s">
        <v>88</v>
      </c>
      <c r="B153" s="606"/>
      <c r="C153" s="25"/>
      <c r="D153" s="26"/>
      <c r="E153" s="26"/>
      <c r="F153" s="123">
        <f>I118</f>
        <v>1753.92</v>
      </c>
      <c r="G153" s="56"/>
    </row>
    <row r="154" spans="1:7" ht="12.75" customHeight="1" x14ac:dyDescent="0.2">
      <c r="A154" s="614" t="s">
        <v>2</v>
      </c>
      <c r="B154" s="615"/>
      <c r="C154" s="25"/>
      <c r="D154" s="26">
        <f>B137</f>
        <v>0</v>
      </c>
      <c r="E154" s="26"/>
      <c r="F154" s="123">
        <f>D154+E154+I137</f>
        <v>12239.44</v>
      </c>
      <c r="G154" s="56"/>
    </row>
    <row r="155" spans="1:7" ht="12.75" customHeight="1" x14ac:dyDescent="0.2">
      <c r="A155" s="614" t="s">
        <v>97</v>
      </c>
      <c r="B155" s="615"/>
      <c r="C155" s="25"/>
      <c r="D155" s="26"/>
      <c r="E155" s="26"/>
      <c r="F155" s="123">
        <f>I140</f>
        <v>19396.89</v>
      </c>
      <c r="G155" s="56"/>
    </row>
    <row r="156" spans="1:7" ht="12.75" customHeight="1" x14ac:dyDescent="0.2">
      <c r="A156" s="612" t="s">
        <v>21</v>
      </c>
      <c r="B156" s="613"/>
      <c r="C156" s="27"/>
      <c r="D156" s="28">
        <f>SUM(D143:D154)</f>
        <v>109496.79500000003</v>
      </c>
      <c r="E156" s="28">
        <f>SUM(E143:E147)</f>
        <v>6246.9900000000007</v>
      </c>
      <c r="F156" s="124">
        <f>F143+F144+F145+F146+F147+F148+F154+F155</f>
        <v>191789.66500000004</v>
      </c>
    </row>
  </sheetData>
  <autoFilter ref="A5:I134"/>
  <mergeCells count="37">
    <mergeCell ref="A13:A15"/>
    <mergeCell ref="C13:C15"/>
    <mergeCell ref="D13:D15"/>
    <mergeCell ref="B13:B15"/>
    <mergeCell ref="A80:A84"/>
    <mergeCell ref="A156:B156"/>
    <mergeCell ref="A144:B144"/>
    <mergeCell ref="A145:B145"/>
    <mergeCell ref="A148:B148"/>
    <mergeCell ref="A154:B154"/>
    <mergeCell ref="A153:B153"/>
    <mergeCell ref="A151:B151"/>
    <mergeCell ref="A149:B149"/>
    <mergeCell ref="A147:B147"/>
    <mergeCell ref="A155:B155"/>
    <mergeCell ref="A143:B143"/>
    <mergeCell ref="A152:B152"/>
    <mergeCell ref="A150:B150"/>
    <mergeCell ref="A146:B146"/>
    <mergeCell ref="A102:A114"/>
    <mergeCell ref="G1:H1"/>
    <mergeCell ref="A1:B1"/>
    <mergeCell ref="G2:H2"/>
    <mergeCell ref="D22:D28"/>
    <mergeCell ref="D29:D35"/>
    <mergeCell ref="A36:A42"/>
    <mergeCell ref="D36:D42"/>
    <mergeCell ref="A43:A49"/>
    <mergeCell ref="A22:A28"/>
    <mergeCell ref="A29:A35"/>
    <mergeCell ref="C50:C54"/>
    <mergeCell ref="B50:B54"/>
    <mergeCell ref="D50:D54"/>
    <mergeCell ref="B22:B49"/>
    <mergeCell ref="D43:D49"/>
    <mergeCell ref="C22:C49"/>
    <mergeCell ref="A50:A5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7"/>
  <dimension ref="A1:IU149"/>
  <sheetViews>
    <sheetView topLeftCell="A133" zoomScaleNormal="100" workbookViewId="0">
      <selection activeCell="A137" sqref="A137:B137"/>
    </sheetView>
  </sheetViews>
  <sheetFormatPr defaultRowHeight="12.75" customHeight="1" x14ac:dyDescent="0.2"/>
  <cols>
    <col min="1" max="1" width="23.140625" customWidth="1"/>
    <col min="2" max="2" width="12" customWidth="1"/>
    <col min="3" max="3" width="13.5703125" customWidth="1"/>
    <col min="4" max="4" width="15.5703125" customWidth="1"/>
    <col min="5" max="5" width="26.28515625" customWidth="1"/>
    <col min="6" max="6" width="12.42578125" bestFit="1" customWidth="1"/>
    <col min="7" max="7" width="7.28515625" customWidth="1"/>
    <col min="8" max="8" width="12.85546875" customWidth="1"/>
    <col min="9" max="9" width="13.28515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2750.9</v>
      </c>
      <c r="E2" s="5">
        <v>741753.23</v>
      </c>
      <c r="F2" s="6">
        <v>722167.35</v>
      </c>
      <c r="G2" s="586">
        <f>E2-F2</f>
        <v>19585.880000000005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 t="s">
        <v>33</v>
      </c>
      <c r="F3" s="1"/>
      <c r="G3" s="1"/>
      <c r="H3" s="1" t="s">
        <v>24</v>
      </c>
      <c r="I3" s="8">
        <f>F2-F149</f>
        <v>18908.747199999983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210</v>
      </c>
      <c r="B6" s="579">
        <v>8271.94</v>
      </c>
      <c r="C6" s="579" t="s">
        <v>65</v>
      </c>
      <c r="D6" s="591" t="s">
        <v>131</v>
      </c>
      <c r="E6" s="37" t="s">
        <v>211</v>
      </c>
      <c r="F6" s="37" t="s">
        <v>137</v>
      </c>
      <c r="G6" s="37">
        <v>0.52</v>
      </c>
      <c r="H6" s="38">
        <v>197.09</v>
      </c>
      <c r="I6" s="39">
        <f t="shared" ref="I6:I26" si="0">G6*H6</f>
        <v>102.4868</v>
      </c>
    </row>
    <row r="7" spans="1:9" ht="12.75" customHeight="1" x14ac:dyDescent="0.2">
      <c r="A7" s="589"/>
      <c r="B7" s="581"/>
      <c r="C7" s="581"/>
      <c r="D7" s="595"/>
      <c r="E7" s="15" t="s">
        <v>212</v>
      </c>
      <c r="F7" s="15" t="s">
        <v>102</v>
      </c>
      <c r="G7" s="15">
        <v>0.05</v>
      </c>
      <c r="H7" s="16">
        <v>116</v>
      </c>
      <c r="I7" s="43">
        <f t="shared" si="0"/>
        <v>5.8000000000000007</v>
      </c>
    </row>
    <row r="8" spans="1:9" ht="13.5" thickBot="1" x14ac:dyDescent="0.25">
      <c r="A8" s="590"/>
      <c r="B8" s="580"/>
      <c r="C8" s="580"/>
      <c r="D8" s="592"/>
      <c r="E8" s="40" t="s">
        <v>213</v>
      </c>
      <c r="F8" s="40" t="s">
        <v>100</v>
      </c>
      <c r="G8" s="40">
        <v>1</v>
      </c>
      <c r="H8" s="41">
        <v>41.85</v>
      </c>
      <c r="I8" s="42">
        <f t="shared" si="0"/>
        <v>41.85</v>
      </c>
    </row>
    <row r="9" spans="1:9" ht="12.75" customHeight="1" x14ac:dyDescent="0.2">
      <c r="A9" s="588" t="s">
        <v>373</v>
      </c>
      <c r="B9" s="579">
        <v>8258.2800000000007</v>
      </c>
      <c r="C9" s="579" t="s">
        <v>66</v>
      </c>
      <c r="D9" s="591" t="s">
        <v>117</v>
      </c>
      <c r="E9" s="37" t="s">
        <v>220</v>
      </c>
      <c r="F9" s="37" t="s">
        <v>100</v>
      </c>
      <c r="G9" s="37">
        <v>1</v>
      </c>
      <c r="H9" s="38">
        <v>160</v>
      </c>
      <c r="I9" s="39">
        <f t="shared" si="0"/>
        <v>160</v>
      </c>
    </row>
    <row r="10" spans="1:9" ht="12.75" customHeight="1" x14ac:dyDescent="0.2">
      <c r="A10" s="589"/>
      <c r="B10" s="581"/>
      <c r="C10" s="581"/>
      <c r="D10" s="595"/>
      <c r="E10" s="15" t="s">
        <v>221</v>
      </c>
      <c r="F10" s="15" t="s">
        <v>102</v>
      </c>
      <c r="G10" s="15">
        <v>0.1</v>
      </c>
      <c r="H10" s="16">
        <v>68</v>
      </c>
      <c r="I10" s="43">
        <f t="shared" si="0"/>
        <v>6.8000000000000007</v>
      </c>
    </row>
    <row r="11" spans="1:9" ht="12.75" customHeight="1" thickBot="1" x14ac:dyDescent="0.25">
      <c r="A11" s="590"/>
      <c r="B11" s="580"/>
      <c r="C11" s="580"/>
      <c r="D11" s="592"/>
      <c r="E11" s="40" t="s">
        <v>415</v>
      </c>
      <c r="F11" s="40" t="s">
        <v>102</v>
      </c>
      <c r="G11" s="40">
        <v>0.1</v>
      </c>
      <c r="H11" s="41">
        <v>64</v>
      </c>
      <c r="I11" s="42">
        <f t="shared" si="0"/>
        <v>6.4</v>
      </c>
    </row>
    <row r="12" spans="1:9" ht="12.75" customHeight="1" thickBot="1" x14ac:dyDescent="0.25">
      <c r="A12" s="82"/>
      <c r="B12" s="73">
        <v>8827.98</v>
      </c>
      <c r="C12" s="73" t="s">
        <v>69</v>
      </c>
      <c r="D12" s="53"/>
      <c r="E12" s="53"/>
      <c r="F12" s="53"/>
      <c r="G12" s="53"/>
      <c r="H12" s="156"/>
      <c r="I12" s="168">
        <f t="shared" si="0"/>
        <v>0</v>
      </c>
    </row>
    <row r="13" spans="1:9" ht="12.75" customHeight="1" x14ac:dyDescent="0.2">
      <c r="A13" s="588" t="s">
        <v>257</v>
      </c>
      <c r="B13" s="579">
        <v>7802.82</v>
      </c>
      <c r="C13" s="579" t="s">
        <v>71</v>
      </c>
      <c r="D13" s="591" t="s">
        <v>131</v>
      </c>
      <c r="E13" s="37" t="s">
        <v>213</v>
      </c>
      <c r="F13" s="37" t="s">
        <v>100</v>
      </c>
      <c r="G13" s="37">
        <v>1</v>
      </c>
      <c r="H13" s="38">
        <v>41.85</v>
      </c>
      <c r="I13" s="39">
        <f t="shared" si="0"/>
        <v>41.85</v>
      </c>
    </row>
    <row r="14" spans="1:9" ht="12.75" customHeight="1" thickBot="1" x14ac:dyDescent="0.25">
      <c r="A14" s="590"/>
      <c r="B14" s="581"/>
      <c r="C14" s="581"/>
      <c r="D14" s="592"/>
      <c r="E14" s="40" t="s">
        <v>211</v>
      </c>
      <c r="F14" s="40" t="s">
        <v>137</v>
      </c>
      <c r="G14" s="40">
        <v>0.52</v>
      </c>
      <c r="H14" s="41">
        <v>197.09</v>
      </c>
      <c r="I14" s="42">
        <f t="shared" si="0"/>
        <v>102.4868</v>
      </c>
    </row>
    <row r="15" spans="1:9" x14ac:dyDescent="0.2">
      <c r="A15" s="588" t="s">
        <v>840</v>
      </c>
      <c r="B15" s="581"/>
      <c r="C15" s="581" t="s">
        <v>71</v>
      </c>
      <c r="D15" s="616"/>
      <c r="E15" s="37" t="s">
        <v>843</v>
      </c>
      <c r="F15" s="37" t="s">
        <v>100</v>
      </c>
      <c r="G15" s="37">
        <v>1</v>
      </c>
      <c r="H15" s="38">
        <v>50</v>
      </c>
      <c r="I15" s="39">
        <f t="shared" si="0"/>
        <v>50</v>
      </c>
    </row>
    <row r="16" spans="1:9" ht="12.75" customHeight="1" x14ac:dyDescent="0.2">
      <c r="A16" s="589"/>
      <c r="B16" s="581"/>
      <c r="C16" s="581"/>
      <c r="D16" s="622"/>
      <c r="E16" s="35" t="s">
        <v>283</v>
      </c>
      <c r="F16" s="35" t="s">
        <v>100</v>
      </c>
      <c r="G16" s="35">
        <v>2</v>
      </c>
      <c r="H16" s="36">
        <v>100</v>
      </c>
      <c r="I16" s="160">
        <f t="shared" si="0"/>
        <v>200</v>
      </c>
    </row>
    <row r="17" spans="1:9" ht="12.75" customHeight="1" thickBot="1" x14ac:dyDescent="0.25">
      <c r="A17" s="590"/>
      <c r="B17" s="580"/>
      <c r="C17" s="580"/>
      <c r="D17" s="617"/>
      <c r="E17" s="40" t="s">
        <v>841</v>
      </c>
      <c r="F17" s="40" t="s">
        <v>102</v>
      </c>
      <c r="G17" s="40">
        <v>3</v>
      </c>
      <c r="H17" s="41">
        <v>69.78</v>
      </c>
      <c r="I17" s="42">
        <f t="shared" si="0"/>
        <v>209.34</v>
      </c>
    </row>
    <row r="18" spans="1:9" ht="12.75" customHeight="1" x14ac:dyDescent="0.2">
      <c r="A18" s="265"/>
      <c r="B18" s="33">
        <v>7237.94</v>
      </c>
      <c r="C18" s="33" t="s">
        <v>72</v>
      </c>
      <c r="D18" s="267"/>
      <c r="E18" s="35"/>
      <c r="F18" s="35"/>
      <c r="G18" s="35"/>
      <c r="H18" s="36"/>
      <c r="I18" s="160">
        <f t="shared" si="0"/>
        <v>0</v>
      </c>
    </row>
    <row r="19" spans="1:9" ht="12.75" customHeight="1" x14ac:dyDescent="0.2">
      <c r="A19" s="268"/>
      <c r="B19" s="13">
        <v>6406.55</v>
      </c>
      <c r="C19" s="33" t="s">
        <v>73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268"/>
      <c r="B20" s="13">
        <v>7417.567</v>
      </c>
      <c r="C20" s="33" t="s">
        <v>74</v>
      </c>
      <c r="D20" s="270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268"/>
      <c r="B21" s="13">
        <v>6079.9859999999999</v>
      </c>
      <c r="C21" s="33" t="s">
        <v>75</v>
      </c>
      <c r="D21" s="270"/>
      <c r="E21" s="15"/>
      <c r="F21" s="15"/>
      <c r="G21" s="15"/>
      <c r="H21" s="16"/>
      <c r="I21" s="43">
        <f t="shared" si="0"/>
        <v>0</v>
      </c>
    </row>
    <row r="22" spans="1:9" ht="12.75" customHeight="1" x14ac:dyDescent="0.2">
      <c r="A22" s="268"/>
      <c r="B22" s="13">
        <v>6605.9750000000004</v>
      </c>
      <c r="C22" s="33" t="s">
        <v>76</v>
      </c>
      <c r="D22" s="270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268"/>
      <c r="B23" s="13">
        <v>6694.0630000000001</v>
      </c>
      <c r="C23" s="33" t="s">
        <v>77</v>
      </c>
      <c r="D23" s="270"/>
      <c r="E23" s="15"/>
      <c r="F23" s="15"/>
      <c r="G23" s="15"/>
      <c r="H23" s="16"/>
      <c r="I23" s="43">
        <f t="shared" si="0"/>
        <v>0</v>
      </c>
    </row>
    <row r="24" spans="1:9" ht="12.75" customHeight="1" thickBot="1" x14ac:dyDescent="0.25">
      <c r="A24" s="268"/>
      <c r="B24" s="13">
        <v>7239.5959999999995</v>
      </c>
      <c r="C24" s="33" t="s">
        <v>78</v>
      </c>
      <c r="D24" s="270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588" t="s">
        <v>1559</v>
      </c>
      <c r="B25" s="579">
        <v>7216.1040000000003</v>
      </c>
      <c r="C25" s="579" t="s">
        <v>79</v>
      </c>
      <c r="D25" s="591" t="s">
        <v>287</v>
      </c>
      <c r="E25" s="85" t="s">
        <v>213</v>
      </c>
      <c r="F25" s="85" t="s">
        <v>100</v>
      </c>
      <c r="G25" s="85">
        <v>1</v>
      </c>
      <c r="H25" s="158">
        <v>41.85</v>
      </c>
      <c r="I25" s="159">
        <f t="shared" si="0"/>
        <v>41.85</v>
      </c>
    </row>
    <row r="26" spans="1:9" ht="12.75" customHeight="1" thickBot="1" x14ac:dyDescent="0.25">
      <c r="A26" s="590"/>
      <c r="B26" s="580"/>
      <c r="C26" s="580"/>
      <c r="D26" s="592"/>
      <c r="E26" s="40" t="s">
        <v>221</v>
      </c>
      <c r="F26" s="40" t="s">
        <v>102</v>
      </c>
      <c r="G26" s="40">
        <v>0.05</v>
      </c>
      <c r="H26" s="41">
        <v>82</v>
      </c>
      <c r="I26" s="42">
        <f t="shared" si="0"/>
        <v>4.1000000000000005</v>
      </c>
    </row>
    <row r="27" spans="1:9" ht="12.75" customHeight="1" thickBot="1" x14ac:dyDescent="0.25">
      <c r="A27" s="183"/>
      <c r="B27" s="200">
        <f>SUM(B6:B26)</f>
        <v>88058.801000000021</v>
      </c>
      <c r="C27" s="201"/>
      <c r="D27" s="200"/>
      <c r="E27" s="202"/>
      <c r="F27" s="201"/>
      <c r="G27" s="201"/>
      <c r="H27" s="200" t="s">
        <v>16</v>
      </c>
      <c r="I27" s="233">
        <f>SUM(I6:I26)</f>
        <v>972.96360000000016</v>
      </c>
    </row>
    <row r="28" spans="1:9" ht="77.25" thickBot="1" x14ac:dyDescent="0.25">
      <c r="A28" s="137" t="s">
        <v>1602</v>
      </c>
      <c r="B28" s="117" t="s">
        <v>15</v>
      </c>
      <c r="C28" s="117" t="s">
        <v>4</v>
      </c>
      <c r="D28" s="117" t="s">
        <v>22</v>
      </c>
      <c r="E28" s="121" t="s">
        <v>17</v>
      </c>
      <c r="F28" s="117" t="s">
        <v>18</v>
      </c>
      <c r="G28" s="117" t="s">
        <v>9</v>
      </c>
      <c r="H28" s="117" t="s">
        <v>12</v>
      </c>
      <c r="I28" s="118" t="s">
        <v>11</v>
      </c>
    </row>
    <row r="29" spans="1:9" ht="26.25" thickBot="1" x14ac:dyDescent="0.25">
      <c r="A29" s="46" t="s">
        <v>353</v>
      </c>
      <c r="B29" s="272">
        <v>11947.54</v>
      </c>
      <c r="C29" s="88" t="s">
        <v>65</v>
      </c>
      <c r="D29" s="47" t="s">
        <v>362</v>
      </c>
      <c r="E29" s="47" t="s">
        <v>355</v>
      </c>
      <c r="F29" s="47" t="s">
        <v>100</v>
      </c>
      <c r="G29" s="47">
        <v>4</v>
      </c>
      <c r="H29" s="48">
        <v>17</v>
      </c>
      <c r="I29" s="49">
        <f>G29*H29</f>
        <v>68</v>
      </c>
    </row>
    <row r="30" spans="1:9" x14ac:dyDescent="0.2">
      <c r="A30" s="588" t="s">
        <v>353</v>
      </c>
      <c r="B30" s="579">
        <v>10027.1</v>
      </c>
      <c r="C30" s="579" t="s">
        <v>66</v>
      </c>
      <c r="D30" s="591" t="s">
        <v>362</v>
      </c>
      <c r="E30" s="37" t="s">
        <v>355</v>
      </c>
      <c r="F30" s="37" t="s">
        <v>100</v>
      </c>
      <c r="G30" s="37">
        <v>2</v>
      </c>
      <c r="H30" s="38">
        <v>17</v>
      </c>
      <c r="I30" s="39">
        <f t="shared" ref="I30:I53" si="1">G30*H30</f>
        <v>34</v>
      </c>
    </row>
    <row r="31" spans="1:9" ht="13.5" thickBot="1" x14ac:dyDescent="0.25">
      <c r="A31" s="590"/>
      <c r="B31" s="580"/>
      <c r="C31" s="580"/>
      <c r="D31" s="592"/>
      <c r="E31" s="40" t="s">
        <v>389</v>
      </c>
      <c r="F31" s="40" t="s">
        <v>137</v>
      </c>
      <c r="G31" s="40">
        <v>23</v>
      </c>
      <c r="H31" s="41">
        <v>1.43</v>
      </c>
      <c r="I31" s="42">
        <f t="shared" si="1"/>
        <v>32.89</v>
      </c>
    </row>
    <row r="32" spans="1:9" ht="26.25" thickBot="1" x14ac:dyDescent="0.25">
      <c r="A32" s="46" t="s">
        <v>353</v>
      </c>
      <c r="B32" s="579">
        <v>10063.450000000001</v>
      </c>
      <c r="C32" s="579" t="s">
        <v>69</v>
      </c>
      <c r="D32" s="47" t="s">
        <v>362</v>
      </c>
      <c r="E32" s="47" t="s">
        <v>355</v>
      </c>
      <c r="F32" s="47" t="s">
        <v>100</v>
      </c>
      <c r="G32" s="47">
        <v>2</v>
      </c>
      <c r="H32" s="48">
        <v>17</v>
      </c>
      <c r="I32" s="49">
        <f t="shared" si="1"/>
        <v>34</v>
      </c>
    </row>
    <row r="33" spans="1:9" ht="12.75" customHeight="1" x14ac:dyDescent="0.2">
      <c r="A33" s="588" t="s">
        <v>118</v>
      </c>
      <c r="B33" s="581"/>
      <c r="C33" s="581" t="s">
        <v>69</v>
      </c>
      <c r="D33" s="609" t="s">
        <v>453</v>
      </c>
      <c r="E33" s="37" t="s">
        <v>668</v>
      </c>
      <c r="F33" s="37" t="s">
        <v>100</v>
      </c>
      <c r="G33" s="37">
        <v>1</v>
      </c>
      <c r="H33" s="38">
        <v>160</v>
      </c>
      <c r="I33" s="39">
        <f t="shared" si="1"/>
        <v>160</v>
      </c>
    </row>
    <row r="34" spans="1:9" x14ac:dyDescent="0.2">
      <c r="A34" s="589"/>
      <c r="B34" s="581"/>
      <c r="C34" s="581"/>
      <c r="D34" s="610"/>
      <c r="E34" s="15" t="s">
        <v>193</v>
      </c>
      <c r="F34" s="15" t="s">
        <v>100</v>
      </c>
      <c r="G34" s="15">
        <v>1</v>
      </c>
      <c r="H34" s="16">
        <v>106.12</v>
      </c>
      <c r="I34" s="43">
        <f t="shared" si="1"/>
        <v>106.12</v>
      </c>
    </row>
    <row r="35" spans="1:9" ht="12.75" customHeight="1" thickBot="1" x14ac:dyDescent="0.25">
      <c r="A35" s="590"/>
      <c r="B35" s="580"/>
      <c r="C35" s="580"/>
      <c r="D35" s="611"/>
      <c r="E35" s="40" t="s">
        <v>579</v>
      </c>
      <c r="F35" s="40" t="s">
        <v>100</v>
      </c>
      <c r="G35" s="40">
        <v>1</v>
      </c>
      <c r="H35" s="41">
        <v>55</v>
      </c>
      <c r="I35" s="42">
        <f t="shared" si="1"/>
        <v>55</v>
      </c>
    </row>
    <row r="36" spans="1:9" ht="12.75" customHeight="1" thickBot="1" x14ac:dyDescent="0.25">
      <c r="A36" s="265"/>
      <c r="B36" s="33">
        <v>9305.67</v>
      </c>
      <c r="C36" s="33" t="s">
        <v>71</v>
      </c>
      <c r="D36" s="401"/>
      <c r="E36" s="35"/>
      <c r="F36" s="35"/>
      <c r="G36" s="35"/>
      <c r="H36" s="36"/>
      <c r="I36" s="160">
        <f t="shared" si="1"/>
        <v>0</v>
      </c>
    </row>
    <row r="37" spans="1:9" ht="26.25" thickBot="1" x14ac:dyDescent="0.25">
      <c r="A37" s="46" t="s">
        <v>353</v>
      </c>
      <c r="B37" s="579">
        <v>9276.2000000000007</v>
      </c>
      <c r="C37" s="579" t="s">
        <v>72</v>
      </c>
      <c r="D37" s="47" t="s">
        <v>362</v>
      </c>
      <c r="E37" s="493" t="s">
        <v>355</v>
      </c>
      <c r="F37" s="493" t="s">
        <v>100</v>
      </c>
      <c r="G37" s="493">
        <v>2</v>
      </c>
      <c r="H37" s="494">
        <v>17</v>
      </c>
      <c r="I37" s="49">
        <f t="shared" si="1"/>
        <v>34</v>
      </c>
    </row>
    <row r="38" spans="1:9" ht="12.75" customHeight="1" x14ac:dyDescent="0.2">
      <c r="A38" s="588" t="s">
        <v>877</v>
      </c>
      <c r="B38" s="581"/>
      <c r="C38" s="581" t="s">
        <v>72</v>
      </c>
      <c r="D38" s="609" t="s">
        <v>878</v>
      </c>
      <c r="E38" s="37" t="s">
        <v>193</v>
      </c>
      <c r="F38" s="37" t="s">
        <v>100</v>
      </c>
      <c r="G38" s="37">
        <v>1</v>
      </c>
      <c r="H38" s="38">
        <v>110.19</v>
      </c>
      <c r="I38" s="39">
        <f t="shared" si="1"/>
        <v>110.19</v>
      </c>
    </row>
    <row r="39" spans="1:9" ht="12.75" customHeight="1" x14ac:dyDescent="0.2">
      <c r="A39" s="589"/>
      <c r="B39" s="581"/>
      <c r="C39" s="581"/>
      <c r="D39" s="610"/>
      <c r="E39" s="15" t="s">
        <v>579</v>
      </c>
      <c r="F39" s="15" t="s">
        <v>100</v>
      </c>
      <c r="G39" s="15">
        <v>1</v>
      </c>
      <c r="H39" s="16">
        <v>45</v>
      </c>
      <c r="I39" s="43">
        <f t="shared" si="1"/>
        <v>45</v>
      </c>
    </row>
    <row r="40" spans="1:9" ht="12.75" customHeight="1" x14ac:dyDescent="0.2">
      <c r="A40" s="589"/>
      <c r="B40" s="581"/>
      <c r="C40" s="581"/>
      <c r="D40" s="610"/>
      <c r="E40" s="15" t="s">
        <v>293</v>
      </c>
      <c r="F40" s="15" t="s">
        <v>100</v>
      </c>
      <c r="G40" s="15">
        <v>1</v>
      </c>
      <c r="H40" s="16">
        <v>140</v>
      </c>
      <c r="I40" s="43">
        <f t="shared" si="1"/>
        <v>140</v>
      </c>
    </row>
    <row r="41" spans="1:9" x14ac:dyDescent="0.2">
      <c r="A41" s="589"/>
      <c r="B41" s="581"/>
      <c r="C41" s="581"/>
      <c r="D41" s="610"/>
      <c r="E41" s="15" t="s">
        <v>191</v>
      </c>
      <c r="F41" s="15" t="s">
        <v>100</v>
      </c>
      <c r="G41" s="15">
        <v>2</v>
      </c>
      <c r="H41" s="16">
        <v>3.7</v>
      </c>
      <c r="I41" s="43">
        <f t="shared" si="1"/>
        <v>7.4</v>
      </c>
    </row>
    <row r="42" spans="1:9" ht="13.5" thickBot="1" x14ac:dyDescent="0.25">
      <c r="A42" s="590"/>
      <c r="B42" s="581"/>
      <c r="C42" s="581"/>
      <c r="D42" s="611"/>
      <c r="E42" s="40" t="s">
        <v>244</v>
      </c>
      <c r="F42" s="40" t="s">
        <v>100</v>
      </c>
      <c r="G42" s="40">
        <v>1</v>
      </c>
      <c r="H42" s="41">
        <v>280</v>
      </c>
      <c r="I42" s="42">
        <f t="shared" si="1"/>
        <v>280</v>
      </c>
    </row>
    <row r="43" spans="1:9" x14ac:dyDescent="0.2">
      <c r="A43" s="588" t="s">
        <v>264</v>
      </c>
      <c r="B43" s="581"/>
      <c r="C43" s="581" t="s">
        <v>72</v>
      </c>
      <c r="D43" s="591" t="s">
        <v>139</v>
      </c>
      <c r="E43" s="37" t="s">
        <v>336</v>
      </c>
      <c r="F43" s="37" t="s">
        <v>137</v>
      </c>
      <c r="G43" s="37">
        <v>10</v>
      </c>
      <c r="H43" s="38">
        <v>52.03</v>
      </c>
      <c r="I43" s="39">
        <f t="shared" si="1"/>
        <v>520.29999999999995</v>
      </c>
    </row>
    <row r="44" spans="1:9" x14ac:dyDescent="0.2">
      <c r="A44" s="589"/>
      <c r="B44" s="581"/>
      <c r="C44" s="581"/>
      <c r="D44" s="595"/>
      <c r="E44" s="15" t="s">
        <v>728</v>
      </c>
      <c r="F44" s="15" t="s">
        <v>100</v>
      </c>
      <c r="G44" s="15">
        <v>2</v>
      </c>
      <c r="H44" s="16">
        <v>61.59</v>
      </c>
      <c r="I44" s="43">
        <f t="shared" si="1"/>
        <v>123.18</v>
      </c>
    </row>
    <row r="45" spans="1:9" ht="13.5" thickBot="1" x14ac:dyDescent="0.25">
      <c r="A45" s="590"/>
      <c r="B45" s="581"/>
      <c r="C45" s="581"/>
      <c r="D45" s="592"/>
      <c r="E45" s="40" t="s">
        <v>193</v>
      </c>
      <c r="F45" s="40" t="s">
        <v>100</v>
      </c>
      <c r="G45" s="40">
        <v>1</v>
      </c>
      <c r="H45" s="41">
        <v>110.19</v>
      </c>
      <c r="I45" s="42">
        <f t="shared" si="1"/>
        <v>110.19</v>
      </c>
    </row>
    <row r="46" spans="1:9" ht="26.45" customHeight="1" x14ac:dyDescent="0.2">
      <c r="A46" s="588" t="s">
        <v>164</v>
      </c>
      <c r="B46" s="581"/>
      <c r="C46" s="581" t="s">
        <v>72</v>
      </c>
      <c r="D46" s="616" t="s">
        <v>879</v>
      </c>
      <c r="E46" s="37" t="s">
        <v>193</v>
      </c>
      <c r="F46" s="37" t="s">
        <v>100</v>
      </c>
      <c r="G46" s="37">
        <v>2</v>
      </c>
      <c r="H46" s="38">
        <v>106.12</v>
      </c>
      <c r="I46" s="39">
        <f t="shared" si="1"/>
        <v>212.24</v>
      </c>
    </row>
    <row r="47" spans="1:9" x14ac:dyDescent="0.2">
      <c r="A47" s="589"/>
      <c r="B47" s="581"/>
      <c r="C47" s="581"/>
      <c r="D47" s="622"/>
      <c r="E47" s="35" t="s">
        <v>338</v>
      </c>
      <c r="F47" s="35" t="s">
        <v>100</v>
      </c>
      <c r="G47" s="35">
        <v>2</v>
      </c>
      <c r="H47" s="36">
        <v>72.92</v>
      </c>
      <c r="I47" s="160">
        <f t="shared" si="1"/>
        <v>145.84</v>
      </c>
    </row>
    <row r="48" spans="1:9" x14ac:dyDescent="0.2">
      <c r="A48" s="589"/>
      <c r="B48" s="581"/>
      <c r="C48" s="581"/>
      <c r="D48" s="622"/>
      <c r="E48" s="35" t="s">
        <v>880</v>
      </c>
      <c r="F48" s="35" t="s">
        <v>100</v>
      </c>
      <c r="G48" s="35">
        <v>1</v>
      </c>
      <c r="H48" s="36">
        <v>287.55</v>
      </c>
      <c r="I48" s="160">
        <f t="shared" si="1"/>
        <v>287.55</v>
      </c>
    </row>
    <row r="49" spans="1:9" ht="13.5" thickBot="1" x14ac:dyDescent="0.25">
      <c r="A49" s="590"/>
      <c r="B49" s="580"/>
      <c r="C49" s="580"/>
      <c r="D49" s="617"/>
      <c r="E49" s="86" t="s">
        <v>579</v>
      </c>
      <c r="F49" s="86" t="s">
        <v>100</v>
      </c>
      <c r="G49" s="86">
        <v>1</v>
      </c>
      <c r="H49" s="87">
        <v>80</v>
      </c>
      <c r="I49" s="203">
        <f t="shared" si="1"/>
        <v>80</v>
      </c>
    </row>
    <row r="50" spans="1:9" ht="26.25" thickBot="1" x14ac:dyDescent="0.25">
      <c r="A50" s="46" t="s">
        <v>353</v>
      </c>
      <c r="B50" s="88">
        <v>9140.16</v>
      </c>
      <c r="C50" s="88" t="s">
        <v>73</v>
      </c>
      <c r="D50" s="47" t="s">
        <v>362</v>
      </c>
      <c r="E50" s="47" t="s">
        <v>355</v>
      </c>
      <c r="F50" s="47" t="s">
        <v>100</v>
      </c>
      <c r="G50" s="47">
        <v>3</v>
      </c>
      <c r="H50" s="48">
        <v>17</v>
      </c>
      <c r="I50" s="49">
        <f t="shared" si="1"/>
        <v>51</v>
      </c>
    </row>
    <row r="51" spans="1:9" ht="26.25" thickBot="1" x14ac:dyDescent="0.25">
      <c r="A51" s="46" t="s">
        <v>353</v>
      </c>
      <c r="B51" s="272">
        <v>10752.83</v>
      </c>
      <c r="C51" s="88" t="s">
        <v>74</v>
      </c>
      <c r="D51" s="467"/>
      <c r="E51" s="47" t="s">
        <v>355</v>
      </c>
      <c r="F51" s="47" t="s">
        <v>100</v>
      </c>
      <c r="G51" s="47">
        <v>4</v>
      </c>
      <c r="H51" s="48">
        <v>17</v>
      </c>
      <c r="I51" s="49">
        <f t="shared" si="1"/>
        <v>68</v>
      </c>
    </row>
    <row r="52" spans="1:9" ht="26.25" thickBot="1" x14ac:dyDescent="0.25">
      <c r="A52" s="46" t="s">
        <v>1065</v>
      </c>
      <c r="B52" s="579">
        <v>11107.4</v>
      </c>
      <c r="C52" s="579" t="s">
        <v>75</v>
      </c>
      <c r="D52" s="47" t="s">
        <v>126</v>
      </c>
      <c r="E52" s="493" t="s">
        <v>1066</v>
      </c>
      <c r="F52" s="47" t="s">
        <v>100</v>
      </c>
      <c r="G52" s="47">
        <v>1</v>
      </c>
      <c r="H52" s="48">
        <v>4300</v>
      </c>
      <c r="I52" s="49">
        <f t="shared" si="1"/>
        <v>4300</v>
      </c>
    </row>
    <row r="53" spans="1:9" ht="26.25" thickBot="1" x14ac:dyDescent="0.25">
      <c r="A53" s="46" t="s">
        <v>353</v>
      </c>
      <c r="B53" s="580"/>
      <c r="C53" s="580"/>
      <c r="D53" s="47" t="s">
        <v>362</v>
      </c>
      <c r="E53" s="493" t="s">
        <v>355</v>
      </c>
      <c r="F53" s="493" t="s">
        <v>100</v>
      </c>
      <c r="G53" s="493">
        <v>1</v>
      </c>
      <c r="H53" s="48">
        <v>17</v>
      </c>
      <c r="I53" s="49">
        <f t="shared" si="1"/>
        <v>17</v>
      </c>
    </row>
    <row r="54" spans="1:9" ht="26.25" thickBot="1" x14ac:dyDescent="0.25">
      <c r="A54" s="46" t="s">
        <v>353</v>
      </c>
      <c r="B54" s="272">
        <v>13070.6</v>
      </c>
      <c r="C54" s="554" t="s">
        <v>76</v>
      </c>
      <c r="D54" s="47" t="s">
        <v>362</v>
      </c>
      <c r="E54" s="493" t="s">
        <v>355</v>
      </c>
      <c r="F54" s="493" t="s">
        <v>100</v>
      </c>
      <c r="G54" s="493">
        <v>3</v>
      </c>
      <c r="H54" s="48">
        <v>9.42</v>
      </c>
      <c r="I54" s="49">
        <f>G54*H54</f>
        <v>28.259999999999998</v>
      </c>
    </row>
    <row r="55" spans="1:9" ht="26.25" thickBot="1" x14ac:dyDescent="0.25">
      <c r="A55" s="46" t="s">
        <v>353</v>
      </c>
      <c r="B55" s="272">
        <v>10494.39</v>
      </c>
      <c r="C55" s="88" t="s">
        <v>77</v>
      </c>
      <c r="D55" s="47" t="s">
        <v>362</v>
      </c>
      <c r="E55" s="47" t="s">
        <v>355</v>
      </c>
      <c r="F55" s="47" t="s">
        <v>100</v>
      </c>
      <c r="G55" s="47">
        <v>3</v>
      </c>
      <c r="H55" s="48">
        <v>9.42</v>
      </c>
      <c r="I55" s="49">
        <f>G55*H55</f>
        <v>28.259999999999998</v>
      </c>
    </row>
    <row r="56" spans="1:9" ht="26.25" thickBot="1" x14ac:dyDescent="0.25">
      <c r="A56" s="46" t="s">
        <v>353</v>
      </c>
      <c r="B56" s="272">
        <v>13591.62</v>
      </c>
      <c r="C56" s="88" t="s">
        <v>78</v>
      </c>
      <c r="D56" s="47" t="s">
        <v>362</v>
      </c>
      <c r="E56" s="47" t="s">
        <v>355</v>
      </c>
      <c r="F56" s="47" t="s">
        <v>100</v>
      </c>
      <c r="G56" s="47">
        <v>2</v>
      </c>
      <c r="H56" s="48">
        <v>17</v>
      </c>
      <c r="I56" s="318">
        <f>G56*H56</f>
        <v>34</v>
      </c>
    </row>
    <row r="57" spans="1:9" ht="26.25" thickBot="1" x14ac:dyDescent="0.25">
      <c r="A57" s="46" t="s">
        <v>353</v>
      </c>
      <c r="B57" s="272">
        <v>11667.39</v>
      </c>
      <c r="C57" s="88" t="s">
        <v>79</v>
      </c>
      <c r="D57" s="47" t="s">
        <v>362</v>
      </c>
      <c r="E57" s="47" t="s">
        <v>355</v>
      </c>
      <c r="F57" s="47" t="s">
        <v>100</v>
      </c>
      <c r="G57" s="47">
        <v>7</v>
      </c>
      <c r="H57" s="48">
        <v>17</v>
      </c>
      <c r="I57" s="49">
        <f>G57*H57</f>
        <v>119</v>
      </c>
    </row>
    <row r="58" spans="1:9" ht="12.75" customHeight="1" thickBot="1" x14ac:dyDescent="0.25">
      <c r="A58" s="183"/>
      <c r="B58" s="200">
        <f>SUM(B29:B57)</f>
        <v>130444.35</v>
      </c>
      <c r="C58" s="201"/>
      <c r="D58" s="200"/>
      <c r="E58" s="202"/>
      <c r="F58" s="201"/>
      <c r="G58" s="201"/>
      <c r="H58" s="200" t="s">
        <v>16</v>
      </c>
      <c r="I58" s="233">
        <f>SUM(I29:I57)</f>
        <v>7231.420000000001</v>
      </c>
    </row>
    <row r="59" spans="1:9" ht="64.5" thickBot="1" x14ac:dyDescent="0.25">
      <c r="A59" s="137" t="s">
        <v>381</v>
      </c>
      <c r="B59" s="117" t="s">
        <v>15</v>
      </c>
      <c r="C59" s="117" t="s">
        <v>4</v>
      </c>
      <c r="D59" s="117" t="s">
        <v>22</v>
      </c>
      <c r="E59" s="121" t="s">
        <v>17</v>
      </c>
      <c r="F59" s="117" t="s">
        <v>18</v>
      </c>
      <c r="G59" s="117" t="s">
        <v>9</v>
      </c>
      <c r="H59" s="117" t="s">
        <v>12</v>
      </c>
      <c r="I59" s="118" t="s">
        <v>11</v>
      </c>
    </row>
    <row r="60" spans="1:9" ht="12.75" customHeight="1" thickBot="1" x14ac:dyDescent="0.25">
      <c r="A60" s="230"/>
      <c r="B60" s="107">
        <v>5228.67</v>
      </c>
      <c r="C60" s="58" t="s">
        <v>65</v>
      </c>
      <c r="D60" s="67"/>
      <c r="E60" s="59"/>
      <c r="F60" s="59"/>
      <c r="G60" s="59"/>
      <c r="H60" s="60"/>
      <c r="I60" s="61"/>
    </row>
    <row r="61" spans="1:9" ht="12.75" customHeight="1" thickBot="1" x14ac:dyDescent="0.25">
      <c r="A61" s="230"/>
      <c r="B61" s="125">
        <v>5329.41</v>
      </c>
      <c r="C61" s="126" t="s">
        <v>66</v>
      </c>
      <c r="D61" s="127"/>
      <c r="E61" s="128"/>
      <c r="F61" s="128"/>
      <c r="G61" s="128"/>
      <c r="H61" s="129"/>
      <c r="I61" s="130"/>
    </row>
    <row r="62" spans="1:9" ht="12.75" customHeight="1" thickBot="1" x14ac:dyDescent="0.25">
      <c r="A62" s="230"/>
      <c r="B62" s="109">
        <v>5031.54</v>
      </c>
      <c r="C62" s="88" t="s">
        <v>69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>
        <v>5007.1000000000004</v>
      </c>
      <c r="C63" s="88" t="s">
        <v>71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>
        <v>5132.53</v>
      </c>
      <c r="C64" s="88" t="s">
        <v>72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>
        <v>5546.48</v>
      </c>
      <c r="C65" s="88" t="s">
        <v>73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24"/>
      <c r="B66" s="109">
        <v>5028.5050000000001</v>
      </c>
      <c r="C66" s="88" t="s">
        <v>74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24"/>
      <c r="B67" s="109">
        <v>6456.4497000000001</v>
      </c>
      <c r="C67" s="88" t="s">
        <v>75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24"/>
      <c r="B68" s="109">
        <v>5274.1</v>
      </c>
      <c r="C68" s="88" t="s">
        <v>76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24"/>
      <c r="B69" s="109">
        <v>4994.2623000000003</v>
      </c>
      <c r="C69" s="88" t="s">
        <v>77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24"/>
      <c r="B70" s="109">
        <v>5588.2188999999998</v>
      </c>
      <c r="C70" s="88" t="s">
        <v>78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24"/>
      <c r="B71" s="109">
        <v>5669.8233</v>
      </c>
      <c r="C71" s="88" t="s">
        <v>79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1"/>
      <c r="B72" s="512">
        <f>SUM(B60:B71)</f>
        <v>64287.089200000002</v>
      </c>
      <c r="C72" s="518" t="s">
        <v>86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596" t="s">
        <v>114</v>
      </c>
      <c r="B73" s="109">
        <v>563.07000000000005</v>
      </c>
      <c r="C73" s="88" t="s">
        <v>72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7"/>
      <c r="B74" s="109">
        <v>840.26</v>
      </c>
      <c r="C74" s="88" t="s">
        <v>73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597"/>
      <c r="B75" s="109">
        <v>412.74</v>
      </c>
      <c r="C75" s="88" t="s">
        <v>74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597"/>
      <c r="B76" s="109">
        <v>167.02</v>
      </c>
      <c r="C76" s="88" t="s">
        <v>75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8"/>
      <c r="B77" s="512">
        <f>SUM(B73:B76)</f>
        <v>1983.09</v>
      </c>
      <c r="C77" s="518" t="s">
        <v>86</v>
      </c>
      <c r="D77" s="89"/>
      <c r="E77" s="47"/>
      <c r="F77" s="47"/>
      <c r="G77" s="47"/>
      <c r="H77" s="48"/>
      <c r="I77" s="49">
        <v>690.2</v>
      </c>
    </row>
    <row r="78" spans="1:9" ht="12.75" customHeight="1" thickBot="1" x14ac:dyDescent="0.25">
      <c r="A78" s="183"/>
      <c r="B78" s="200">
        <f>B72+B77</f>
        <v>66270.179199999999</v>
      </c>
      <c r="C78" s="201"/>
      <c r="D78" s="200"/>
      <c r="E78" s="202"/>
      <c r="F78" s="201"/>
      <c r="G78" s="201"/>
      <c r="H78" s="200" t="s">
        <v>16</v>
      </c>
      <c r="I78" s="233">
        <f>SUM(I60:I77)</f>
        <v>690.2</v>
      </c>
    </row>
    <row r="79" spans="1:9" ht="77.25" thickBot="1" x14ac:dyDescent="0.25">
      <c r="A79" s="137" t="s">
        <v>382</v>
      </c>
      <c r="B79" s="120" t="s">
        <v>15</v>
      </c>
      <c r="C79" s="134" t="s">
        <v>4</v>
      </c>
      <c r="D79" s="120" t="s">
        <v>22</v>
      </c>
      <c r="E79" s="135" t="s">
        <v>17</v>
      </c>
      <c r="F79" s="120" t="s">
        <v>18</v>
      </c>
      <c r="G79" s="134" t="s">
        <v>9</v>
      </c>
      <c r="H79" s="120" t="s">
        <v>12</v>
      </c>
      <c r="I79" s="120" t="s">
        <v>11</v>
      </c>
    </row>
    <row r="80" spans="1:9" ht="12.75" customHeight="1" thickBot="1" x14ac:dyDescent="0.25">
      <c r="A80" s="230"/>
      <c r="B80" s="109">
        <v>7395.57</v>
      </c>
      <c r="C80" s="55" t="s">
        <v>65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7886.91</v>
      </c>
      <c r="C81" s="55" t="s">
        <v>66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7104.66</v>
      </c>
      <c r="C82" s="88" t="s">
        <v>69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7468.64</v>
      </c>
      <c r="C83" s="88" t="s">
        <v>71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8136.04</v>
      </c>
      <c r="C84" s="88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7962.33</v>
      </c>
      <c r="C85" s="88" t="s">
        <v>73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7141.5429999999997</v>
      </c>
      <c r="C86" s="88" t="s">
        <v>74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8274.56</v>
      </c>
      <c r="C87" s="88" t="s">
        <v>75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8342.6740000000009</v>
      </c>
      <c r="C88" s="88" t="s">
        <v>76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7783.2370000000001</v>
      </c>
      <c r="C89" s="88" t="s">
        <v>77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7773.33</v>
      </c>
      <c r="C90" s="88" t="s">
        <v>78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8038.3119999999999</v>
      </c>
      <c r="C91" s="88" t="s">
        <v>79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/>
      <c r="C92" s="170" t="s">
        <v>86</v>
      </c>
      <c r="D92" s="89"/>
      <c r="E92" s="47"/>
      <c r="F92" s="47"/>
      <c r="G92" s="47"/>
      <c r="H92" s="48"/>
      <c r="I92" s="49">
        <v>728.7</v>
      </c>
    </row>
    <row r="93" spans="1:9" ht="13.5" thickBot="1" x14ac:dyDescent="0.25">
      <c r="A93" s="183"/>
      <c r="B93" s="200">
        <f>SUM(B80:B92)</f>
        <v>93307.805999999997</v>
      </c>
      <c r="C93" s="201"/>
      <c r="D93" s="200"/>
      <c r="E93" s="202"/>
      <c r="F93" s="201"/>
      <c r="G93" s="201"/>
      <c r="H93" s="200" t="s">
        <v>16</v>
      </c>
      <c r="I93" s="233">
        <f>SUM(I80:I92)</f>
        <v>728.7</v>
      </c>
    </row>
    <row r="94" spans="1:9" ht="26.25" thickBot="1" x14ac:dyDescent="0.25">
      <c r="A94" s="46" t="s">
        <v>7</v>
      </c>
      <c r="B94" s="117" t="s">
        <v>15</v>
      </c>
      <c r="C94" s="117" t="s">
        <v>4</v>
      </c>
      <c r="D94" s="117" t="s">
        <v>22</v>
      </c>
      <c r="E94" s="121" t="s">
        <v>17</v>
      </c>
      <c r="F94" s="117" t="s">
        <v>18</v>
      </c>
      <c r="G94" s="117" t="s">
        <v>9</v>
      </c>
      <c r="H94" s="117" t="s">
        <v>12</v>
      </c>
      <c r="I94" s="118" t="s">
        <v>11</v>
      </c>
    </row>
    <row r="95" spans="1:9" ht="12.75" customHeight="1" x14ac:dyDescent="0.2">
      <c r="A95" s="589" t="s">
        <v>81</v>
      </c>
      <c r="B95" s="33"/>
      <c r="C95" s="33" t="s">
        <v>65</v>
      </c>
      <c r="D95" s="34"/>
      <c r="E95" s="35"/>
      <c r="F95" s="35" t="s">
        <v>82</v>
      </c>
      <c r="G95" s="35">
        <v>446</v>
      </c>
      <c r="H95" s="16">
        <v>4.54</v>
      </c>
      <c r="I95" s="160">
        <f>G95*H95</f>
        <v>2024.84</v>
      </c>
    </row>
    <row r="96" spans="1:9" ht="12.75" customHeight="1" x14ac:dyDescent="0.2">
      <c r="A96" s="589"/>
      <c r="B96" s="13"/>
      <c r="C96" s="13" t="s">
        <v>66</v>
      </c>
      <c r="D96" s="14"/>
      <c r="E96" s="15"/>
      <c r="F96" s="15" t="s">
        <v>82</v>
      </c>
      <c r="G96" s="15">
        <v>418</v>
      </c>
      <c r="H96" s="16">
        <v>4.54</v>
      </c>
      <c r="I96" s="43">
        <f>G96*H96</f>
        <v>1897.72</v>
      </c>
    </row>
    <row r="97" spans="1:9" x14ac:dyDescent="0.2">
      <c r="A97" s="589"/>
      <c r="B97" s="13"/>
      <c r="C97" s="13" t="s">
        <v>69</v>
      </c>
      <c r="D97" s="14"/>
      <c r="E97" s="15"/>
      <c r="F97" s="15" t="s">
        <v>82</v>
      </c>
      <c r="G97" s="15">
        <v>446</v>
      </c>
      <c r="H97" s="16">
        <v>4.54</v>
      </c>
      <c r="I97" s="43">
        <f>G97*H97</f>
        <v>2024.84</v>
      </c>
    </row>
    <row r="98" spans="1:9" ht="12.75" customHeight="1" x14ac:dyDescent="0.2">
      <c r="A98" s="589"/>
      <c r="B98" s="13"/>
      <c r="C98" s="13" t="s">
        <v>71</v>
      </c>
      <c r="D98" s="14"/>
      <c r="E98" s="15"/>
      <c r="F98" s="15" t="s">
        <v>82</v>
      </c>
      <c r="G98" s="15">
        <v>432</v>
      </c>
      <c r="H98" s="16">
        <v>4.54</v>
      </c>
      <c r="I98" s="43">
        <f t="shared" ref="I98:I104" si="2">G98*H98</f>
        <v>1961.28</v>
      </c>
    </row>
    <row r="99" spans="1:9" x14ac:dyDescent="0.2">
      <c r="A99" s="589"/>
      <c r="B99" s="13"/>
      <c r="C99" s="13" t="s">
        <v>72</v>
      </c>
      <c r="D99" s="14"/>
      <c r="E99" s="15"/>
      <c r="F99" s="15" t="s">
        <v>82</v>
      </c>
      <c r="G99" s="15">
        <v>446</v>
      </c>
      <c r="H99" s="16">
        <v>4.54</v>
      </c>
      <c r="I99" s="43">
        <f t="shared" si="2"/>
        <v>2024.84</v>
      </c>
    </row>
    <row r="100" spans="1:9" ht="12.75" customHeight="1" x14ac:dyDescent="0.2">
      <c r="A100" s="589"/>
      <c r="B100" s="13"/>
      <c r="C100" s="13" t="s">
        <v>73</v>
      </c>
      <c r="D100" s="14"/>
      <c r="E100" s="15"/>
      <c r="F100" s="15" t="s">
        <v>82</v>
      </c>
      <c r="G100" s="15">
        <v>432</v>
      </c>
      <c r="H100" s="16">
        <v>4.54</v>
      </c>
      <c r="I100" s="43">
        <f t="shared" si="2"/>
        <v>1961.28</v>
      </c>
    </row>
    <row r="101" spans="1:9" ht="12.75" customHeight="1" x14ac:dyDescent="0.2">
      <c r="A101" s="589"/>
      <c r="B101" s="13"/>
      <c r="C101" s="13" t="s">
        <v>74</v>
      </c>
      <c r="D101" s="14"/>
      <c r="E101" s="15"/>
      <c r="F101" s="15" t="s">
        <v>82</v>
      </c>
      <c r="G101" s="15">
        <v>446</v>
      </c>
      <c r="H101" s="16">
        <v>4.8099999999999996</v>
      </c>
      <c r="I101" s="43">
        <f t="shared" si="2"/>
        <v>2145.2599999999998</v>
      </c>
    </row>
    <row r="102" spans="1:9" ht="12.75" customHeight="1" x14ac:dyDescent="0.2">
      <c r="A102" s="589"/>
      <c r="B102" s="13"/>
      <c r="C102" s="13" t="s">
        <v>75</v>
      </c>
      <c r="D102" s="14"/>
      <c r="E102" s="15"/>
      <c r="F102" s="15" t="s">
        <v>82</v>
      </c>
      <c r="G102" s="15">
        <v>446</v>
      </c>
      <c r="H102" s="16">
        <v>4.8099999999999996</v>
      </c>
      <c r="I102" s="43">
        <f t="shared" si="2"/>
        <v>2145.2599999999998</v>
      </c>
    </row>
    <row r="103" spans="1:9" ht="12.75" customHeight="1" x14ac:dyDescent="0.2">
      <c r="A103" s="589"/>
      <c r="B103" s="13"/>
      <c r="C103" s="13" t="s">
        <v>76</v>
      </c>
      <c r="D103" s="14"/>
      <c r="E103" s="15"/>
      <c r="F103" s="15" t="s">
        <v>82</v>
      </c>
      <c r="G103" s="15">
        <v>432</v>
      </c>
      <c r="H103" s="16">
        <v>4.8099999999999996</v>
      </c>
      <c r="I103" s="43">
        <f t="shared" si="2"/>
        <v>2077.9199999999996</v>
      </c>
    </row>
    <row r="104" spans="1:9" ht="12.75" customHeight="1" x14ac:dyDescent="0.2">
      <c r="A104" s="589"/>
      <c r="B104" s="13"/>
      <c r="C104" s="13" t="s">
        <v>77</v>
      </c>
      <c r="D104" s="14"/>
      <c r="E104" s="15"/>
      <c r="F104" s="15" t="s">
        <v>82</v>
      </c>
      <c r="G104" s="15">
        <v>446</v>
      </c>
      <c r="H104" s="16">
        <v>4.8099999999999996</v>
      </c>
      <c r="I104" s="43">
        <f t="shared" si="2"/>
        <v>2145.2599999999998</v>
      </c>
    </row>
    <row r="105" spans="1:9" ht="12.75" customHeight="1" x14ac:dyDescent="0.2">
      <c r="A105" s="589"/>
      <c r="B105" s="13"/>
      <c r="C105" s="13" t="s">
        <v>78</v>
      </c>
      <c r="D105" s="14"/>
      <c r="E105" s="15"/>
      <c r="F105" s="15" t="s">
        <v>82</v>
      </c>
      <c r="G105" s="15">
        <v>432</v>
      </c>
      <c r="H105" s="16">
        <v>4.8099999999999996</v>
      </c>
      <c r="I105" s="43">
        <f>G105*H105</f>
        <v>2077.9199999999996</v>
      </c>
    </row>
    <row r="106" spans="1:9" ht="12.75" customHeight="1" x14ac:dyDescent="0.2">
      <c r="A106" s="589"/>
      <c r="B106" s="13"/>
      <c r="C106" s="13" t="s">
        <v>79</v>
      </c>
      <c r="D106" s="14"/>
      <c r="E106" s="15"/>
      <c r="F106" s="15" t="s">
        <v>82</v>
      </c>
      <c r="G106" s="15">
        <v>446</v>
      </c>
      <c r="H106" s="16">
        <v>4.8099999999999996</v>
      </c>
      <c r="I106" s="43">
        <f>G106*H106</f>
        <v>2145.2599999999998</v>
      </c>
    </row>
    <row r="107" spans="1:9" ht="12.75" customHeight="1" x14ac:dyDescent="0.2">
      <c r="A107" s="625"/>
      <c r="B107" s="13"/>
      <c r="C107" s="13" t="s">
        <v>86</v>
      </c>
      <c r="D107" s="14"/>
      <c r="E107" s="15"/>
      <c r="F107" s="15" t="s">
        <v>82</v>
      </c>
      <c r="G107" s="15">
        <f>SUM(G95:G106)</f>
        <v>5268</v>
      </c>
      <c r="H107" s="16"/>
      <c r="I107" s="246">
        <f>SUM(I95:I106)</f>
        <v>24631.679999999993</v>
      </c>
    </row>
    <row r="108" spans="1:9" ht="25.5" x14ac:dyDescent="0.2">
      <c r="A108" s="224" t="s">
        <v>91</v>
      </c>
      <c r="B108" s="13"/>
      <c r="C108" s="13" t="s">
        <v>86</v>
      </c>
      <c r="D108" s="14"/>
      <c r="E108" s="15"/>
      <c r="F108" s="15"/>
      <c r="G108" s="15"/>
      <c r="H108" s="16"/>
      <c r="I108" s="246">
        <v>113768.73</v>
      </c>
    </row>
    <row r="109" spans="1:9" ht="12.75" customHeight="1" x14ac:dyDescent="0.2">
      <c r="A109" s="224" t="s">
        <v>83</v>
      </c>
      <c r="B109" s="13"/>
      <c r="C109" s="13" t="s">
        <v>86</v>
      </c>
      <c r="D109" s="14"/>
      <c r="E109" s="15"/>
      <c r="F109" s="15"/>
      <c r="G109" s="15"/>
      <c r="H109" s="16"/>
      <c r="I109" s="246">
        <v>7834.07</v>
      </c>
    </row>
    <row r="110" spans="1:9" ht="12.75" customHeight="1" x14ac:dyDescent="0.2">
      <c r="A110" s="224" t="s">
        <v>85</v>
      </c>
      <c r="B110" s="13"/>
      <c r="C110" s="13" t="s">
        <v>86</v>
      </c>
      <c r="D110" s="14"/>
      <c r="E110" s="15"/>
      <c r="F110" s="15"/>
      <c r="G110" s="15"/>
      <c r="H110" s="16"/>
      <c r="I110" s="246">
        <v>8376.49</v>
      </c>
    </row>
    <row r="111" spans="1:9" ht="12.75" customHeight="1" x14ac:dyDescent="0.2">
      <c r="A111" s="222" t="s">
        <v>88</v>
      </c>
      <c r="B111" s="13"/>
      <c r="C111" s="13" t="s">
        <v>86</v>
      </c>
      <c r="D111" s="14"/>
      <c r="E111" s="15"/>
      <c r="F111" s="15"/>
      <c r="G111" s="15"/>
      <c r="H111" s="16"/>
      <c r="I111" s="246">
        <v>6602.16</v>
      </c>
    </row>
    <row r="112" spans="1:9" ht="12.75" customHeight="1" thickBot="1" x14ac:dyDescent="0.25">
      <c r="A112" s="222"/>
      <c r="B112" s="112"/>
      <c r="C112" s="112"/>
      <c r="D112" s="111"/>
      <c r="E112" s="113"/>
      <c r="F112" s="112"/>
      <c r="G112" s="112"/>
      <c r="H112" s="111" t="s">
        <v>16</v>
      </c>
      <c r="I112" s="235">
        <f>SUM(I107:I111)</f>
        <v>161213.12999999998</v>
      </c>
    </row>
    <row r="113" spans="1:255" s="45" customFormat="1" ht="65.45" customHeight="1" thickBot="1" x14ac:dyDescent="0.25">
      <c r="A113" s="120" t="s">
        <v>96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30"/>
      <c r="B114" s="107">
        <v>3058.08</v>
      </c>
      <c r="C114" s="58" t="s">
        <v>65</v>
      </c>
      <c r="D114" s="67"/>
      <c r="E114" s="59"/>
      <c r="F114" s="59"/>
      <c r="G114" s="59"/>
      <c r="H114" s="60"/>
      <c r="I114" s="61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30"/>
      <c r="B115" s="108">
        <v>2678.75</v>
      </c>
      <c r="C115" s="95" t="s">
        <v>66</v>
      </c>
      <c r="D115" s="96"/>
      <c r="E115" s="97"/>
      <c r="F115" s="97"/>
      <c r="G115" s="97"/>
      <c r="H115" s="98"/>
      <c r="I115" s="9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30"/>
      <c r="B116" s="108">
        <v>3055.24</v>
      </c>
      <c r="C116" s="95" t="s">
        <v>69</v>
      </c>
      <c r="D116" s="96"/>
      <c r="E116" s="97"/>
      <c r="F116" s="97"/>
      <c r="G116" s="97"/>
      <c r="H116" s="98"/>
      <c r="I116" s="9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30"/>
      <c r="B117" s="109">
        <v>3020.33</v>
      </c>
      <c r="C117" s="88" t="s">
        <v>71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30"/>
      <c r="B118" s="109">
        <v>3051.48</v>
      </c>
      <c r="C118" s="88" t="s">
        <v>72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30"/>
      <c r="B119" s="109">
        <v>3012.47</v>
      </c>
      <c r="C119" s="88" t="s">
        <v>73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4"/>
      <c r="B120" s="109">
        <v>2527.9380000000001</v>
      </c>
      <c r="C120" s="88" t="s">
        <v>74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4"/>
      <c r="B121" s="109">
        <v>2673.0839999999998</v>
      </c>
      <c r="C121" s="88" t="s">
        <v>75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4"/>
      <c r="B122" s="109">
        <v>3011.64</v>
      </c>
      <c r="C122" s="88" t="s">
        <v>76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4"/>
      <c r="B123" s="109">
        <v>2446.2460000000001</v>
      </c>
      <c r="C123" s="88" t="s">
        <v>77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4"/>
      <c r="B124" s="109">
        <v>2477.252</v>
      </c>
      <c r="C124" s="88" t="s">
        <v>78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4"/>
      <c r="B125" s="109">
        <v>3088.7730000000001</v>
      </c>
      <c r="C125" s="88" t="s">
        <v>79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3.5" thickBot="1" x14ac:dyDescent="0.25">
      <c r="A126" s="224"/>
      <c r="B126" s="188"/>
      <c r="C126" s="73" t="s">
        <v>86</v>
      </c>
      <c r="D126" s="166"/>
      <c r="E126" s="53"/>
      <c r="F126" s="53"/>
      <c r="G126" s="53"/>
      <c r="H126" s="156"/>
      <c r="I126" s="49">
        <v>1153.04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4"/>
      <c r="B127" s="18">
        <f>SUM(B114:B126)</f>
        <v>34101.282999999996</v>
      </c>
      <c r="C127" s="17"/>
      <c r="D127" s="18"/>
      <c r="E127" s="19"/>
      <c r="F127" s="17"/>
      <c r="G127" s="17"/>
      <c r="H127" s="18" t="s">
        <v>16</v>
      </c>
      <c r="I127" s="236">
        <f>SUM(I114:I126)</f>
        <v>1153.04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66.599999999999994" customHeight="1" thickBot="1" x14ac:dyDescent="0.25">
      <c r="A128" s="46" t="s">
        <v>98</v>
      </c>
      <c r="B128" s="117" t="s">
        <v>15</v>
      </c>
      <c r="C128" s="117" t="s">
        <v>4</v>
      </c>
      <c r="D128" s="117" t="s">
        <v>22</v>
      </c>
      <c r="E128" s="121" t="s">
        <v>17</v>
      </c>
      <c r="F128" s="117" t="s">
        <v>18</v>
      </c>
      <c r="G128" s="117" t="s">
        <v>9</v>
      </c>
      <c r="H128" s="117" t="s">
        <v>12</v>
      </c>
      <c r="I128" s="118" t="s">
        <v>11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9" ht="26.25" thickBot="1" x14ac:dyDescent="0.25">
      <c r="A129" s="120" t="s">
        <v>87</v>
      </c>
      <c r="B129" s="167"/>
      <c r="C129" s="88" t="s">
        <v>86</v>
      </c>
      <c r="D129" s="241"/>
      <c r="E129" s="242"/>
      <c r="F129" s="241"/>
      <c r="G129" s="242"/>
      <c r="H129" s="242"/>
      <c r="I129" s="49">
        <v>46072.07</v>
      </c>
    </row>
    <row r="130" spans="1:9" ht="13.5" thickBot="1" x14ac:dyDescent="0.25">
      <c r="A130" s="46"/>
      <c r="B130" s="79">
        <f>SUM(B129:B129)</f>
        <v>0</v>
      </c>
      <c r="C130" s="78"/>
      <c r="D130" s="79"/>
      <c r="E130" s="80"/>
      <c r="F130" s="78"/>
      <c r="G130" s="78"/>
      <c r="H130" s="79" t="s">
        <v>16</v>
      </c>
      <c r="I130" s="81">
        <f>SUM(I129:I129)</f>
        <v>46072.07</v>
      </c>
    </row>
    <row r="131" spans="1:9" ht="31.15" customHeight="1" thickBot="1" x14ac:dyDescent="0.25">
      <c r="A131" s="137" t="s">
        <v>97</v>
      </c>
      <c r="B131" s="117" t="s">
        <v>15</v>
      </c>
      <c r="C131" s="117" t="s">
        <v>4</v>
      </c>
      <c r="D131" s="117" t="s">
        <v>22</v>
      </c>
      <c r="E131" s="285" t="s">
        <v>17</v>
      </c>
      <c r="F131" s="117" t="s">
        <v>18</v>
      </c>
      <c r="G131" s="117" t="s">
        <v>9</v>
      </c>
      <c r="H131" s="117" t="s">
        <v>12</v>
      </c>
      <c r="I131" s="118" t="s">
        <v>11</v>
      </c>
    </row>
    <row r="132" spans="1:9" ht="13.5" thickBot="1" x14ac:dyDescent="0.25">
      <c r="A132" s="209"/>
      <c r="B132" s="188"/>
      <c r="C132" s="73" t="s">
        <v>86</v>
      </c>
      <c r="D132" s="166"/>
      <c r="E132" s="53"/>
      <c r="F132" s="53"/>
      <c r="G132" s="53"/>
      <c r="H132" s="156"/>
      <c r="I132" s="571">
        <v>73014.66</v>
      </c>
    </row>
    <row r="133" spans="1:9" ht="13.5" thickBot="1" x14ac:dyDescent="0.25">
      <c r="A133" s="137"/>
      <c r="B133" s="277"/>
      <c r="C133" s="78"/>
      <c r="D133" s="79"/>
      <c r="E133" s="80"/>
      <c r="F133" s="78"/>
      <c r="G133" s="78"/>
      <c r="H133" s="79"/>
      <c r="I133" s="81">
        <f>SUM(I132)</f>
        <v>73014.66</v>
      </c>
    </row>
    <row r="134" spans="1:9" x14ac:dyDescent="0.2">
      <c r="A134" s="9"/>
      <c r="B134" s="9"/>
      <c r="C134" s="9"/>
      <c r="D134" s="9"/>
      <c r="E134" s="9"/>
      <c r="F134" s="20"/>
      <c r="G134" s="20"/>
      <c r="H134" s="20"/>
      <c r="I134" s="20"/>
    </row>
    <row r="135" spans="1:9" ht="12.75" customHeight="1" x14ac:dyDescent="0.2">
      <c r="A135" s="21" t="s">
        <v>20</v>
      </c>
      <c r="B135" s="22"/>
      <c r="C135" s="23"/>
      <c r="D135" s="4" t="s">
        <v>8</v>
      </c>
      <c r="E135" s="4" t="s">
        <v>5</v>
      </c>
      <c r="F135" s="122" t="s">
        <v>6</v>
      </c>
    </row>
    <row r="136" spans="1:9" ht="12.75" customHeight="1" x14ac:dyDescent="0.2">
      <c r="A136" s="593" t="s">
        <v>14</v>
      </c>
      <c r="B136" s="594"/>
      <c r="C136" s="25"/>
      <c r="D136" s="26">
        <f>B27</f>
        <v>88058.801000000021</v>
      </c>
      <c r="E136" s="26">
        <f>I27</f>
        <v>972.96360000000016</v>
      </c>
      <c r="F136" s="123">
        <f>D136+E136</f>
        <v>89031.764600000024</v>
      </c>
    </row>
    <row r="137" spans="1:9" ht="12.75" customHeight="1" x14ac:dyDescent="0.2">
      <c r="A137" s="593" t="s">
        <v>1603</v>
      </c>
      <c r="B137" s="594"/>
      <c r="C137" s="25"/>
      <c r="D137" s="26">
        <f>B58</f>
        <v>130444.35</v>
      </c>
      <c r="E137" s="26">
        <f>I58</f>
        <v>7231.420000000001</v>
      </c>
      <c r="F137" s="123">
        <f>D137+E137</f>
        <v>137675.77000000002</v>
      </c>
    </row>
    <row r="138" spans="1:9" ht="12.75" customHeight="1" x14ac:dyDescent="0.2">
      <c r="A138" s="593" t="s">
        <v>13</v>
      </c>
      <c r="B138" s="594"/>
      <c r="C138" s="25"/>
      <c r="D138" s="26">
        <f>B78</f>
        <v>66270.179199999999</v>
      </c>
      <c r="E138" s="26">
        <f>I78</f>
        <v>690.2</v>
      </c>
      <c r="F138" s="123">
        <f>D138+E138</f>
        <v>66960.379199999996</v>
      </c>
    </row>
    <row r="139" spans="1:9" ht="12.75" customHeight="1" x14ac:dyDescent="0.2">
      <c r="A139" s="593" t="s">
        <v>383</v>
      </c>
      <c r="B139" s="594"/>
      <c r="C139" s="25"/>
      <c r="D139" s="26">
        <f>B93</f>
        <v>93307.805999999997</v>
      </c>
      <c r="E139" s="26">
        <f>I93</f>
        <v>728.7</v>
      </c>
      <c r="F139" s="123">
        <f>D139+E139</f>
        <v>94036.505999999994</v>
      </c>
      <c r="G139" s="56"/>
    </row>
    <row r="140" spans="1:9" ht="12.75" customHeight="1" x14ac:dyDescent="0.2">
      <c r="A140" s="593" t="s">
        <v>25</v>
      </c>
      <c r="B140" s="594"/>
      <c r="C140" s="25"/>
      <c r="D140" s="26">
        <f>B127</f>
        <v>34101.282999999996</v>
      </c>
      <c r="E140" s="26">
        <f>I127</f>
        <v>1153.04</v>
      </c>
      <c r="F140" s="123">
        <f>D140+E140</f>
        <v>35254.322999999997</v>
      </c>
      <c r="G140" s="56"/>
    </row>
    <row r="141" spans="1:9" ht="12.75" customHeight="1" x14ac:dyDescent="0.2">
      <c r="A141" s="607" t="s">
        <v>68</v>
      </c>
      <c r="B141" s="608"/>
      <c r="C141" s="248"/>
      <c r="D141" s="249"/>
      <c r="E141" s="249"/>
      <c r="F141" s="245">
        <f>F142+F143+F144+F145+F146</f>
        <v>161213.12999999998</v>
      </c>
      <c r="G141" s="56"/>
    </row>
    <row r="142" spans="1:9" ht="12.75" customHeight="1" x14ac:dyDescent="0.2">
      <c r="A142" s="605" t="s">
        <v>81</v>
      </c>
      <c r="B142" s="606"/>
      <c r="C142" s="25"/>
      <c r="D142" s="26"/>
      <c r="E142" s="26"/>
      <c r="F142" s="123">
        <f>I107</f>
        <v>24631.679999999993</v>
      </c>
      <c r="G142" s="56"/>
    </row>
    <row r="143" spans="1:9" ht="12.75" customHeight="1" x14ac:dyDescent="0.2">
      <c r="A143" s="605" t="s">
        <v>91</v>
      </c>
      <c r="B143" s="606"/>
      <c r="C143" s="25"/>
      <c r="D143" s="26"/>
      <c r="E143" s="26"/>
      <c r="F143" s="123">
        <f>I108</f>
        <v>113768.73</v>
      </c>
      <c r="G143" s="56"/>
    </row>
    <row r="144" spans="1:9" ht="12.75" customHeight="1" x14ac:dyDescent="0.2">
      <c r="A144" s="605" t="s">
        <v>83</v>
      </c>
      <c r="B144" s="606"/>
      <c r="C144" s="25"/>
      <c r="D144" s="26"/>
      <c r="E144" s="26"/>
      <c r="F144" s="123">
        <f>I109</f>
        <v>7834.07</v>
      </c>
      <c r="G144" s="56"/>
    </row>
    <row r="145" spans="1:7" ht="12.75" customHeight="1" x14ac:dyDescent="0.2">
      <c r="A145" s="605" t="s">
        <v>85</v>
      </c>
      <c r="B145" s="606"/>
      <c r="C145" s="25"/>
      <c r="D145" s="26"/>
      <c r="E145" s="26"/>
      <c r="F145" s="123">
        <f>I110</f>
        <v>8376.49</v>
      </c>
      <c r="G145" s="56"/>
    </row>
    <row r="146" spans="1:7" ht="12.75" customHeight="1" x14ac:dyDescent="0.2">
      <c r="A146" s="605" t="s">
        <v>88</v>
      </c>
      <c r="B146" s="606"/>
      <c r="C146" s="25"/>
      <c r="D146" s="26"/>
      <c r="E146" s="26"/>
      <c r="F146" s="123">
        <f>I111</f>
        <v>6602.16</v>
      </c>
      <c r="G146" s="56"/>
    </row>
    <row r="147" spans="1:7" ht="12.75" customHeight="1" x14ac:dyDescent="0.2">
      <c r="A147" s="614" t="s">
        <v>2</v>
      </c>
      <c r="B147" s="615"/>
      <c r="C147" s="25"/>
      <c r="D147" s="26">
        <f>B130</f>
        <v>0</v>
      </c>
      <c r="E147" s="26"/>
      <c r="F147" s="123">
        <f>D147+E147+I130</f>
        <v>46072.07</v>
      </c>
      <c r="G147" s="56"/>
    </row>
    <row r="148" spans="1:7" ht="12.75" customHeight="1" x14ac:dyDescent="0.2">
      <c r="A148" s="614" t="s">
        <v>97</v>
      </c>
      <c r="B148" s="615"/>
      <c r="C148" s="25"/>
      <c r="D148" s="26"/>
      <c r="E148" s="26"/>
      <c r="F148" s="123">
        <f>I133</f>
        <v>73014.66</v>
      </c>
      <c r="G148" s="56"/>
    </row>
    <row r="149" spans="1:7" ht="12.75" customHeight="1" x14ac:dyDescent="0.2">
      <c r="A149" s="612" t="s">
        <v>21</v>
      </c>
      <c r="B149" s="613"/>
      <c r="C149" s="27"/>
      <c r="D149" s="28">
        <f>SUM(D136:D147)</f>
        <v>412182.4192</v>
      </c>
      <c r="E149" s="28">
        <f>SUM(E136:E140)</f>
        <v>10776.323600000003</v>
      </c>
      <c r="F149" s="124">
        <f>F136+F137+F138+F139+F140+F141+F147+F148</f>
        <v>703258.60279999999</v>
      </c>
    </row>
  </sheetData>
  <autoFilter ref="A5:I127"/>
  <mergeCells count="55">
    <mergeCell ref="D33:D35"/>
    <mergeCell ref="A95:A107"/>
    <mergeCell ref="A145:B145"/>
    <mergeCell ref="A25:A26"/>
    <mergeCell ref="B25:B26"/>
    <mergeCell ref="C25:C26"/>
    <mergeCell ref="D25:D26"/>
    <mergeCell ref="B52:B53"/>
    <mergeCell ref="C52:C53"/>
    <mergeCell ref="B32:B35"/>
    <mergeCell ref="B30:B31"/>
    <mergeCell ref="A149:B149"/>
    <mergeCell ref="A137:B137"/>
    <mergeCell ref="A138:B138"/>
    <mergeCell ref="A136:B136"/>
    <mergeCell ref="A147:B147"/>
    <mergeCell ref="A143:B143"/>
    <mergeCell ref="A148:B148"/>
    <mergeCell ref="A146:B146"/>
    <mergeCell ref="A139:B139"/>
    <mergeCell ref="D9:D11"/>
    <mergeCell ref="B9:B11"/>
    <mergeCell ref="A9:A11"/>
    <mergeCell ref="C9:C11"/>
    <mergeCell ref="A30:A31"/>
    <mergeCell ref="C30:C31"/>
    <mergeCell ref="D13:D14"/>
    <mergeCell ref="A15:A17"/>
    <mergeCell ref="A13:A14"/>
    <mergeCell ref="D30:D31"/>
    <mergeCell ref="G1:H1"/>
    <mergeCell ref="G2:H2"/>
    <mergeCell ref="A1:B1"/>
    <mergeCell ref="A6:A8"/>
    <mergeCell ref="C6:C8"/>
    <mergeCell ref="D6:D8"/>
    <mergeCell ref="B6:B8"/>
    <mergeCell ref="D15:D17"/>
    <mergeCell ref="B13:B17"/>
    <mergeCell ref="C32:C35"/>
    <mergeCell ref="C13:C17"/>
    <mergeCell ref="A141:B141"/>
    <mergeCell ref="A142:B142"/>
    <mergeCell ref="C37:C49"/>
    <mergeCell ref="D46:D49"/>
    <mergeCell ref="D38:D42"/>
    <mergeCell ref="D43:D45"/>
    <mergeCell ref="A144:B144"/>
    <mergeCell ref="A140:B140"/>
    <mergeCell ref="A33:A35"/>
    <mergeCell ref="A46:A49"/>
    <mergeCell ref="B37:B49"/>
    <mergeCell ref="A38:A42"/>
    <mergeCell ref="A43:A45"/>
    <mergeCell ref="A73:A7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9"/>
  <dimension ref="A1:IU331"/>
  <sheetViews>
    <sheetView topLeftCell="A303" zoomScaleNormal="100" workbookViewId="0">
      <selection activeCell="A319" sqref="A319:B319"/>
    </sheetView>
  </sheetViews>
  <sheetFormatPr defaultRowHeight="12.75" customHeight="1" x14ac:dyDescent="0.2"/>
  <cols>
    <col min="1" max="1" width="23" customWidth="1"/>
    <col min="2" max="2" width="10.85546875" customWidth="1"/>
    <col min="3" max="3" width="13" customWidth="1"/>
    <col min="4" max="4" width="15" customWidth="1"/>
    <col min="5" max="5" width="27.85546875" customWidth="1"/>
    <col min="6" max="6" width="12.42578125" customWidth="1"/>
    <col min="7" max="7" width="7.28515625" customWidth="1"/>
    <col min="8" max="8" width="12.85546875" customWidth="1"/>
    <col min="9" max="9" width="12.140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1493.5</v>
      </c>
      <c r="E2" s="5">
        <v>410032.14</v>
      </c>
      <c r="F2" s="6">
        <v>403478.55</v>
      </c>
      <c r="G2" s="586">
        <f>E2-F2</f>
        <v>6553.5900000000256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7</v>
      </c>
      <c r="F3" s="1"/>
      <c r="G3" s="1"/>
      <c r="H3" s="1" t="s">
        <v>24</v>
      </c>
      <c r="I3" s="8">
        <f>F2-F331</f>
        <v>-41220.106799999892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115</v>
      </c>
      <c r="B6" s="579">
        <v>4490.95</v>
      </c>
      <c r="C6" s="579" t="s">
        <v>65</v>
      </c>
      <c r="D6" s="591" t="s">
        <v>139</v>
      </c>
      <c r="E6" s="37" t="s">
        <v>213</v>
      </c>
      <c r="F6" s="37" t="s">
        <v>100</v>
      </c>
      <c r="G6" s="37">
        <v>1</v>
      </c>
      <c r="H6" s="342">
        <v>41.85</v>
      </c>
      <c r="I6" s="39">
        <f t="shared" ref="I6:I61" si="0">G6*H6</f>
        <v>41.85</v>
      </c>
    </row>
    <row r="7" spans="1:9" ht="12.75" customHeight="1" thickBot="1" x14ac:dyDescent="0.25">
      <c r="A7" s="590"/>
      <c r="B7" s="581"/>
      <c r="C7" s="581"/>
      <c r="D7" s="592"/>
      <c r="E7" s="40" t="s">
        <v>223</v>
      </c>
      <c r="F7" s="40" t="s">
        <v>102</v>
      </c>
      <c r="G7" s="40">
        <v>0.05</v>
      </c>
      <c r="H7" s="465">
        <v>170</v>
      </c>
      <c r="I7" s="42">
        <f t="shared" si="0"/>
        <v>8.5</v>
      </c>
    </row>
    <row r="8" spans="1:9" ht="12.75" customHeight="1" x14ac:dyDescent="0.2">
      <c r="A8" s="588" t="s">
        <v>257</v>
      </c>
      <c r="B8" s="581"/>
      <c r="C8" s="581"/>
      <c r="D8" s="591" t="s">
        <v>139</v>
      </c>
      <c r="E8" s="37" t="s">
        <v>258</v>
      </c>
      <c r="F8" s="37" t="s">
        <v>100</v>
      </c>
      <c r="G8" s="37">
        <v>2</v>
      </c>
      <c r="H8" s="342">
        <v>15</v>
      </c>
      <c r="I8" s="39">
        <f t="shared" si="0"/>
        <v>30</v>
      </c>
    </row>
    <row r="9" spans="1:9" ht="12.75" customHeight="1" thickBot="1" x14ac:dyDescent="0.25">
      <c r="A9" s="590"/>
      <c r="B9" s="581"/>
      <c r="C9" s="581"/>
      <c r="D9" s="592"/>
      <c r="E9" s="40" t="s">
        <v>259</v>
      </c>
      <c r="F9" s="40" t="s">
        <v>102</v>
      </c>
      <c r="G9" s="40">
        <v>0.05</v>
      </c>
      <c r="H9" s="465">
        <v>170</v>
      </c>
      <c r="I9" s="42">
        <f t="shared" si="0"/>
        <v>8.5</v>
      </c>
    </row>
    <row r="10" spans="1:9" ht="26.25" thickBot="1" x14ac:dyDescent="0.25">
      <c r="A10" s="46" t="s">
        <v>260</v>
      </c>
      <c r="B10" s="580"/>
      <c r="C10" s="580"/>
      <c r="D10" s="47" t="s">
        <v>126</v>
      </c>
      <c r="E10" s="47" t="s">
        <v>261</v>
      </c>
      <c r="F10" s="47" t="s">
        <v>100</v>
      </c>
      <c r="G10" s="47">
        <v>1</v>
      </c>
      <c r="H10" s="48">
        <v>280</v>
      </c>
      <c r="I10" s="49">
        <f t="shared" si="0"/>
        <v>280</v>
      </c>
    </row>
    <row r="11" spans="1:9" ht="12.75" customHeight="1" x14ac:dyDescent="0.2">
      <c r="A11" s="588" t="s">
        <v>421</v>
      </c>
      <c r="B11" s="579">
        <v>4481.45</v>
      </c>
      <c r="C11" s="579" t="s">
        <v>66</v>
      </c>
      <c r="D11" s="591" t="s">
        <v>376</v>
      </c>
      <c r="E11" s="37" t="s">
        <v>422</v>
      </c>
      <c r="F11" s="37" t="s">
        <v>285</v>
      </c>
      <c r="G11" s="37">
        <v>0.25</v>
      </c>
      <c r="H11" s="38">
        <v>320</v>
      </c>
      <c r="I11" s="39">
        <f t="shared" si="0"/>
        <v>80</v>
      </c>
    </row>
    <row r="12" spans="1:9" ht="12.75" customHeight="1" x14ac:dyDescent="0.2">
      <c r="A12" s="589"/>
      <c r="B12" s="581"/>
      <c r="C12" s="581"/>
      <c r="D12" s="595"/>
      <c r="E12" s="15" t="s">
        <v>423</v>
      </c>
      <c r="F12" s="15" t="s">
        <v>100</v>
      </c>
      <c r="G12" s="15">
        <v>10</v>
      </c>
      <c r="H12" s="16">
        <v>15</v>
      </c>
      <c r="I12" s="43">
        <f t="shared" si="0"/>
        <v>150</v>
      </c>
    </row>
    <row r="13" spans="1:9" ht="12.75" customHeight="1" thickBot="1" x14ac:dyDescent="0.25">
      <c r="A13" s="590"/>
      <c r="B13" s="580"/>
      <c r="C13" s="580"/>
      <c r="D13" s="592"/>
      <c r="E13" s="40" t="s">
        <v>424</v>
      </c>
      <c r="F13" s="40" t="s">
        <v>425</v>
      </c>
      <c r="G13" s="40">
        <v>0.05</v>
      </c>
      <c r="H13" s="41">
        <v>340</v>
      </c>
      <c r="I13" s="42">
        <f t="shared" si="0"/>
        <v>17</v>
      </c>
    </row>
    <row r="14" spans="1:9" ht="12.75" customHeight="1" x14ac:dyDescent="0.2">
      <c r="A14" s="588" t="s">
        <v>567</v>
      </c>
      <c r="B14" s="579">
        <v>4792.82</v>
      </c>
      <c r="C14" s="579" t="s">
        <v>69</v>
      </c>
      <c r="D14" s="591" t="s">
        <v>295</v>
      </c>
      <c r="E14" s="37" t="s">
        <v>568</v>
      </c>
      <c r="F14" s="37" t="s">
        <v>100</v>
      </c>
      <c r="G14" s="37">
        <v>4</v>
      </c>
      <c r="H14" s="38">
        <v>504.42</v>
      </c>
      <c r="I14" s="39">
        <f t="shared" si="0"/>
        <v>2017.68</v>
      </c>
    </row>
    <row r="15" spans="1:9" ht="12.75" customHeight="1" x14ac:dyDescent="0.2">
      <c r="A15" s="589"/>
      <c r="B15" s="581"/>
      <c r="C15" s="581"/>
      <c r="D15" s="595"/>
      <c r="E15" s="15" t="s">
        <v>516</v>
      </c>
      <c r="F15" s="15" t="s">
        <v>104</v>
      </c>
      <c r="G15" s="15">
        <v>4</v>
      </c>
      <c r="H15" s="16">
        <v>24</v>
      </c>
      <c r="I15" s="43">
        <f t="shared" si="0"/>
        <v>96</v>
      </c>
    </row>
    <row r="16" spans="1:9" ht="12.75" customHeight="1" x14ac:dyDescent="0.2">
      <c r="A16" s="589"/>
      <c r="B16" s="581"/>
      <c r="C16" s="581"/>
      <c r="D16" s="595"/>
      <c r="E16" s="15" t="s">
        <v>529</v>
      </c>
      <c r="F16" s="15" t="s">
        <v>100</v>
      </c>
      <c r="G16" s="15">
        <v>2</v>
      </c>
      <c r="H16" s="16">
        <v>15</v>
      </c>
      <c r="I16" s="43">
        <f t="shared" si="0"/>
        <v>30</v>
      </c>
    </row>
    <row r="17" spans="1:9" ht="12.75" customHeight="1" x14ac:dyDescent="0.2">
      <c r="A17" s="589"/>
      <c r="B17" s="581"/>
      <c r="C17" s="581"/>
      <c r="D17" s="595"/>
      <c r="E17" s="15" t="s">
        <v>569</v>
      </c>
      <c r="F17" s="15" t="s">
        <v>100</v>
      </c>
      <c r="G17" s="15">
        <v>2</v>
      </c>
      <c r="H17" s="16">
        <v>750</v>
      </c>
      <c r="I17" s="43">
        <f t="shared" si="0"/>
        <v>1500</v>
      </c>
    </row>
    <row r="18" spans="1:9" ht="12.75" customHeight="1" x14ac:dyDescent="0.2">
      <c r="A18" s="589"/>
      <c r="B18" s="581"/>
      <c r="C18" s="581"/>
      <c r="D18" s="595"/>
      <c r="E18" s="15" t="s">
        <v>570</v>
      </c>
      <c r="F18" s="15" t="s">
        <v>100</v>
      </c>
      <c r="G18" s="15">
        <v>70</v>
      </c>
      <c r="H18" s="16">
        <v>2</v>
      </c>
      <c r="I18" s="43">
        <f t="shared" si="0"/>
        <v>140</v>
      </c>
    </row>
    <row r="19" spans="1:9" ht="12.75" customHeight="1" x14ac:dyDescent="0.2">
      <c r="A19" s="589"/>
      <c r="B19" s="581"/>
      <c r="C19" s="581"/>
      <c r="D19" s="595"/>
      <c r="E19" s="15" t="s">
        <v>151</v>
      </c>
      <c r="F19" s="15" t="s">
        <v>100</v>
      </c>
      <c r="G19" s="15">
        <v>0.5</v>
      </c>
      <c r="H19" s="16">
        <v>305</v>
      </c>
      <c r="I19" s="43">
        <f t="shared" si="0"/>
        <v>152.5</v>
      </c>
    </row>
    <row r="20" spans="1:9" ht="12.75" customHeight="1" x14ac:dyDescent="0.2">
      <c r="A20" s="589"/>
      <c r="B20" s="581"/>
      <c r="C20" s="581"/>
      <c r="D20" s="595"/>
      <c r="E20" s="15" t="s">
        <v>571</v>
      </c>
      <c r="F20" s="15" t="s">
        <v>100</v>
      </c>
      <c r="G20" s="15">
        <v>1</v>
      </c>
      <c r="H20" s="16">
        <v>27</v>
      </c>
      <c r="I20" s="43">
        <f t="shared" si="0"/>
        <v>27</v>
      </c>
    </row>
    <row r="21" spans="1:9" ht="12.75" customHeight="1" thickBot="1" x14ac:dyDescent="0.25">
      <c r="A21" s="590"/>
      <c r="B21" s="581"/>
      <c r="C21" s="581"/>
      <c r="D21" s="592"/>
      <c r="E21" s="40" t="s">
        <v>572</v>
      </c>
      <c r="F21" s="40" t="s">
        <v>100</v>
      </c>
      <c r="G21" s="40">
        <v>1</v>
      </c>
      <c r="H21" s="41">
        <v>55</v>
      </c>
      <c r="I21" s="42">
        <f t="shared" si="0"/>
        <v>55</v>
      </c>
    </row>
    <row r="22" spans="1:9" ht="26.25" thickBot="1" x14ac:dyDescent="0.25">
      <c r="A22" s="46" t="s">
        <v>583</v>
      </c>
      <c r="B22" s="580"/>
      <c r="C22" s="580"/>
      <c r="D22" s="467"/>
      <c r="E22" s="47" t="s">
        <v>261</v>
      </c>
      <c r="F22" s="47" t="s">
        <v>100</v>
      </c>
      <c r="G22" s="47">
        <v>1</v>
      </c>
      <c r="H22" s="48">
        <v>280</v>
      </c>
      <c r="I22" s="49">
        <f t="shared" si="0"/>
        <v>280</v>
      </c>
    </row>
    <row r="23" spans="1:9" ht="12.75" customHeight="1" x14ac:dyDescent="0.2">
      <c r="A23" s="588" t="s">
        <v>586</v>
      </c>
      <c r="B23" s="579">
        <v>4236.25</v>
      </c>
      <c r="C23" s="579" t="s">
        <v>71</v>
      </c>
      <c r="D23" s="591" t="s">
        <v>117</v>
      </c>
      <c r="E23" s="37" t="s">
        <v>594</v>
      </c>
      <c r="F23" s="37" t="s">
        <v>285</v>
      </c>
      <c r="G23" s="37">
        <v>4</v>
      </c>
      <c r="H23" s="38">
        <v>40</v>
      </c>
      <c r="I23" s="39">
        <f t="shared" si="0"/>
        <v>160</v>
      </c>
    </row>
    <row r="24" spans="1:9" ht="12.75" customHeight="1" x14ac:dyDescent="0.2">
      <c r="A24" s="589"/>
      <c r="B24" s="581"/>
      <c r="C24" s="581"/>
      <c r="D24" s="595"/>
      <c r="E24" s="15" t="s">
        <v>306</v>
      </c>
      <c r="F24" s="15" t="s">
        <v>108</v>
      </c>
      <c r="G24" s="15">
        <v>0.25</v>
      </c>
      <c r="H24" s="16">
        <v>485</v>
      </c>
      <c r="I24" s="43">
        <f t="shared" si="0"/>
        <v>121.25</v>
      </c>
    </row>
    <row r="25" spans="1:9" ht="12.75" customHeight="1" x14ac:dyDescent="0.2">
      <c r="A25" s="589"/>
      <c r="B25" s="581"/>
      <c r="C25" s="581"/>
      <c r="D25" s="595"/>
      <c r="E25" s="15" t="s">
        <v>817</v>
      </c>
      <c r="F25" s="15" t="s">
        <v>100</v>
      </c>
      <c r="G25" s="15">
        <v>2</v>
      </c>
      <c r="H25" s="16">
        <v>45</v>
      </c>
      <c r="I25" s="43">
        <f t="shared" si="0"/>
        <v>90</v>
      </c>
    </row>
    <row r="26" spans="1:9" ht="12.75" customHeight="1" x14ac:dyDescent="0.2">
      <c r="A26" s="589"/>
      <c r="B26" s="581"/>
      <c r="C26" s="581"/>
      <c r="D26" s="595"/>
      <c r="E26" s="15" t="s">
        <v>375</v>
      </c>
      <c r="F26" s="15" t="s">
        <v>102</v>
      </c>
      <c r="G26" s="15">
        <v>0.1</v>
      </c>
      <c r="H26" s="16">
        <v>170</v>
      </c>
      <c r="I26" s="43">
        <f t="shared" si="0"/>
        <v>17</v>
      </c>
    </row>
    <row r="27" spans="1:9" ht="12.75" customHeight="1" x14ac:dyDescent="0.2">
      <c r="A27" s="589"/>
      <c r="B27" s="581"/>
      <c r="C27" s="581"/>
      <c r="D27" s="595"/>
      <c r="E27" s="15" t="s">
        <v>279</v>
      </c>
      <c r="F27" s="15" t="s">
        <v>102</v>
      </c>
      <c r="G27" s="15">
        <v>13</v>
      </c>
      <c r="H27" s="16">
        <v>72.56</v>
      </c>
      <c r="I27" s="43">
        <f t="shared" si="0"/>
        <v>943.28</v>
      </c>
    </row>
    <row r="28" spans="1:9" ht="12.75" customHeight="1" x14ac:dyDescent="0.2">
      <c r="A28" s="589"/>
      <c r="B28" s="581"/>
      <c r="C28" s="581"/>
      <c r="D28" s="595"/>
      <c r="E28" s="15" t="s">
        <v>588</v>
      </c>
      <c r="F28" s="15" t="s">
        <v>102</v>
      </c>
      <c r="G28" s="15">
        <v>10</v>
      </c>
      <c r="H28" s="16">
        <v>69.959999999999994</v>
      </c>
      <c r="I28" s="43">
        <f t="shared" si="0"/>
        <v>699.59999999999991</v>
      </c>
    </row>
    <row r="29" spans="1:9" ht="12.75" customHeight="1" x14ac:dyDescent="0.2">
      <c r="A29" s="589"/>
      <c r="B29" s="581"/>
      <c r="C29" s="581"/>
      <c r="D29" s="595"/>
      <c r="E29" s="15" t="s">
        <v>699</v>
      </c>
      <c r="F29" s="15" t="s">
        <v>100</v>
      </c>
      <c r="G29" s="15">
        <v>1</v>
      </c>
      <c r="H29" s="16">
        <v>40</v>
      </c>
      <c r="I29" s="43">
        <f t="shared" si="0"/>
        <v>40</v>
      </c>
    </row>
    <row r="30" spans="1:9" ht="12.75" customHeight="1" x14ac:dyDescent="0.2">
      <c r="A30" s="589"/>
      <c r="B30" s="581"/>
      <c r="C30" s="581"/>
      <c r="D30" s="595"/>
      <c r="E30" s="15" t="s">
        <v>807</v>
      </c>
      <c r="F30" s="15" t="s">
        <v>102</v>
      </c>
      <c r="G30" s="15">
        <v>3</v>
      </c>
      <c r="H30" s="16">
        <v>77.75</v>
      </c>
      <c r="I30" s="43">
        <f t="shared" si="0"/>
        <v>233.25</v>
      </c>
    </row>
    <row r="31" spans="1:9" ht="12.75" customHeight="1" thickBot="1" x14ac:dyDescent="0.25">
      <c r="A31" s="590"/>
      <c r="B31" s="581"/>
      <c r="C31" s="581"/>
      <c r="D31" s="592"/>
      <c r="E31" s="40" t="s">
        <v>303</v>
      </c>
      <c r="F31" s="40" t="s">
        <v>100</v>
      </c>
      <c r="G31" s="40">
        <v>2</v>
      </c>
      <c r="H31" s="41">
        <v>70</v>
      </c>
      <c r="I31" s="42">
        <f t="shared" si="0"/>
        <v>140</v>
      </c>
    </row>
    <row r="32" spans="1:9" ht="12.75" customHeight="1" x14ac:dyDescent="0.2">
      <c r="A32" s="588" t="s">
        <v>818</v>
      </c>
      <c r="B32" s="581"/>
      <c r="C32" s="581"/>
      <c r="D32" s="591" t="s">
        <v>117</v>
      </c>
      <c r="E32" s="37" t="s">
        <v>819</v>
      </c>
      <c r="F32" s="37" t="s">
        <v>100</v>
      </c>
      <c r="G32" s="37">
        <v>2</v>
      </c>
      <c r="H32" s="38">
        <v>20</v>
      </c>
      <c r="I32" s="39">
        <f t="shared" si="0"/>
        <v>40</v>
      </c>
    </row>
    <row r="33" spans="1:9" ht="12.75" customHeight="1" x14ac:dyDescent="0.2">
      <c r="A33" s="589"/>
      <c r="B33" s="581"/>
      <c r="C33" s="581"/>
      <c r="D33" s="595"/>
      <c r="E33" s="15" t="s">
        <v>375</v>
      </c>
      <c r="F33" s="15" t="s">
        <v>102</v>
      </c>
      <c r="G33" s="15">
        <v>0.1</v>
      </c>
      <c r="H33" s="16">
        <v>170</v>
      </c>
      <c r="I33" s="43">
        <f t="shared" si="0"/>
        <v>17</v>
      </c>
    </row>
    <row r="34" spans="1:9" ht="12.75" customHeight="1" thickBot="1" x14ac:dyDescent="0.25">
      <c r="A34" s="590"/>
      <c r="B34" s="581"/>
      <c r="C34" s="581"/>
      <c r="D34" s="592"/>
      <c r="E34" s="40" t="s">
        <v>185</v>
      </c>
      <c r="F34" s="40" t="s">
        <v>100</v>
      </c>
      <c r="G34" s="40">
        <v>1</v>
      </c>
      <c r="H34" s="41">
        <v>42</v>
      </c>
      <c r="I34" s="42">
        <f t="shared" si="0"/>
        <v>42</v>
      </c>
    </row>
    <row r="35" spans="1:9" ht="12.75" customHeight="1" x14ac:dyDescent="0.2">
      <c r="A35" s="588" t="s">
        <v>294</v>
      </c>
      <c r="B35" s="581"/>
      <c r="C35" s="581"/>
      <c r="D35" s="591" t="s">
        <v>622</v>
      </c>
      <c r="E35" s="37" t="s">
        <v>305</v>
      </c>
      <c r="F35" s="37" t="s">
        <v>285</v>
      </c>
      <c r="G35" s="37">
        <v>1</v>
      </c>
      <c r="H35" s="38">
        <v>450</v>
      </c>
      <c r="I35" s="39">
        <f t="shared" si="0"/>
        <v>450</v>
      </c>
    </row>
    <row r="36" spans="1:9" ht="12.75" customHeight="1" x14ac:dyDescent="0.2">
      <c r="A36" s="589"/>
      <c r="B36" s="581"/>
      <c r="C36" s="581"/>
      <c r="D36" s="595"/>
      <c r="E36" s="15" t="s">
        <v>151</v>
      </c>
      <c r="F36" s="15" t="s">
        <v>100</v>
      </c>
      <c r="G36" s="15">
        <v>1</v>
      </c>
      <c r="H36" s="16">
        <v>320</v>
      </c>
      <c r="I36" s="43">
        <f t="shared" si="0"/>
        <v>320</v>
      </c>
    </row>
    <row r="37" spans="1:9" ht="12.75" customHeight="1" x14ac:dyDescent="0.2">
      <c r="A37" s="589"/>
      <c r="B37" s="581"/>
      <c r="C37" s="581"/>
      <c r="D37" s="595"/>
      <c r="E37" s="15" t="s">
        <v>820</v>
      </c>
      <c r="F37" s="15" t="s">
        <v>100</v>
      </c>
      <c r="G37" s="15">
        <v>62</v>
      </c>
      <c r="H37" s="16">
        <v>2</v>
      </c>
      <c r="I37" s="43">
        <f t="shared" si="0"/>
        <v>124</v>
      </c>
    </row>
    <row r="38" spans="1:9" ht="12.75" customHeight="1" x14ac:dyDescent="0.2">
      <c r="A38" s="589"/>
      <c r="B38" s="581"/>
      <c r="C38" s="581"/>
      <c r="D38" s="595"/>
      <c r="E38" s="15" t="s">
        <v>821</v>
      </c>
      <c r="F38" s="15" t="s">
        <v>285</v>
      </c>
      <c r="G38" s="15">
        <v>0.5</v>
      </c>
      <c r="H38" s="16">
        <v>335</v>
      </c>
      <c r="I38" s="43">
        <f t="shared" si="0"/>
        <v>167.5</v>
      </c>
    </row>
    <row r="39" spans="1:9" ht="12.75" customHeight="1" x14ac:dyDescent="0.2">
      <c r="A39" s="589"/>
      <c r="B39" s="581"/>
      <c r="C39" s="581"/>
      <c r="D39" s="595"/>
      <c r="E39" s="15" t="s">
        <v>505</v>
      </c>
      <c r="F39" s="15" t="s">
        <v>107</v>
      </c>
      <c r="G39" s="15">
        <v>1.5</v>
      </c>
      <c r="H39" s="16">
        <v>550</v>
      </c>
      <c r="I39" s="43">
        <f t="shared" si="0"/>
        <v>825</v>
      </c>
    </row>
    <row r="40" spans="1:9" ht="12.75" customHeight="1" x14ac:dyDescent="0.2">
      <c r="A40" s="589"/>
      <c r="B40" s="581"/>
      <c r="C40" s="581"/>
      <c r="D40" s="595"/>
      <c r="E40" s="15" t="s">
        <v>375</v>
      </c>
      <c r="F40" s="15" t="s">
        <v>102</v>
      </c>
      <c r="G40" s="15">
        <v>0.2</v>
      </c>
      <c r="H40" s="16">
        <v>170</v>
      </c>
      <c r="I40" s="43">
        <f t="shared" si="0"/>
        <v>34</v>
      </c>
    </row>
    <row r="41" spans="1:9" ht="12.75" customHeight="1" x14ac:dyDescent="0.2">
      <c r="A41" s="589"/>
      <c r="B41" s="581"/>
      <c r="C41" s="581"/>
      <c r="D41" s="595"/>
      <c r="E41" s="15" t="s">
        <v>507</v>
      </c>
      <c r="F41" s="15" t="s">
        <v>100</v>
      </c>
      <c r="G41" s="15">
        <v>50</v>
      </c>
      <c r="H41" s="16">
        <v>1.5</v>
      </c>
      <c r="I41" s="43">
        <f t="shared" si="0"/>
        <v>75</v>
      </c>
    </row>
    <row r="42" spans="1:9" ht="12.75" customHeight="1" thickBot="1" x14ac:dyDescent="0.25">
      <c r="A42" s="590"/>
      <c r="B42" s="581"/>
      <c r="C42" s="581"/>
      <c r="D42" s="592"/>
      <c r="E42" s="40" t="s">
        <v>306</v>
      </c>
      <c r="F42" s="40" t="s">
        <v>108</v>
      </c>
      <c r="G42" s="40">
        <v>0.25</v>
      </c>
      <c r="H42" s="41">
        <v>510</v>
      </c>
      <c r="I42" s="42">
        <f t="shared" si="0"/>
        <v>127.5</v>
      </c>
    </row>
    <row r="43" spans="1:9" ht="26.25" thickBot="1" x14ac:dyDescent="0.25">
      <c r="A43" s="46" t="s">
        <v>840</v>
      </c>
      <c r="B43" s="580"/>
      <c r="C43" s="580"/>
      <c r="D43" s="407"/>
      <c r="E43" s="47" t="s">
        <v>841</v>
      </c>
      <c r="F43" s="47" t="s">
        <v>102</v>
      </c>
      <c r="G43" s="47">
        <v>2</v>
      </c>
      <c r="H43" s="48">
        <v>69.78</v>
      </c>
      <c r="I43" s="49">
        <f t="shared" si="0"/>
        <v>139.56</v>
      </c>
    </row>
    <row r="44" spans="1:9" ht="12.75" customHeight="1" x14ac:dyDescent="0.2">
      <c r="A44" s="588" t="s">
        <v>294</v>
      </c>
      <c r="B44" s="579">
        <v>3929.57</v>
      </c>
      <c r="C44" s="579" t="s">
        <v>72</v>
      </c>
      <c r="D44" s="591" t="s">
        <v>622</v>
      </c>
      <c r="E44" s="37" t="s">
        <v>594</v>
      </c>
      <c r="F44" s="37" t="s">
        <v>285</v>
      </c>
      <c r="G44" s="37">
        <v>2</v>
      </c>
      <c r="H44" s="38">
        <v>40</v>
      </c>
      <c r="I44" s="39">
        <f t="shared" si="0"/>
        <v>80</v>
      </c>
    </row>
    <row r="45" spans="1:9" ht="12.75" customHeight="1" x14ac:dyDescent="0.2">
      <c r="A45" s="589"/>
      <c r="B45" s="581"/>
      <c r="C45" s="581"/>
      <c r="D45" s="595"/>
      <c r="E45" s="15" t="s">
        <v>278</v>
      </c>
      <c r="F45" s="15" t="s">
        <v>285</v>
      </c>
      <c r="G45" s="15">
        <v>0.5</v>
      </c>
      <c r="H45" s="16">
        <v>335</v>
      </c>
      <c r="I45" s="43">
        <f t="shared" si="0"/>
        <v>167.5</v>
      </c>
    </row>
    <row r="46" spans="1:9" ht="12.75" customHeight="1" x14ac:dyDescent="0.2">
      <c r="A46" s="589"/>
      <c r="B46" s="581"/>
      <c r="C46" s="581"/>
      <c r="D46" s="595"/>
      <c r="E46" s="15" t="s">
        <v>279</v>
      </c>
      <c r="F46" s="15" t="s">
        <v>102</v>
      </c>
      <c r="G46" s="15">
        <v>8</v>
      </c>
      <c r="H46" s="16">
        <v>72.56</v>
      </c>
      <c r="I46" s="43">
        <f t="shared" si="0"/>
        <v>580.48</v>
      </c>
    </row>
    <row r="47" spans="1:9" ht="12.75" customHeight="1" x14ac:dyDescent="0.2">
      <c r="A47" s="589"/>
      <c r="B47" s="581"/>
      <c r="C47" s="581"/>
      <c r="D47" s="595"/>
      <c r="E47" s="15" t="s">
        <v>881</v>
      </c>
      <c r="F47" s="15" t="s">
        <v>100</v>
      </c>
      <c r="G47" s="15">
        <v>2</v>
      </c>
      <c r="H47" s="16">
        <v>200</v>
      </c>
      <c r="I47" s="43">
        <f t="shared" si="0"/>
        <v>400</v>
      </c>
    </row>
    <row r="48" spans="1:9" ht="12.75" customHeight="1" thickBot="1" x14ac:dyDescent="0.25">
      <c r="A48" s="590"/>
      <c r="B48" s="580"/>
      <c r="C48" s="580"/>
      <c r="D48" s="592"/>
      <c r="E48" s="40" t="s">
        <v>700</v>
      </c>
      <c r="F48" s="40" t="s">
        <v>300</v>
      </c>
      <c r="G48" s="40">
        <v>3</v>
      </c>
      <c r="H48" s="41">
        <v>230</v>
      </c>
      <c r="I48" s="42">
        <f t="shared" si="0"/>
        <v>690</v>
      </c>
    </row>
    <row r="49" spans="1:9" ht="12.75" customHeight="1" x14ac:dyDescent="0.2">
      <c r="A49" s="265"/>
      <c r="B49" s="266">
        <v>3476.21</v>
      </c>
      <c r="C49" s="33" t="s">
        <v>73</v>
      </c>
      <c r="D49" s="267"/>
      <c r="E49" s="35"/>
      <c r="F49" s="35"/>
      <c r="G49" s="35"/>
      <c r="H49" s="36"/>
      <c r="I49" s="43">
        <f t="shared" si="0"/>
        <v>0</v>
      </c>
    </row>
    <row r="50" spans="1:9" ht="12.75" customHeight="1" x14ac:dyDescent="0.2">
      <c r="A50" s="265"/>
      <c r="B50" s="266">
        <v>4027.0949999999998</v>
      </c>
      <c r="C50" s="33" t="s">
        <v>74</v>
      </c>
      <c r="D50" s="267"/>
      <c r="E50" s="35"/>
      <c r="F50" s="35"/>
      <c r="G50" s="35"/>
      <c r="H50" s="36"/>
      <c r="I50" s="43">
        <f t="shared" si="0"/>
        <v>0</v>
      </c>
    </row>
    <row r="51" spans="1:9" ht="12.75" customHeight="1" thickBot="1" x14ac:dyDescent="0.25">
      <c r="A51" s="321"/>
      <c r="B51" s="322">
        <v>3300.9050000000002</v>
      </c>
      <c r="C51" s="73" t="s">
        <v>75</v>
      </c>
      <c r="D51" s="323"/>
      <c r="E51" s="53"/>
      <c r="F51" s="53"/>
      <c r="G51" s="53"/>
      <c r="H51" s="156"/>
      <c r="I51" s="204">
        <f t="shared" si="0"/>
        <v>0</v>
      </c>
    </row>
    <row r="52" spans="1:9" ht="12.75" customHeight="1" x14ac:dyDescent="0.2">
      <c r="A52" s="588" t="s">
        <v>707</v>
      </c>
      <c r="B52" s="579">
        <v>3586.471</v>
      </c>
      <c r="C52" s="579" t="s">
        <v>76</v>
      </c>
      <c r="D52" s="591"/>
      <c r="E52" s="37" t="s">
        <v>220</v>
      </c>
      <c r="F52" s="37" t="s">
        <v>100</v>
      </c>
      <c r="G52" s="37">
        <v>2</v>
      </c>
      <c r="H52" s="38">
        <v>160</v>
      </c>
      <c r="I52" s="39">
        <f t="shared" si="0"/>
        <v>320</v>
      </c>
    </row>
    <row r="53" spans="1:9" ht="12.75" customHeight="1" x14ac:dyDescent="0.2">
      <c r="A53" s="589"/>
      <c r="B53" s="581"/>
      <c r="C53" s="581"/>
      <c r="D53" s="595"/>
      <c r="E53" s="35" t="s">
        <v>221</v>
      </c>
      <c r="F53" s="35" t="s">
        <v>102</v>
      </c>
      <c r="G53" s="35">
        <v>0.1</v>
      </c>
      <c r="H53" s="36">
        <v>82</v>
      </c>
      <c r="I53" s="43">
        <f t="shared" si="0"/>
        <v>8.2000000000000011</v>
      </c>
    </row>
    <row r="54" spans="1:9" ht="12.75" customHeight="1" x14ac:dyDescent="0.2">
      <c r="A54" s="589"/>
      <c r="B54" s="581"/>
      <c r="C54" s="581"/>
      <c r="D54" s="595"/>
      <c r="E54" s="35" t="s">
        <v>846</v>
      </c>
      <c r="F54" s="35" t="s">
        <v>102</v>
      </c>
      <c r="G54" s="35">
        <v>3</v>
      </c>
      <c r="H54" s="36">
        <v>120</v>
      </c>
      <c r="I54" s="43">
        <f t="shared" si="0"/>
        <v>360</v>
      </c>
    </row>
    <row r="55" spans="1:9" ht="12.75" customHeight="1" thickBot="1" x14ac:dyDescent="0.25">
      <c r="A55" s="590"/>
      <c r="B55" s="581"/>
      <c r="C55" s="581"/>
      <c r="D55" s="592"/>
      <c r="E55" s="86" t="s">
        <v>1214</v>
      </c>
      <c r="F55" s="86" t="s">
        <v>102</v>
      </c>
      <c r="G55" s="86">
        <v>0.1</v>
      </c>
      <c r="H55" s="87">
        <v>86</v>
      </c>
      <c r="I55" s="42">
        <f t="shared" si="0"/>
        <v>8.6</v>
      </c>
    </row>
    <row r="56" spans="1:9" ht="12.75" customHeight="1" x14ac:dyDescent="0.2">
      <c r="A56" s="588" t="s">
        <v>1008</v>
      </c>
      <c r="B56" s="581"/>
      <c r="C56" s="581"/>
      <c r="D56" s="591" t="s">
        <v>117</v>
      </c>
      <c r="E56" s="37" t="s">
        <v>326</v>
      </c>
      <c r="F56" s="37" t="s">
        <v>102</v>
      </c>
      <c r="G56" s="37">
        <v>0.1</v>
      </c>
      <c r="H56" s="38">
        <v>170</v>
      </c>
      <c r="I56" s="39">
        <f t="shared" si="0"/>
        <v>17</v>
      </c>
    </row>
    <row r="57" spans="1:9" ht="12.75" customHeight="1" x14ac:dyDescent="0.2">
      <c r="A57" s="589"/>
      <c r="B57" s="581"/>
      <c r="C57" s="581"/>
      <c r="D57" s="595"/>
      <c r="E57" s="35" t="s">
        <v>820</v>
      </c>
      <c r="F57" s="35" t="s">
        <v>100</v>
      </c>
      <c r="G57" s="35">
        <v>10</v>
      </c>
      <c r="H57" s="36">
        <v>1.5</v>
      </c>
      <c r="I57" s="43">
        <f t="shared" si="0"/>
        <v>15</v>
      </c>
    </row>
    <row r="58" spans="1:9" ht="12.75" customHeight="1" x14ac:dyDescent="0.2">
      <c r="A58" s="589"/>
      <c r="B58" s="581"/>
      <c r="C58" s="581"/>
      <c r="D58" s="595"/>
      <c r="E58" s="35" t="s">
        <v>550</v>
      </c>
      <c r="F58" s="35" t="s">
        <v>100</v>
      </c>
      <c r="G58" s="35">
        <v>2</v>
      </c>
      <c r="H58" s="36">
        <v>26</v>
      </c>
      <c r="I58" s="43">
        <f t="shared" si="0"/>
        <v>52</v>
      </c>
    </row>
    <row r="59" spans="1:9" ht="12.75" customHeight="1" thickBot="1" x14ac:dyDescent="0.25">
      <c r="A59" s="590"/>
      <c r="B59" s="580"/>
      <c r="C59" s="580"/>
      <c r="D59" s="592"/>
      <c r="E59" s="86" t="s">
        <v>375</v>
      </c>
      <c r="F59" s="86" t="s">
        <v>102</v>
      </c>
      <c r="G59" s="86">
        <v>0.2</v>
      </c>
      <c r="H59" s="87">
        <v>170</v>
      </c>
      <c r="I59" s="42">
        <f t="shared" si="0"/>
        <v>34</v>
      </c>
    </row>
    <row r="60" spans="1:9" ht="12.75" customHeight="1" x14ac:dyDescent="0.2">
      <c r="A60" s="588" t="s">
        <v>324</v>
      </c>
      <c r="B60" s="579">
        <v>3634.2950000000001</v>
      </c>
      <c r="C60" s="579" t="s">
        <v>77</v>
      </c>
      <c r="D60" s="591" t="s">
        <v>117</v>
      </c>
      <c r="E60" s="37" t="s">
        <v>415</v>
      </c>
      <c r="F60" s="37" t="s">
        <v>102</v>
      </c>
      <c r="G60" s="37">
        <v>0.2</v>
      </c>
      <c r="H60" s="38">
        <v>70</v>
      </c>
      <c r="I60" s="39">
        <f t="shared" si="0"/>
        <v>14</v>
      </c>
    </row>
    <row r="61" spans="1:9" ht="12.75" customHeight="1" thickBot="1" x14ac:dyDescent="0.25">
      <c r="A61" s="590"/>
      <c r="B61" s="580"/>
      <c r="C61" s="580"/>
      <c r="D61" s="592"/>
      <c r="E61" s="86" t="s">
        <v>220</v>
      </c>
      <c r="F61" s="86" t="s">
        <v>100</v>
      </c>
      <c r="G61" s="86">
        <v>1</v>
      </c>
      <c r="H61" s="87">
        <v>160</v>
      </c>
      <c r="I61" s="42">
        <f t="shared" si="0"/>
        <v>160</v>
      </c>
    </row>
    <row r="62" spans="1:9" ht="12.75" customHeight="1" x14ac:dyDescent="0.2">
      <c r="A62" s="265"/>
      <c r="B62" s="266">
        <v>3930.473</v>
      </c>
      <c r="C62" s="33" t="s">
        <v>78</v>
      </c>
      <c r="D62" s="267"/>
      <c r="E62" s="35"/>
      <c r="F62" s="35"/>
      <c r="G62" s="35"/>
      <c r="H62" s="36"/>
      <c r="I62" s="160"/>
    </row>
    <row r="63" spans="1:9" ht="12.75" customHeight="1" x14ac:dyDescent="0.2">
      <c r="A63" s="265"/>
      <c r="B63" s="266">
        <v>3917.7190000000001</v>
      </c>
      <c r="C63" s="33" t="s">
        <v>79</v>
      </c>
      <c r="D63" s="267"/>
      <c r="E63" s="35"/>
      <c r="F63" s="35"/>
      <c r="G63" s="35"/>
      <c r="H63" s="36"/>
      <c r="I63" s="43"/>
    </row>
    <row r="64" spans="1:9" ht="12.75" customHeight="1" thickBot="1" x14ac:dyDescent="0.25">
      <c r="A64" s="183"/>
      <c r="B64" s="200">
        <f>SUM(B6:B63)</f>
        <v>47804.207999999991</v>
      </c>
      <c r="C64" s="201"/>
      <c r="D64" s="200"/>
      <c r="E64" s="202"/>
      <c r="F64" s="201"/>
      <c r="G64" s="201"/>
      <c r="H64" s="200" t="s">
        <v>16</v>
      </c>
      <c r="I64" s="233">
        <f>SUM(I6:I63)</f>
        <v>12626.75</v>
      </c>
    </row>
    <row r="65" spans="1:9" ht="77.25" thickBot="1" x14ac:dyDescent="0.25">
      <c r="A65" s="137" t="s">
        <v>1602</v>
      </c>
      <c r="B65" s="117" t="s">
        <v>15</v>
      </c>
      <c r="C65" s="117" t="s">
        <v>4</v>
      </c>
      <c r="D65" s="117" t="s">
        <v>22</v>
      </c>
      <c r="E65" s="121" t="s">
        <v>17</v>
      </c>
      <c r="F65" s="117" t="s">
        <v>18</v>
      </c>
      <c r="G65" s="117" t="s">
        <v>9</v>
      </c>
      <c r="H65" s="117" t="s">
        <v>12</v>
      </c>
      <c r="I65" s="118" t="s">
        <v>11</v>
      </c>
    </row>
    <row r="66" spans="1:9" ht="26.25" thickBot="1" x14ac:dyDescent="0.25">
      <c r="A66" s="46" t="s">
        <v>353</v>
      </c>
      <c r="B66" s="272">
        <v>6486.48</v>
      </c>
      <c r="C66" s="88" t="s">
        <v>65</v>
      </c>
      <c r="D66" s="47" t="s">
        <v>362</v>
      </c>
      <c r="E66" s="47" t="s">
        <v>355</v>
      </c>
      <c r="F66" s="47" t="s">
        <v>100</v>
      </c>
      <c r="G66" s="47">
        <v>2</v>
      </c>
      <c r="H66" s="48">
        <v>17</v>
      </c>
      <c r="I66" s="49">
        <f>G66*H66</f>
        <v>34</v>
      </c>
    </row>
    <row r="67" spans="1:9" ht="26.25" thickBot="1" x14ac:dyDescent="0.25">
      <c r="A67" s="46" t="s">
        <v>353</v>
      </c>
      <c r="B67" s="579">
        <v>5443.84</v>
      </c>
      <c r="C67" s="579" t="s">
        <v>66</v>
      </c>
      <c r="D67" s="47" t="s">
        <v>362</v>
      </c>
      <c r="E67" s="47" t="s">
        <v>355</v>
      </c>
      <c r="F67" s="47" t="s">
        <v>100</v>
      </c>
      <c r="G67" s="47">
        <v>2</v>
      </c>
      <c r="H67" s="48">
        <v>17</v>
      </c>
      <c r="I67" s="49">
        <f t="shared" ref="I67:I239" si="1">G67*H67</f>
        <v>34</v>
      </c>
    </row>
    <row r="68" spans="1:9" ht="12.75" customHeight="1" x14ac:dyDescent="0.2">
      <c r="A68" s="588" t="s">
        <v>118</v>
      </c>
      <c r="B68" s="581"/>
      <c r="C68" s="581"/>
      <c r="D68" s="591" t="s">
        <v>416</v>
      </c>
      <c r="E68" s="37" t="s">
        <v>236</v>
      </c>
      <c r="F68" s="37" t="s">
        <v>104</v>
      </c>
      <c r="G68" s="37">
        <v>2</v>
      </c>
      <c r="H68" s="38">
        <v>56.24</v>
      </c>
      <c r="I68" s="39">
        <f t="shared" si="1"/>
        <v>112.48</v>
      </c>
    </row>
    <row r="69" spans="1:9" ht="12.75" customHeight="1" x14ac:dyDescent="0.2">
      <c r="A69" s="589"/>
      <c r="B69" s="581"/>
      <c r="C69" s="581"/>
      <c r="D69" s="595"/>
      <c r="E69" s="15" t="s">
        <v>231</v>
      </c>
      <c r="F69" s="15" t="s">
        <v>100</v>
      </c>
      <c r="G69" s="15">
        <v>4</v>
      </c>
      <c r="H69" s="16">
        <v>3.82</v>
      </c>
      <c r="I69" s="43">
        <f t="shared" si="1"/>
        <v>15.28</v>
      </c>
    </row>
    <row r="70" spans="1:9" ht="12.75" customHeight="1" x14ac:dyDescent="0.2">
      <c r="A70" s="589"/>
      <c r="B70" s="581"/>
      <c r="C70" s="581"/>
      <c r="D70" s="595"/>
      <c r="E70" s="15" t="s">
        <v>333</v>
      </c>
      <c r="F70" s="15" t="s">
        <v>100</v>
      </c>
      <c r="G70" s="15">
        <v>1</v>
      </c>
      <c r="H70" s="16">
        <v>104.84</v>
      </c>
      <c r="I70" s="43">
        <f t="shared" si="1"/>
        <v>104.84</v>
      </c>
    </row>
    <row r="71" spans="1:9" ht="12.75" customHeight="1" x14ac:dyDescent="0.2">
      <c r="A71" s="589"/>
      <c r="B71" s="581"/>
      <c r="C71" s="581"/>
      <c r="D71" s="595"/>
      <c r="E71" s="15" t="s">
        <v>192</v>
      </c>
      <c r="F71" s="15" t="s">
        <v>100</v>
      </c>
      <c r="G71" s="15">
        <v>2</v>
      </c>
      <c r="H71" s="16">
        <v>68.430000000000007</v>
      </c>
      <c r="I71" s="160">
        <f t="shared" si="1"/>
        <v>136.86000000000001</v>
      </c>
    </row>
    <row r="72" spans="1:9" ht="12.75" customHeight="1" x14ac:dyDescent="0.2">
      <c r="A72" s="589"/>
      <c r="B72" s="581"/>
      <c r="C72" s="581"/>
      <c r="D72" s="595"/>
      <c r="E72" s="15" t="s">
        <v>209</v>
      </c>
      <c r="F72" s="15" t="s">
        <v>100</v>
      </c>
      <c r="G72" s="15">
        <v>2</v>
      </c>
      <c r="H72" s="16">
        <v>96.26</v>
      </c>
      <c r="I72" s="160">
        <f t="shared" si="1"/>
        <v>192.52</v>
      </c>
    </row>
    <row r="73" spans="1:9" ht="12.75" customHeight="1" x14ac:dyDescent="0.2">
      <c r="A73" s="589"/>
      <c r="B73" s="581"/>
      <c r="C73" s="581"/>
      <c r="D73" s="595"/>
      <c r="E73" s="15" t="s">
        <v>193</v>
      </c>
      <c r="F73" s="15" t="s">
        <v>100</v>
      </c>
      <c r="G73" s="15">
        <v>2</v>
      </c>
      <c r="H73" s="16">
        <v>106.12</v>
      </c>
      <c r="I73" s="160">
        <f t="shared" si="1"/>
        <v>212.24</v>
      </c>
    </row>
    <row r="74" spans="1:9" ht="12.75" customHeight="1" x14ac:dyDescent="0.2">
      <c r="A74" s="589"/>
      <c r="B74" s="581"/>
      <c r="C74" s="581"/>
      <c r="D74" s="595"/>
      <c r="E74" s="15" t="s">
        <v>417</v>
      </c>
      <c r="F74" s="15" t="s">
        <v>100</v>
      </c>
      <c r="G74" s="15">
        <v>2</v>
      </c>
      <c r="H74" s="16">
        <v>60.79</v>
      </c>
      <c r="I74" s="160">
        <f t="shared" si="1"/>
        <v>121.58</v>
      </c>
    </row>
    <row r="75" spans="1:9" ht="12.75" customHeight="1" x14ac:dyDescent="0.2">
      <c r="A75" s="589"/>
      <c r="B75" s="581"/>
      <c r="C75" s="581"/>
      <c r="D75" s="595"/>
      <c r="E75" s="15" t="s">
        <v>410</v>
      </c>
      <c r="F75" s="15" t="s">
        <v>100</v>
      </c>
      <c r="G75" s="15">
        <v>1</v>
      </c>
      <c r="H75" s="16">
        <v>7</v>
      </c>
      <c r="I75" s="160">
        <f t="shared" si="1"/>
        <v>7</v>
      </c>
    </row>
    <row r="76" spans="1:9" ht="12.75" customHeight="1" x14ac:dyDescent="0.2">
      <c r="A76" s="589"/>
      <c r="B76" s="581"/>
      <c r="C76" s="581"/>
      <c r="D76" s="595"/>
      <c r="E76" s="15" t="s">
        <v>237</v>
      </c>
      <c r="F76" s="15" t="s">
        <v>100</v>
      </c>
      <c r="G76" s="15">
        <v>2</v>
      </c>
      <c r="H76" s="16">
        <v>4.59</v>
      </c>
      <c r="I76" s="160">
        <f t="shared" si="1"/>
        <v>9.18</v>
      </c>
    </row>
    <row r="77" spans="1:9" ht="13.5" thickBot="1" x14ac:dyDescent="0.25">
      <c r="A77" s="590"/>
      <c r="B77" s="581"/>
      <c r="C77" s="581"/>
      <c r="D77" s="592"/>
      <c r="E77" s="40" t="s">
        <v>230</v>
      </c>
      <c r="F77" s="40" t="s">
        <v>100</v>
      </c>
      <c r="G77" s="40">
        <v>1</v>
      </c>
      <c r="H77" s="41">
        <v>55.8</v>
      </c>
      <c r="I77" s="203">
        <f t="shared" si="1"/>
        <v>55.8</v>
      </c>
    </row>
    <row r="78" spans="1:9" ht="12.75" customHeight="1" x14ac:dyDescent="0.2">
      <c r="A78" s="588" t="s">
        <v>187</v>
      </c>
      <c r="B78" s="581"/>
      <c r="C78" s="581"/>
      <c r="D78" s="591" t="s">
        <v>418</v>
      </c>
      <c r="E78" s="37" t="s">
        <v>236</v>
      </c>
      <c r="F78" s="37" t="s">
        <v>104</v>
      </c>
      <c r="G78" s="37">
        <v>5</v>
      </c>
      <c r="H78" s="38">
        <v>57.72</v>
      </c>
      <c r="I78" s="39">
        <f t="shared" si="1"/>
        <v>288.60000000000002</v>
      </c>
    </row>
    <row r="79" spans="1:9" ht="12.75" customHeight="1" x14ac:dyDescent="0.2">
      <c r="A79" s="589"/>
      <c r="B79" s="581"/>
      <c r="C79" s="581"/>
      <c r="D79" s="595"/>
      <c r="E79" s="15" t="s">
        <v>192</v>
      </c>
      <c r="F79" s="15" t="s">
        <v>100</v>
      </c>
      <c r="G79" s="15">
        <v>2</v>
      </c>
      <c r="H79" s="16">
        <v>68.430000000000007</v>
      </c>
      <c r="I79" s="160">
        <f t="shared" si="1"/>
        <v>136.86000000000001</v>
      </c>
    </row>
    <row r="80" spans="1:9" ht="12.75" customHeight="1" x14ac:dyDescent="0.2">
      <c r="A80" s="589"/>
      <c r="B80" s="581"/>
      <c r="C80" s="581"/>
      <c r="D80" s="595"/>
      <c r="E80" s="15" t="s">
        <v>193</v>
      </c>
      <c r="F80" s="15" t="s">
        <v>100</v>
      </c>
      <c r="G80" s="15">
        <v>2</v>
      </c>
      <c r="H80" s="16">
        <v>106.12</v>
      </c>
      <c r="I80" s="160">
        <f t="shared" si="1"/>
        <v>212.24</v>
      </c>
    </row>
    <row r="81" spans="1:9" ht="12.75" customHeight="1" x14ac:dyDescent="0.2">
      <c r="A81" s="589"/>
      <c r="B81" s="581"/>
      <c r="C81" s="581"/>
      <c r="D81" s="595"/>
      <c r="E81" s="15" t="s">
        <v>209</v>
      </c>
      <c r="F81" s="15" t="s">
        <v>100</v>
      </c>
      <c r="G81" s="15">
        <v>2</v>
      </c>
      <c r="H81" s="16">
        <v>96.26</v>
      </c>
      <c r="I81" s="160">
        <f t="shared" si="1"/>
        <v>192.52</v>
      </c>
    </row>
    <row r="82" spans="1:9" ht="12.75" customHeight="1" x14ac:dyDescent="0.2">
      <c r="A82" s="589"/>
      <c r="B82" s="581"/>
      <c r="C82" s="581"/>
      <c r="D82" s="595"/>
      <c r="E82" s="15" t="s">
        <v>419</v>
      </c>
      <c r="F82" s="15" t="s">
        <v>100</v>
      </c>
      <c r="G82" s="15">
        <v>2</v>
      </c>
      <c r="H82" s="16">
        <v>148.01</v>
      </c>
      <c r="I82" s="160">
        <f t="shared" si="1"/>
        <v>296.02</v>
      </c>
    </row>
    <row r="83" spans="1:9" ht="12.75" customHeight="1" x14ac:dyDescent="0.2">
      <c r="A83" s="589"/>
      <c r="B83" s="581"/>
      <c r="C83" s="581"/>
      <c r="D83" s="595"/>
      <c r="E83" s="15" t="s">
        <v>230</v>
      </c>
      <c r="F83" s="15" t="s">
        <v>100</v>
      </c>
      <c r="G83" s="15">
        <v>2</v>
      </c>
      <c r="H83" s="16">
        <v>55.8</v>
      </c>
      <c r="I83" s="160">
        <f t="shared" si="1"/>
        <v>111.6</v>
      </c>
    </row>
    <row r="84" spans="1:9" ht="12.75" customHeight="1" x14ac:dyDescent="0.2">
      <c r="A84" s="589"/>
      <c r="B84" s="581"/>
      <c r="C84" s="581"/>
      <c r="D84" s="595"/>
      <c r="E84" s="15" t="s">
        <v>410</v>
      </c>
      <c r="F84" s="15" t="s">
        <v>100</v>
      </c>
      <c r="G84" s="15">
        <v>2</v>
      </c>
      <c r="H84" s="16">
        <v>7</v>
      </c>
      <c r="I84" s="160">
        <f t="shared" si="1"/>
        <v>14</v>
      </c>
    </row>
    <row r="85" spans="1:9" ht="12.75" customHeight="1" x14ac:dyDescent="0.2">
      <c r="A85" s="589"/>
      <c r="B85" s="581"/>
      <c r="C85" s="581"/>
      <c r="D85" s="595"/>
      <c r="E85" s="295" t="s">
        <v>420</v>
      </c>
      <c r="F85" s="295" t="s">
        <v>100</v>
      </c>
      <c r="G85" s="295">
        <v>8</v>
      </c>
      <c r="H85" s="296">
        <v>4.59</v>
      </c>
      <c r="I85" s="160">
        <f t="shared" si="1"/>
        <v>36.72</v>
      </c>
    </row>
    <row r="86" spans="1:9" ht="12.75" customHeight="1" x14ac:dyDescent="0.2">
      <c r="A86" s="589"/>
      <c r="B86" s="581"/>
      <c r="C86" s="581"/>
      <c r="D86" s="595"/>
      <c r="E86" s="15" t="s">
        <v>231</v>
      </c>
      <c r="F86" s="15" t="s">
        <v>100</v>
      </c>
      <c r="G86" s="15">
        <v>4</v>
      </c>
      <c r="H86" s="16">
        <v>3.82</v>
      </c>
      <c r="I86" s="160">
        <f t="shared" si="1"/>
        <v>15.28</v>
      </c>
    </row>
    <row r="87" spans="1:9" ht="12.75" customHeight="1" thickBot="1" x14ac:dyDescent="0.25">
      <c r="A87" s="590"/>
      <c r="B87" s="580"/>
      <c r="C87" s="580"/>
      <c r="D87" s="592"/>
      <c r="E87" s="40" t="s">
        <v>185</v>
      </c>
      <c r="F87" s="40" t="s">
        <v>100</v>
      </c>
      <c r="G87" s="40">
        <v>1</v>
      </c>
      <c r="H87" s="41">
        <v>40</v>
      </c>
      <c r="I87" s="203">
        <f t="shared" si="1"/>
        <v>40</v>
      </c>
    </row>
    <row r="88" spans="1:9" ht="12.75" customHeight="1" x14ac:dyDescent="0.2">
      <c r="A88" s="265"/>
      <c r="B88" s="485">
        <v>5463.58</v>
      </c>
      <c r="C88" s="33" t="s">
        <v>69</v>
      </c>
      <c r="D88" s="267"/>
      <c r="E88" s="35"/>
      <c r="F88" s="35"/>
      <c r="G88" s="35"/>
      <c r="H88" s="36"/>
      <c r="I88" s="160">
        <f t="shared" si="1"/>
        <v>0</v>
      </c>
    </row>
    <row r="89" spans="1:9" ht="12.75" customHeight="1" thickBot="1" x14ac:dyDescent="0.25">
      <c r="A89" s="316"/>
      <c r="B89" s="501">
        <v>5052.17</v>
      </c>
      <c r="C89" s="73" t="s">
        <v>71</v>
      </c>
      <c r="D89" s="317"/>
      <c r="E89" s="76"/>
      <c r="F89" s="76"/>
      <c r="G89" s="76"/>
      <c r="H89" s="77"/>
      <c r="I89" s="168">
        <f t="shared" si="1"/>
        <v>0</v>
      </c>
    </row>
    <row r="90" spans="1:9" ht="12.75" customHeight="1" x14ac:dyDescent="0.2">
      <c r="A90" s="588" t="s">
        <v>118</v>
      </c>
      <c r="B90" s="599">
        <v>5036.17</v>
      </c>
      <c r="C90" s="579" t="s">
        <v>72</v>
      </c>
      <c r="D90" s="609" t="s">
        <v>176</v>
      </c>
      <c r="E90" s="37" t="s">
        <v>735</v>
      </c>
      <c r="F90" s="37" t="s">
        <v>100</v>
      </c>
      <c r="G90" s="37">
        <v>1</v>
      </c>
      <c r="H90" s="38">
        <v>10.119999999999999</v>
      </c>
      <c r="I90" s="39">
        <f t="shared" si="1"/>
        <v>10.119999999999999</v>
      </c>
    </row>
    <row r="91" spans="1:9" ht="12.75" customHeight="1" x14ac:dyDescent="0.2">
      <c r="A91" s="589"/>
      <c r="B91" s="600"/>
      <c r="C91" s="581"/>
      <c r="D91" s="610"/>
      <c r="E91" s="15" t="s">
        <v>731</v>
      </c>
      <c r="F91" s="15" t="s">
        <v>100</v>
      </c>
      <c r="G91" s="15">
        <v>1</v>
      </c>
      <c r="H91" s="16">
        <v>173.33</v>
      </c>
      <c r="I91" s="160">
        <f t="shared" si="1"/>
        <v>173.33</v>
      </c>
    </row>
    <row r="92" spans="1:9" ht="12.75" customHeight="1" x14ac:dyDescent="0.2">
      <c r="A92" s="589"/>
      <c r="B92" s="600"/>
      <c r="C92" s="581"/>
      <c r="D92" s="610"/>
      <c r="E92" s="15" t="s">
        <v>206</v>
      </c>
      <c r="F92" s="15" t="s">
        <v>100</v>
      </c>
      <c r="G92" s="15">
        <v>1</v>
      </c>
      <c r="H92" s="16">
        <v>5.28</v>
      </c>
      <c r="I92" s="160">
        <f t="shared" si="1"/>
        <v>5.28</v>
      </c>
    </row>
    <row r="93" spans="1:9" ht="12.75" customHeight="1" thickBot="1" x14ac:dyDescent="0.25">
      <c r="A93" s="590"/>
      <c r="B93" s="600"/>
      <c r="C93" s="581"/>
      <c r="D93" s="611"/>
      <c r="E93" s="40" t="s">
        <v>274</v>
      </c>
      <c r="F93" s="40" t="s">
        <v>100</v>
      </c>
      <c r="G93" s="40">
        <v>1</v>
      </c>
      <c r="H93" s="41">
        <v>102.25</v>
      </c>
      <c r="I93" s="203">
        <f t="shared" si="1"/>
        <v>102.25</v>
      </c>
    </row>
    <row r="94" spans="1:9" ht="12.75" customHeight="1" x14ac:dyDescent="0.2">
      <c r="A94" s="588" t="s">
        <v>142</v>
      </c>
      <c r="B94" s="600"/>
      <c r="C94" s="581"/>
      <c r="D94" s="591" t="s">
        <v>143</v>
      </c>
      <c r="E94" s="37" t="s">
        <v>441</v>
      </c>
      <c r="F94" s="37" t="s">
        <v>100</v>
      </c>
      <c r="G94" s="37">
        <v>2</v>
      </c>
      <c r="H94" s="38">
        <v>280</v>
      </c>
      <c r="I94" s="39">
        <f t="shared" si="1"/>
        <v>560</v>
      </c>
    </row>
    <row r="95" spans="1:9" ht="12.75" customHeight="1" x14ac:dyDescent="0.2">
      <c r="A95" s="589"/>
      <c r="B95" s="600"/>
      <c r="C95" s="581"/>
      <c r="D95" s="595"/>
      <c r="E95" s="15" t="s">
        <v>340</v>
      </c>
      <c r="F95" s="15" t="s">
        <v>104</v>
      </c>
      <c r="G95" s="15">
        <v>6</v>
      </c>
      <c r="H95" s="16">
        <v>138.27000000000001</v>
      </c>
      <c r="I95" s="160">
        <f t="shared" si="1"/>
        <v>829.62000000000012</v>
      </c>
    </row>
    <row r="96" spans="1:9" ht="12.75" customHeight="1" x14ac:dyDescent="0.2">
      <c r="A96" s="589"/>
      <c r="B96" s="600"/>
      <c r="C96" s="581"/>
      <c r="D96" s="595"/>
      <c r="E96" s="15" t="s">
        <v>882</v>
      </c>
      <c r="F96" s="15" t="s">
        <v>100</v>
      </c>
      <c r="G96" s="15">
        <v>4</v>
      </c>
      <c r="H96" s="16">
        <v>210.19</v>
      </c>
      <c r="I96" s="160">
        <f t="shared" si="1"/>
        <v>840.76</v>
      </c>
    </row>
    <row r="97" spans="1:9" ht="12.75" customHeight="1" x14ac:dyDescent="0.2">
      <c r="A97" s="589"/>
      <c r="B97" s="600"/>
      <c r="C97" s="581"/>
      <c r="D97" s="595"/>
      <c r="E97" s="15" t="s">
        <v>883</v>
      </c>
      <c r="F97" s="15" t="s">
        <v>100</v>
      </c>
      <c r="G97" s="15">
        <v>4</v>
      </c>
      <c r="H97" s="16">
        <v>2401.9899999999998</v>
      </c>
      <c r="I97" s="160">
        <f t="shared" si="1"/>
        <v>9607.9599999999991</v>
      </c>
    </row>
    <row r="98" spans="1:9" ht="12.75" customHeight="1" x14ac:dyDescent="0.2">
      <c r="A98" s="589"/>
      <c r="B98" s="600"/>
      <c r="C98" s="581"/>
      <c r="D98" s="595"/>
      <c r="E98" s="15" t="s">
        <v>740</v>
      </c>
      <c r="F98" s="15" t="s">
        <v>102</v>
      </c>
      <c r="G98" s="15">
        <v>2</v>
      </c>
      <c r="H98" s="16">
        <v>73.75</v>
      </c>
      <c r="I98" s="160">
        <f t="shared" si="1"/>
        <v>147.5</v>
      </c>
    </row>
    <row r="99" spans="1:9" ht="12.75" customHeight="1" x14ac:dyDescent="0.2">
      <c r="A99" s="589"/>
      <c r="B99" s="600"/>
      <c r="C99" s="581"/>
      <c r="D99" s="595"/>
      <c r="E99" s="15" t="s">
        <v>741</v>
      </c>
      <c r="F99" s="15" t="s">
        <v>102</v>
      </c>
      <c r="G99" s="15">
        <v>1</v>
      </c>
      <c r="H99" s="16">
        <v>103.35</v>
      </c>
      <c r="I99" s="160">
        <f t="shared" si="1"/>
        <v>103.35</v>
      </c>
    </row>
    <row r="100" spans="1:9" ht="12.75" customHeight="1" x14ac:dyDescent="0.2">
      <c r="A100" s="589"/>
      <c r="B100" s="600"/>
      <c r="C100" s="581"/>
      <c r="D100" s="595"/>
      <c r="E100" s="15" t="s">
        <v>256</v>
      </c>
      <c r="F100" s="15" t="s">
        <v>100</v>
      </c>
      <c r="G100" s="15">
        <v>8</v>
      </c>
      <c r="H100" s="16">
        <v>4.9400000000000004</v>
      </c>
      <c r="I100" s="160">
        <f t="shared" si="1"/>
        <v>39.520000000000003</v>
      </c>
    </row>
    <row r="101" spans="1:9" ht="12.75" customHeight="1" x14ac:dyDescent="0.2">
      <c r="A101" s="589"/>
      <c r="B101" s="600"/>
      <c r="C101" s="581"/>
      <c r="D101" s="595"/>
      <c r="E101" s="15" t="s">
        <v>206</v>
      </c>
      <c r="F101" s="15" t="s">
        <v>100</v>
      </c>
      <c r="G101" s="15">
        <v>2</v>
      </c>
      <c r="H101" s="16">
        <v>5.28</v>
      </c>
      <c r="I101" s="160">
        <f t="shared" si="1"/>
        <v>10.56</v>
      </c>
    </row>
    <row r="102" spans="1:9" ht="12.75" customHeight="1" x14ac:dyDescent="0.2">
      <c r="A102" s="589"/>
      <c r="B102" s="600"/>
      <c r="C102" s="581"/>
      <c r="D102" s="595"/>
      <c r="E102" s="15" t="s">
        <v>209</v>
      </c>
      <c r="F102" s="15" t="s">
        <v>100</v>
      </c>
      <c r="G102" s="15">
        <v>2</v>
      </c>
      <c r="H102" s="16">
        <v>173.33</v>
      </c>
      <c r="I102" s="160">
        <f t="shared" si="1"/>
        <v>346.66</v>
      </c>
    </row>
    <row r="103" spans="1:9" ht="12.75" customHeight="1" x14ac:dyDescent="0.2">
      <c r="A103" s="589"/>
      <c r="B103" s="600"/>
      <c r="C103" s="581"/>
      <c r="D103" s="595"/>
      <c r="E103" s="15" t="s">
        <v>521</v>
      </c>
      <c r="F103" s="15" t="s">
        <v>102</v>
      </c>
      <c r="G103" s="15">
        <v>2</v>
      </c>
      <c r="H103" s="16">
        <v>76.7</v>
      </c>
      <c r="I103" s="160">
        <f t="shared" si="1"/>
        <v>153.4</v>
      </c>
    </row>
    <row r="104" spans="1:9" ht="12.75" customHeight="1" x14ac:dyDescent="0.2">
      <c r="A104" s="589"/>
      <c r="B104" s="600"/>
      <c r="C104" s="581"/>
      <c r="D104" s="595"/>
      <c r="E104" s="15" t="s">
        <v>249</v>
      </c>
      <c r="F104" s="15" t="s">
        <v>100</v>
      </c>
      <c r="G104" s="15">
        <v>1</v>
      </c>
      <c r="H104" s="16">
        <v>75</v>
      </c>
      <c r="I104" s="160">
        <f t="shared" si="1"/>
        <v>75</v>
      </c>
    </row>
    <row r="105" spans="1:9" x14ac:dyDescent="0.2">
      <c r="A105" s="589"/>
      <c r="B105" s="600"/>
      <c r="C105" s="581"/>
      <c r="D105" s="595"/>
      <c r="E105" s="15" t="s">
        <v>884</v>
      </c>
      <c r="F105" s="15" t="s">
        <v>104</v>
      </c>
      <c r="G105" s="15">
        <v>1</v>
      </c>
      <c r="H105" s="16">
        <v>93.24</v>
      </c>
      <c r="I105" s="160">
        <f t="shared" si="1"/>
        <v>93.24</v>
      </c>
    </row>
    <row r="106" spans="1:9" ht="12.75" customHeight="1" x14ac:dyDescent="0.2">
      <c r="A106" s="589"/>
      <c r="B106" s="600"/>
      <c r="C106" s="581"/>
      <c r="D106" s="595"/>
      <c r="E106" s="15" t="s">
        <v>885</v>
      </c>
      <c r="F106" s="15" t="s">
        <v>100</v>
      </c>
      <c r="G106" s="15">
        <v>1</v>
      </c>
      <c r="H106" s="16">
        <v>130.08000000000001</v>
      </c>
      <c r="I106" s="160">
        <f t="shared" si="1"/>
        <v>130.08000000000001</v>
      </c>
    </row>
    <row r="107" spans="1:9" ht="12.75" customHeight="1" x14ac:dyDescent="0.2">
      <c r="A107" s="589"/>
      <c r="B107" s="600"/>
      <c r="C107" s="581"/>
      <c r="D107" s="595"/>
      <c r="E107" s="15" t="s">
        <v>268</v>
      </c>
      <c r="F107" s="15" t="s">
        <v>100</v>
      </c>
      <c r="G107" s="15">
        <v>1</v>
      </c>
      <c r="H107" s="16">
        <v>151.66</v>
      </c>
      <c r="I107" s="160">
        <f t="shared" si="1"/>
        <v>151.66</v>
      </c>
    </row>
    <row r="108" spans="1:9" ht="12.75" customHeight="1" x14ac:dyDescent="0.2">
      <c r="A108" s="589"/>
      <c r="B108" s="600"/>
      <c r="C108" s="581"/>
      <c r="D108" s="595"/>
      <c r="E108" s="15" t="s">
        <v>240</v>
      </c>
      <c r="F108" s="15" t="s">
        <v>100</v>
      </c>
      <c r="G108" s="15">
        <v>1</v>
      </c>
      <c r="H108" s="16">
        <v>320</v>
      </c>
      <c r="I108" s="160">
        <f t="shared" si="1"/>
        <v>320</v>
      </c>
    </row>
    <row r="109" spans="1:9" ht="12.75" customHeight="1" x14ac:dyDescent="0.2">
      <c r="A109" s="589"/>
      <c r="B109" s="600"/>
      <c r="C109" s="581"/>
      <c r="D109" s="595"/>
      <c r="E109" s="15" t="s">
        <v>193</v>
      </c>
      <c r="F109" s="15" t="s">
        <v>100</v>
      </c>
      <c r="G109" s="15">
        <v>1</v>
      </c>
      <c r="H109" s="16">
        <v>106.12</v>
      </c>
      <c r="I109" s="160">
        <f t="shared" si="1"/>
        <v>106.12</v>
      </c>
    </row>
    <row r="110" spans="1:9" ht="12.75" customHeight="1" thickBot="1" x14ac:dyDescent="0.25">
      <c r="A110" s="590"/>
      <c r="B110" s="601"/>
      <c r="C110" s="580"/>
      <c r="D110" s="592"/>
      <c r="E110" s="40" t="s">
        <v>228</v>
      </c>
      <c r="F110" s="40" t="s">
        <v>100</v>
      </c>
      <c r="G110" s="40">
        <v>2</v>
      </c>
      <c r="H110" s="41">
        <v>8.07</v>
      </c>
      <c r="I110" s="203">
        <f t="shared" si="1"/>
        <v>16.14</v>
      </c>
    </row>
    <row r="111" spans="1:9" x14ac:dyDescent="0.2">
      <c r="A111" s="588" t="s">
        <v>353</v>
      </c>
      <c r="B111" s="579">
        <v>4962.32</v>
      </c>
      <c r="C111" s="579" t="s">
        <v>73</v>
      </c>
      <c r="D111" s="591" t="s">
        <v>362</v>
      </c>
      <c r="E111" s="37" t="s">
        <v>355</v>
      </c>
      <c r="F111" s="37" t="s">
        <v>100</v>
      </c>
      <c r="G111" s="37">
        <v>2</v>
      </c>
      <c r="H111" s="38">
        <v>17</v>
      </c>
      <c r="I111" s="39">
        <f t="shared" si="1"/>
        <v>34</v>
      </c>
    </row>
    <row r="112" spans="1:9" ht="13.5" thickBot="1" x14ac:dyDescent="0.25">
      <c r="A112" s="590"/>
      <c r="B112" s="580"/>
      <c r="C112" s="580"/>
      <c r="D112" s="592"/>
      <c r="E112" s="86" t="s">
        <v>356</v>
      </c>
      <c r="F112" s="86" t="s">
        <v>100</v>
      </c>
      <c r="G112" s="86">
        <v>1</v>
      </c>
      <c r="H112" s="87">
        <v>50</v>
      </c>
      <c r="I112" s="203">
        <f t="shared" si="1"/>
        <v>50</v>
      </c>
    </row>
    <row r="113" spans="1:9" ht="13.5" thickBot="1" x14ac:dyDescent="0.25">
      <c r="A113" s="46"/>
      <c r="B113" s="88">
        <v>5837.8549999999996</v>
      </c>
      <c r="C113" s="88" t="s">
        <v>74</v>
      </c>
      <c r="D113" s="47"/>
      <c r="E113" s="47"/>
      <c r="F113" s="47"/>
      <c r="G113" s="47"/>
      <c r="H113" s="48"/>
      <c r="I113" s="49">
        <f t="shared" si="1"/>
        <v>0</v>
      </c>
    </row>
    <row r="114" spans="1:9" s="44" customFormat="1" ht="26.45" customHeight="1" x14ac:dyDescent="0.2">
      <c r="A114" s="588" t="s">
        <v>142</v>
      </c>
      <c r="B114" s="579">
        <v>6030.3549999999996</v>
      </c>
      <c r="C114" s="579" t="s">
        <v>75</v>
      </c>
      <c r="D114" s="609" t="s">
        <v>1067</v>
      </c>
      <c r="E114" s="37" t="s">
        <v>882</v>
      </c>
      <c r="F114" s="37" t="s">
        <v>100</v>
      </c>
      <c r="G114" s="37">
        <v>2</v>
      </c>
      <c r="H114" s="38">
        <v>210.19</v>
      </c>
      <c r="I114" s="39">
        <f t="shared" si="1"/>
        <v>420.38</v>
      </c>
    </row>
    <row r="115" spans="1:9" s="44" customFormat="1" x14ac:dyDescent="0.2">
      <c r="A115" s="589"/>
      <c r="B115" s="581"/>
      <c r="C115" s="581"/>
      <c r="D115" s="610"/>
      <c r="E115" s="35" t="s">
        <v>351</v>
      </c>
      <c r="F115" s="15" t="s">
        <v>100</v>
      </c>
      <c r="G115" s="15">
        <v>2</v>
      </c>
      <c r="H115" s="16">
        <v>302.02999999999997</v>
      </c>
      <c r="I115" s="160">
        <f t="shared" si="1"/>
        <v>604.05999999999995</v>
      </c>
    </row>
    <row r="116" spans="1:9" s="44" customFormat="1" x14ac:dyDescent="0.2">
      <c r="A116" s="589"/>
      <c r="B116" s="581"/>
      <c r="C116" s="581"/>
      <c r="D116" s="610"/>
      <c r="E116" s="35" t="s">
        <v>538</v>
      </c>
      <c r="F116" s="15" t="s">
        <v>100</v>
      </c>
      <c r="G116" s="15">
        <v>4</v>
      </c>
      <c r="H116" s="16">
        <v>12.76</v>
      </c>
      <c r="I116" s="160">
        <f t="shared" si="1"/>
        <v>51.04</v>
      </c>
    </row>
    <row r="117" spans="1:9" s="44" customFormat="1" x14ac:dyDescent="0.2">
      <c r="A117" s="589"/>
      <c r="B117" s="581"/>
      <c r="C117" s="581"/>
      <c r="D117" s="610"/>
      <c r="E117" s="15" t="s">
        <v>1068</v>
      </c>
      <c r="F117" s="15" t="s">
        <v>100</v>
      </c>
      <c r="G117" s="15">
        <v>2</v>
      </c>
      <c r="H117" s="16">
        <v>50.4</v>
      </c>
      <c r="I117" s="160">
        <f t="shared" si="1"/>
        <v>100.8</v>
      </c>
    </row>
    <row r="118" spans="1:9" s="44" customFormat="1" x14ac:dyDescent="0.2">
      <c r="A118" s="589"/>
      <c r="B118" s="581"/>
      <c r="C118" s="581"/>
      <c r="D118" s="610"/>
      <c r="E118" s="15" t="s">
        <v>740</v>
      </c>
      <c r="F118" s="15" t="s">
        <v>102</v>
      </c>
      <c r="G118" s="15">
        <v>1</v>
      </c>
      <c r="H118" s="16">
        <v>73.75</v>
      </c>
      <c r="I118" s="160">
        <f t="shared" si="1"/>
        <v>73.75</v>
      </c>
    </row>
    <row r="119" spans="1:9" s="44" customFormat="1" x14ac:dyDescent="0.2">
      <c r="A119" s="589"/>
      <c r="B119" s="581"/>
      <c r="C119" s="581"/>
      <c r="D119" s="610"/>
      <c r="E119" s="15" t="s">
        <v>741</v>
      </c>
      <c r="F119" s="15" t="s">
        <v>102</v>
      </c>
      <c r="G119" s="15">
        <v>0.5</v>
      </c>
      <c r="H119" s="16">
        <v>103.35</v>
      </c>
      <c r="I119" s="160">
        <f t="shared" si="1"/>
        <v>51.674999999999997</v>
      </c>
    </row>
    <row r="120" spans="1:9" s="44" customFormat="1" x14ac:dyDescent="0.2">
      <c r="A120" s="589"/>
      <c r="B120" s="581"/>
      <c r="C120" s="581"/>
      <c r="D120" s="610"/>
      <c r="E120" s="15" t="s">
        <v>256</v>
      </c>
      <c r="F120" s="15" t="s">
        <v>100</v>
      </c>
      <c r="G120" s="15">
        <v>2</v>
      </c>
      <c r="H120" s="16">
        <v>4.9400000000000004</v>
      </c>
      <c r="I120" s="160">
        <f t="shared" si="1"/>
        <v>9.8800000000000008</v>
      </c>
    </row>
    <row r="121" spans="1:9" s="44" customFormat="1" x14ac:dyDescent="0.2">
      <c r="A121" s="589"/>
      <c r="B121" s="581"/>
      <c r="C121" s="581"/>
      <c r="D121" s="610"/>
      <c r="E121" s="15" t="s">
        <v>352</v>
      </c>
      <c r="F121" s="15" t="s">
        <v>100</v>
      </c>
      <c r="G121" s="15">
        <v>2</v>
      </c>
      <c r="H121" s="16">
        <v>8.3699999999999992</v>
      </c>
      <c r="I121" s="160">
        <f t="shared" si="1"/>
        <v>16.739999999999998</v>
      </c>
    </row>
    <row r="122" spans="1:9" s="44" customFormat="1" x14ac:dyDescent="0.2">
      <c r="A122" s="589"/>
      <c r="B122" s="581"/>
      <c r="C122" s="581"/>
      <c r="D122" s="610"/>
      <c r="E122" s="15" t="s">
        <v>340</v>
      </c>
      <c r="F122" s="15" t="s">
        <v>104</v>
      </c>
      <c r="G122" s="15">
        <v>1.5</v>
      </c>
      <c r="H122" s="16">
        <v>138.27000000000001</v>
      </c>
      <c r="I122" s="160">
        <f t="shared" si="1"/>
        <v>207.40500000000003</v>
      </c>
    </row>
    <row r="123" spans="1:9" ht="13.5" thickBot="1" x14ac:dyDescent="0.25">
      <c r="A123" s="590"/>
      <c r="B123" s="581"/>
      <c r="C123" s="581"/>
      <c r="D123" s="611"/>
      <c r="E123" s="86" t="s">
        <v>228</v>
      </c>
      <c r="F123" s="86" t="s">
        <v>100</v>
      </c>
      <c r="G123" s="86">
        <v>1</v>
      </c>
      <c r="H123" s="87">
        <v>8.07</v>
      </c>
      <c r="I123" s="203">
        <f t="shared" si="1"/>
        <v>8.07</v>
      </c>
    </row>
    <row r="124" spans="1:9" x14ac:dyDescent="0.2">
      <c r="A124" s="588" t="s">
        <v>150</v>
      </c>
      <c r="B124" s="581"/>
      <c r="C124" s="581"/>
      <c r="D124" s="609" t="s">
        <v>1069</v>
      </c>
      <c r="E124" s="37" t="s">
        <v>236</v>
      </c>
      <c r="F124" s="37" t="s">
        <v>104</v>
      </c>
      <c r="G124" s="37">
        <v>28</v>
      </c>
      <c r="H124" s="38">
        <v>56.72</v>
      </c>
      <c r="I124" s="39">
        <f t="shared" si="1"/>
        <v>1588.1599999999999</v>
      </c>
    </row>
    <row r="125" spans="1:9" x14ac:dyDescent="0.2">
      <c r="A125" s="589"/>
      <c r="B125" s="581"/>
      <c r="C125" s="581"/>
      <c r="D125" s="610"/>
      <c r="E125" s="35" t="s">
        <v>189</v>
      </c>
      <c r="F125" s="35" t="s">
        <v>104</v>
      </c>
      <c r="G125" s="35">
        <v>8</v>
      </c>
      <c r="H125" s="36">
        <v>36.659999999999997</v>
      </c>
      <c r="I125" s="160">
        <f t="shared" si="1"/>
        <v>293.27999999999997</v>
      </c>
    </row>
    <row r="126" spans="1:9" x14ac:dyDescent="0.2">
      <c r="A126" s="589"/>
      <c r="B126" s="581"/>
      <c r="C126" s="581"/>
      <c r="D126" s="610"/>
      <c r="E126" s="35" t="s">
        <v>1070</v>
      </c>
      <c r="F126" s="35" t="s">
        <v>100</v>
      </c>
      <c r="G126" s="35">
        <v>2</v>
      </c>
      <c r="H126" s="36">
        <v>35</v>
      </c>
      <c r="I126" s="160">
        <f t="shared" si="1"/>
        <v>70</v>
      </c>
    </row>
    <row r="127" spans="1:9" x14ac:dyDescent="0.2">
      <c r="A127" s="589"/>
      <c r="B127" s="581"/>
      <c r="C127" s="581"/>
      <c r="D127" s="610"/>
      <c r="E127" s="35" t="s">
        <v>193</v>
      </c>
      <c r="F127" s="35" t="s">
        <v>100</v>
      </c>
      <c r="G127" s="35">
        <v>1</v>
      </c>
      <c r="H127" s="36">
        <v>110.19</v>
      </c>
      <c r="I127" s="160">
        <f t="shared" si="1"/>
        <v>110.19</v>
      </c>
    </row>
    <row r="128" spans="1:9" x14ac:dyDescent="0.2">
      <c r="A128" s="589"/>
      <c r="B128" s="581"/>
      <c r="C128" s="581"/>
      <c r="D128" s="610"/>
      <c r="E128" s="35" t="s">
        <v>1071</v>
      </c>
      <c r="F128" s="35" t="s">
        <v>100</v>
      </c>
      <c r="G128" s="35">
        <v>1</v>
      </c>
      <c r="H128" s="36">
        <v>68.430000000000007</v>
      </c>
      <c r="I128" s="160">
        <f t="shared" si="1"/>
        <v>68.430000000000007</v>
      </c>
    </row>
    <row r="129" spans="1:9" x14ac:dyDescent="0.2">
      <c r="A129" s="589"/>
      <c r="B129" s="581"/>
      <c r="C129" s="581"/>
      <c r="D129" s="610"/>
      <c r="E129" s="35" t="s">
        <v>237</v>
      </c>
      <c r="F129" s="35" t="s">
        <v>100</v>
      </c>
      <c r="G129" s="35">
        <v>12</v>
      </c>
      <c r="H129" s="36">
        <v>4.59</v>
      </c>
      <c r="I129" s="160">
        <f t="shared" si="1"/>
        <v>55.08</v>
      </c>
    </row>
    <row r="130" spans="1:9" x14ac:dyDescent="0.2">
      <c r="A130" s="589"/>
      <c r="B130" s="581"/>
      <c r="C130" s="581"/>
      <c r="D130" s="610"/>
      <c r="E130" s="35" t="s">
        <v>191</v>
      </c>
      <c r="F130" s="35" t="s">
        <v>100</v>
      </c>
      <c r="G130" s="35">
        <v>10</v>
      </c>
      <c r="H130" s="36">
        <v>3</v>
      </c>
      <c r="I130" s="160">
        <f t="shared" si="1"/>
        <v>30</v>
      </c>
    </row>
    <row r="131" spans="1:9" x14ac:dyDescent="0.2">
      <c r="A131" s="589"/>
      <c r="B131" s="581"/>
      <c r="C131" s="581"/>
      <c r="D131" s="610"/>
      <c r="E131" s="35" t="s">
        <v>231</v>
      </c>
      <c r="F131" s="35" t="s">
        <v>100</v>
      </c>
      <c r="G131" s="35">
        <v>4</v>
      </c>
      <c r="H131" s="36">
        <v>5</v>
      </c>
      <c r="I131" s="160">
        <f t="shared" si="1"/>
        <v>20</v>
      </c>
    </row>
    <row r="132" spans="1:9" x14ac:dyDescent="0.2">
      <c r="A132" s="589"/>
      <c r="B132" s="581"/>
      <c r="C132" s="581"/>
      <c r="D132" s="610"/>
      <c r="E132" s="35" t="s">
        <v>190</v>
      </c>
      <c r="F132" s="35" t="s">
        <v>100</v>
      </c>
      <c r="G132" s="35">
        <v>4</v>
      </c>
      <c r="H132" s="36">
        <v>2.33</v>
      </c>
      <c r="I132" s="160">
        <f t="shared" si="1"/>
        <v>9.32</v>
      </c>
    </row>
    <row r="133" spans="1:9" x14ac:dyDescent="0.2">
      <c r="A133" s="589"/>
      <c r="B133" s="581"/>
      <c r="C133" s="581"/>
      <c r="D133" s="610"/>
      <c r="E133" s="35" t="s">
        <v>868</v>
      </c>
      <c r="F133" s="35" t="s">
        <v>100</v>
      </c>
      <c r="G133" s="35">
        <v>2</v>
      </c>
      <c r="H133" s="36">
        <v>7.74</v>
      </c>
      <c r="I133" s="160">
        <f t="shared" si="1"/>
        <v>15.48</v>
      </c>
    </row>
    <row r="134" spans="1:9" x14ac:dyDescent="0.2">
      <c r="A134" s="589"/>
      <c r="B134" s="581"/>
      <c r="C134" s="581"/>
      <c r="D134" s="610"/>
      <c r="E134" s="35" t="s">
        <v>410</v>
      </c>
      <c r="F134" s="35" t="s">
        <v>100</v>
      </c>
      <c r="G134" s="35">
        <v>6</v>
      </c>
      <c r="H134" s="36">
        <v>6.5</v>
      </c>
      <c r="I134" s="160">
        <f t="shared" si="1"/>
        <v>39</v>
      </c>
    </row>
    <row r="135" spans="1:9" x14ac:dyDescent="0.2">
      <c r="A135" s="589"/>
      <c r="B135" s="581"/>
      <c r="C135" s="581"/>
      <c r="D135" s="610"/>
      <c r="E135" s="35" t="s">
        <v>228</v>
      </c>
      <c r="F135" s="35" t="s">
        <v>100</v>
      </c>
      <c r="G135" s="35">
        <v>2</v>
      </c>
      <c r="H135" s="36">
        <v>5.28</v>
      </c>
      <c r="I135" s="160">
        <f t="shared" si="1"/>
        <v>10.56</v>
      </c>
    </row>
    <row r="136" spans="1:9" x14ac:dyDescent="0.2">
      <c r="A136" s="589"/>
      <c r="B136" s="581"/>
      <c r="C136" s="581"/>
      <c r="D136" s="610"/>
      <c r="E136" s="35" t="s">
        <v>419</v>
      </c>
      <c r="F136" s="35" t="s">
        <v>100</v>
      </c>
      <c r="G136" s="35">
        <v>2</v>
      </c>
      <c r="H136" s="36">
        <v>148.01</v>
      </c>
      <c r="I136" s="160">
        <f t="shared" si="1"/>
        <v>296.02</v>
      </c>
    </row>
    <row r="137" spans="1:9" x14ac:dyDescent="0.2">
      <c r="A137" s="589"/>
      <c r="B137" s="581"/>
      <c r="C137" s="581"/>
      <c r="D137" s="610"/>
      <c r="E137" s="35" t="s">
        <v>1072</v>
      </c>
      <c r="F137" s="35" t="s">
        <v>100</v>
      </c>
      <c r="G137" s="35">
        <v>4</v>
      </c>
      <c r="H137" s="36">
        <v>59.26</v>
      </c>
      <c r="I137" s="160">
        <f t="shared" si="1"/>
        <v>237.04</v>
      </c>
    </row>
    <row r="138" spans="1:9" x14ac:dyDescent="0.2">
      <c r="A138" s="589"/>
      <c r="B138" s="581"/>
      <c r="C138" s="581"/>
      <c r="D138" s="610"/>
      <c r="E138" s="35" t="s">
        <v>430</v>
      </c>
      <c r="F138" s="35" t="s">
        <v>100</v>
      </c>
      <c r="G138" s="35">
        <v>10</v>
      </c>
      <c r="H138" s="36">
        <v>132.5</v>
      </c>
      <c r="I138" s="160">
        <f t="shared" si="1"/>
        <v>1325</v>
      </c>
    </row>
    <row r="139" spans="1:9" x14ac:dyDescent="0.2">
      <c r="A139" s="589"/>
      <c r="B139" s="581"/>
      <c r="C139" s="581"/>
      <c r="D139" s="610"/>
      <c r="E139" s="35" t="s">
        <v>543</v>
      </c>
      <c r="F139" s="35" t="s">
        <v>100</v>
      </c>
      <c r="G139" s="35">
        <v>4</v>
      </c>
      <c r="H139" s="36">
        <v>5.84</v>
      </c>
      <c r="I139" s="160">
        <f t="shared" si="1"/>
        <v>23.36</v>
      </c>
    </row>
    <row r="140" spans="1:9" x14ac:dyDescent="0.2">
      <c r="A140" s="589"/>
      <c r="B140" s="581"/>
      <c r="C140" s="581"/>
      <c r="D140" s="610"/>
      <c r="E140" s="35" t="s">
        <v>1073</v>
      </c>
      <c r="F140" s="35" t="s">
        <v>100</v>
      </c>
      <c r="G140" s="35">
        <v>1</v>
      </c>
      <c r="H140" s="36">
        <v>165</v>
      </c>
      <c r="I140" s="160">
        <f t="shared" si="1"/>
        <v>165</v>
      </c>
    </row>
    <row r="141" spans="1:9" x14ac:dyDescent="0.2">
      <c r="A141" s="589"/>
      <c r="B141" s="581"/>
      <c r="C141" s="581"/>
      <c r="D141" s="610"/>
      <c r="E141" s="35" t="s">
        <v>608</v>
      </c>
      <c r="F141" s="35" t="s">
        <v>100</v>
      </c>
      <c r="G141" s="35">
        <v>1</v>
      </c>
      <c r="H141" s="36">
        <v>3.5</v>
      </c>
      <c r="I141" s="160">
        <f t="shared" si="1"/>
        <v>3.5</v>
      </c>
    </row>
    <row r="142" spans="1:9" x14ac:dyDescent="0.2">
      <c r="A142" s="589"/>
      <c r="B142" s="581"/>
      <c r="C142" s="581"/>
      <c r="D142" s="610"/>
      <c r="E142" s="35" t="s">
        <v>1003</v>
      </c>
      <c r="F142" s="35" t="s">
        <v>100</v>
      </c>
      <c r="G142" s="35">
        <v>1</v>
      </c>
      <c r="H142" s="36">
        <v>120</v>
      </c>
      <c r="I142" s="160">
        <f t="shared" si="1"/>
        <v>120</v>
      </c>
    </row>
    <row r="143" spans="1:9" x14ac:dyDescent="0.2">
      <c r="A143" s="589"/>
      <c r="B143" s="581"/>
      <c r="C143" s="581"/>
      <c r="D143" s="610"/>
      <c r="E143" s="35" t="s">
        <v>333</v>
      </c>
      <c r="F143" s="35" t="s">
        <v>100</v>
      </c>
      <c r="G143" s="35">
        <v>2</v>
      </c>
      <c r="H143" s="36">
        <v>105.64</v>
      </c>
      <c r="I143" s="160">
        <f t="shared" si="1"/>
        <v>211.28</v>
      </c>
    </row>
    <row r="144" spans="1:9" x14ac:dyDescent="0.2">
      <c r="A144" s="589"/>
      <c r="B144" s="581"/>
      <c r="C144" s="581"/>
      <c r="D144" s="610"/>
      <c r="E144" s="35" t="s">
        <v>230</v>
      </c>
      <c r="F144" s="35" t="s">
        <v>100</v>
      </c>
      <c r="G144" s="35">
        <v>2</v>
      </c>
      <c r="H144" s="36">
        <v>50.75</v>
      </c>
      <c r="I144" s="160">
        <f t="shared" si="1"/>
        <v>101.5</v>
      </c>
    </row>
    <row r="145" spans="1:9" x14ac:dyDescent="0.2">
      <c r="A145" s="589"/>
      <c r="B145" s="581"/>
      <c r="C145" s="581"/>
      <c r="D145" s="610"/>
      <c r="E145" s="35" t="s">
        <v>274</v>
      </c>
      <c r="F145" s="35" t="s">
        <v>100</v>
      </c>
      <c r="G145" s="35">
        <v>2</v>
      </c>
      <c r="H145" s="36">
        <v>40.51</v>
      </c>
      <c r="I145" s="160">
        <f t="shared" si="1"/>
        <v>81.02</v>
      </c>
    </row>
    <row r="146" spans="1:9" x14ac:dyDescent="0.2">
      <c r="A146" s="589"/>
      <c r="B146" s="581"/>
      <c r="C146" s="581"/>
      <c r="D146" s="610"/>
      <c r="E146" s="35" t="s">
        <v>229</v>
      </c>
      <c r="F146" s="35" t="s">
        <v>100</v>
      </c>
      <c r="G146" s="35">
        <v>1</v>
      </c>
      <c r="H146" s="36">
        <v>47.38</v>
      </c>
      <c r="I146" s="160">
        <f t="shared" si="1"/>
        <v>47.38</v>
      </c>
    </row>
    <row r="147" spans="1:9" ht="13.5" thickBot="1" x14ac:dyDescent="0.25">
      <c r="A147" s="590"/>
      <c r="B147" s="581"/>
      <c r="C147" s="580"/>
      <c r="D147" s="611"/>
      <c r="E147" s="86" t="s">
        <v>765</v>
      </c>
      <c r="F147" s="86" t="s">
        <v>100</v>
      </c>
      <c r="G147" s="86">
        <v>1</v>
      </c>
      <c r="H147" s="87">
        <v>72.92</v>
      </c>
      <c r="I147" s="203">
        <f t="shared" si="1"/>
        <v>72.92</v>
      </c>
    </row>
    <row r="148" spans="1:9" ht="26.25" thickBot="1" x14ac:dyDescent="0.25">
      <c r="A148" s="46" t="s">
        <v>353</v>
      </c>
      <c r="B148" s="580"/>
      <c r="C148" s="493" t="s">
        <v>75</v>
      </c>
      <c r="D148" s="47" t="s">
        <v>362</v>
      </c>
      <c r="E148" s="493" t="s">
        <v>355</v>
      </c>
      <c r="F148" s="493" t="s">
        <v>100</v>
      </c>
      <c r="G148" s="493">
        <v>1</v>
      </c>
      <c r="H148" s="48">
        <v>17</v>
      </c>
      <c r="I148" s="49">
        <f t="shared" si="1"/>
        <v>17</v>
      </c>
    </row>
    <row r="149" spans="1:9" x14ac:dyDescent="0.2">
      <c r="A149" s="588" t="s">
        <v>353</v>
      </c>
      <c r="B149" s="579">
        <v>7096.1989999999996</v>
      </c>
      <c r="C149" s="579" t="s">
        <v>76</v>
      </c>
      <c r="D149" s="591" t="s">
        <v>362</v>
      </c>
      <c r="E149" s="37" t="s">
        <v>1181</v>
      </c>
      <c r="F149" s="37" t="s">
        <v>100</v>
      </c>
      <c r="G149" s="37">
        <v>1</v>
      </c>
      <c r="H149" s="38">
        <v>34.01</v>
      </c>
      <c r="I149" s="39">
        <f t="shared" si="1"/>
        <v>34.01</v>
      </c>
    </row>
    <row r="150" spans="1:9" x14ac:dyDescent="0.2">
      <c r="A150" s="589"/>
      <c r="B150" s="581"/>
      <c r="C150" s="581"/>
      <c r="D150" s="595"/>
      <c r="E150" s="35" t="s">
        <v>384</v>
      </c>
      <c r="F150" s="35" t="s">
        <v>100</v>
      </c>
      <c r="G150" s="35">
        <v>2</v>
      </c>
      <c r="H150" s="36">
        <v>11</v>
      </c>
      <c r="I150" s="160">
        <f t="shared" si="1"/>
        <v>22</v>
      </c>
    </row>
    <row r="151" spans="1:9" ht="13.5" thickBot="1" x14ac:dyDescent="0.25">
      <c r="A151" s="590"/>
      <c r="B151" s="581"/>
      <c r="C151" s="581"/>
      <c r="D151" s="592"/>
      <c r="E151" s="86" t="s">
        <v>355</v>
      </c>
      <c r="F151" s="86" t="s">
        <v>100</v>
      </c>
      <c r="G151" s="86">
        <v>1</v>
      </c>
      <c r="H151" s="87">
        <v>9.42</v>
      </c>
      <c r="I151" s="203">
        <f t="shared" si="1"/>
        <v>9.42</v>
      </c>
    </row>
    <row r="152" spans="1:9" ht="26.45" customHeight="1" x14ac:dyDescent="0.2">
      <c r="A152" s="588" t="s">
        <v>164</v>
      </c>
      <c r="B152" s="581"/>
      <c r="C152" s="581"/>
      <c r="D152" s="609" t="s">
        <v>1216</v>
      </c>
      <c r="E152" s="37" t="s">
        <v>236</v>
      </c>
      <c r="F152" s="37" t="s">
        <v>104</v>
      </c>
      <c r="G152" s="37">
        <v>20</v>
      </c>
      <c r="H152" s="38">
        <v>56.72</v>
      </c>
      <c r="I152" s="39">
        <f t="shared" si="1"/>
        <v>1134.4000000000001</v>
      </c>
    </row>
    <row r="153" spans="1:9" x14ac:dyDescent="0.2">
      <c r="A153" s="589"/>
      <c r="B153" s="581"/>
      <c r="C153" s="581"/>
      <c r="D153" s="610"/>
      <c r="E153" s="35" t="s">
        <v>420</v>
      </c>
      <c r="F153" s="35" t="s">
        <v>100</v>
      </c>
      <c r="G153" s="35">
        <v>10</v>
      </c>
      <c r="H153" s="36">
        <v>4.59</v>
      </c>
      <c r="I153" s="160">
        <f t="shared" si="1"/>
        <v>45.9</v>
      </c>
    </row>
    <row r="154" spans="1:9" x14ac:dyDescent="0.2">
      <c r="A154" s="589"/>
      <c r="B154" s="581"/>
      <c r="C154" s="581"/>
      <c r="D154" s="610"/>
      <c r="E154" s="35" t="s">
        <v>419</v>
      </c>
      <c r="F154" s="35" t="s">
        <v>100</v>
      </c>
      <c r="G154" s="35">
        <v>4</v>
      </c>
      <c r="H154" s="36">
        <v>148.01</v>
      </c>
      <c r="I154" s="160">
        <f t="shared" si="1"/>
        <v>592.04</v>
      </c>
    </row>
    <row r="155" spans="1:9" x14ac:dyDescent="0.2">
      <c r="A155" s="589"/>
      <c r="B155" s="581"/>
      <c r="C155" s="581"/>
      <c r="D155" s="610"/>
      <c r="E155" s="35" t="s">
        <v>333</v>
      </c>
      <c r="F155" s="35" t="s">
        <v>100</v>
      </c>
      <c r="G155" s="35">
        <v>4</v>
      </c>
      <c r="H155" s="36">
        <v>105.64</v>
      </c>
      <c r="I155" s="160">
        <f t="shared" si="1"/>
        <v>422.56</v>
      </c>
    </row>
    <row r="156" spans="1:9" x14ac:dyDescent="0.2">
      <c r="A156" s="589"/>
      <c r="B156" s="581"/>
      <c r="C156" s="581"/>
      <c r="D156" s="610"/>
      <c r="E156" s="35" t="s">
        <v>1003</v>
      </c>
      <c r="F156" s="35" t="s">
        <v>100</v>
      </c>
      <c r="G156" s="35">
        <v>3</v>
      </c>
      <c r="H156" s="36">
        <v>219.39</v>
      </c>
      <c r="I156" s="160">
        <f t="shared" si="1"/>
        <v>658.17</v>
      </c>
    </row>
    <row r="157" spans="1:9" x14ac:dyDescent="0.2">
      <c r="A157" s="589"/>
      <c r="B157" s="581"/>
      <c r="C157" s="581"/>
      <c r="D157" s="610"/>
      <c r="E157" s="35" t="s">
        <v>193</v>
      </c>
      <c r="F157" s="35" t="s">
        <v>100</v>
      </c>
      <c r="G157" s="35">
        <v>6</v>
      </c>
      <c r="H157" s="36">
        <v>110.19</v>
      </c>
      <c r="I157" s="160">
        <f t="shared" si="1"/>
        <v>661.14</v>
      </c>
    </row>
    <row r="158" spans="1:9" x14ac:dyDescent="0.2">
      <c r="A158" s="589"/>
      <c r="B158" s="581"/>
      <c r="C158" s="581"/>
      <c r="D158" s="610"/>
      <c r="E158" s="35" t="s">
        <v>209</v>
      </c>
      <c r="F158" s="35" t="s">
        <v>100</v>
      </c>
      <c r="G158" s="35">
        <v>2</v>
      </c>
      <c r="H158" s="36">
        <v>173.33</v>
      </c>
      <c r="I158" s="160">
        <f t="shared" si="1"/>
        <v>346.66</v>
      </c>
    </row>
    <row r="159" spans="1:9" x14ac:dyDescent="0.2">
      <c r="A159" s="589"/>
      <c r="B159" s="581"/>
      <c r="C159" s="581"/>
      <c r="D159" s="610"/>
      <c r="E159" s="35" t="s">
        <v>230</v>
      </c>
      <c r="F159" s="35" t="s">
        <v>100</v>
      </c>
      <c r="G159" s="35">
        <v>4</v>
      </c>
      <c r="H159" s="36">
        <v>50.75</v>
      </c>
      <c r="I159" s="160">
        <f t="shared" si="1"/>
        <v>203</v>
      </c>
    </row>
    <row r="160" spans="1:9" x14ac:dyDescent="0.2">
      <c r="A160" s="589"/>
      <c r="B160" s="581"/>
      <c r="C160" s="581"/>
      <c r="D160" s="610"/>
      <c r="E160" s="35" t="s">
        <v>192</v>
      </c>
      <c r="F160" s="35" t="s">
        <v>100</v>
      </c>
      <c r="G160" s="35">
        <v>4</v>
      </c>
      <c r="H160" s="36">
        <v>68.430000000000007</v>
      </c>
      <c r="I160" s="160">
        <f t="shared" si="1"/>
        <v>273.72000000000003</v>
      </c>
    </row>
    <row r="161" spans="1:9" x14ac:dyDescent="0.2">
      <c r="A161" s="589"/>
      <c r="B161" s="581"/>
      <c r="C161" s="581"/>
      <c r="D161" s="610"/>
      <c r="E161" s="35" t="s">
        <v>224</v>
      </c>
      <c r="F161" s="35" t="s">
        <v>104</v>
      </c>
      <c r="G161" s="35">
        <v>1</v>
      </c>
      <c r="H161" s="36">
        <v>135.87</v>
      </c>
      <c r="I161" s="160">
        <f t="shared" si="1"/>
        <v>135.87</v>
      </c>
    </row>
    <row r="162" spans="1:9" x14ac:dyDescent="0.2">
      <c r="A162" s="589"/>
      <c r="B162" s="581"/>
      <c r="C162" s="581"/>
      <c r="D162" s="610"/>
      <c r="E162" s="35" t="s">
        <v>226</v>
      </c>
      <c r="F162" s="35" t="s">
        <v>100</v>
      </c>
      <c r="G162" s="35">
        <v>1</v>
      </c>
      <c r="H162" s="36">
        <v>9.15</v>
      </c>
      <c r="I162" s="160">
        <f t="shared" si="1"/>
        <v>9.15</v>
      </c>
    </row>
    <row r="163" spans="1:9" x14ac:dyDescent="0.2">
      <c r="A163" s="589"/>
      <c r="B163" s="581"/>
      <c r="C163" s="581"/>
      <c r="D163" s="610"/>
      <c r="E163" s="35" t="s">
        <v>824</v>
      </c>
      <c r="F163" s="35" t="s">
        <v>100</v>
      </c>
      <c r="G163" s="35">
        <v>1</v>
      </c>
      <c r="H163" s="36">
        <v>140.52000000000001</v>
      </c>
      <c r="I163" s="160">
        <f t="shared" si="1"/>
        <v>140.52000000000001</v>
      </c>
    </row>
    <row r="164" spans="1:9" x14ac:dyDescent="0.2">
      <c r="A164" s="589"/>
      <c r="B164" s="581"/>
      <c r="C164" s="581"/>
      <c r="D164" s="610"/>
      <c r="E164" s="35" t="s">
        <v>1217</v>
      </c>
      <c r="F164" s="35" t="s">
        <v>100</v>
      </c>
      <c r="G164" s="35">
        <v>1</v>
      </c>
      <c r="H164" s="36">
        <v>151.66</v>
      </c>
      <c r="I164" s="160">
        <f t="shared" si="1"/>
        <v>151.66</v>
      </c>
    </row>
    <row r="165" spans="1:9" ht="13.5" thickBot="1" x14ac:dyDescent="0.25">
      <c r="A165" s="590"/>
      <c r="B165" s="581"/>
      <c r="C165" s="581"/>
      <c r="D165" s="611"/>
      <c r="E165" s="86" t="s">
        <v>543</v>
      </c>
      <c r="F165" s="86" t="s">
        <v>100</v>
      </c>
      <c r="G165" s="86">
        <v>1</v>
      </c>
      <c r="H165" s="87">
        <v>5.84</v>
      </c>
      <c r="I165" s="203">
        <f t="shared" si="1"/>
        <v>5.84</v>
      </c>
    </row>
    <row r="166" spans="1:9" x14ac:dyDescent="0.2">
      <c r="A166" s="588" t="s">
        <v>558</v>
      </c>
      <c r="B166" s="581"/>
      <c r="C166" s="581"/>
      <c r="D166" s="609" t="s">
        <v>1218</v>
      </c>
      <c r="E166" s="37" t="s">
        <v>340</v>
      </c>
      <c r="F166" s="37" t="s">
        <v>104</v>
      </c>
      <c r="G166" s="37">
        <v>12.5</v>
      </c>
      <c r="H166" s="38">
        <v>187.36</v>
      </c>
      <c r="I166" s="39">
        <f t="shared" si="1"/>
        <v>2342</v>
      </c>
    </row>
    <row r="167" spans="1:9" x14ac:dyDescent="0.2">
      <c r="A167" s="589"/>
      <c r="B167" s="581"/>
      <c r="C167" s="581"/>
      <c r="D167" s="610"/>
      <c r="E167" s="35" t="s">
        <v>205</v>
      </c>
      <c r="F167" s="35" t="s">
        <v>100</v>
      </c>
      <c r="G167" s="35">
        <v>5</v>
      </c>
      <c r="H167" s="36">
        <v>53.42</v>
      </c>
      <c r="I167" s="160">
        <f t="shared" si="1"/>
        <v>267.10000000000002</v>
      </c>
    </row>
    <row r="168" spans="1:9" x14ac:dyDescent="0.2">
      <c r="A168" s="589"/>
      <c r="B168" s="581"/>
      <c r="C168" s="581"/>
      <c r="D168" s="610"/>
      <c r="E168" s="35" t="s">
        <v>256</v>
      </c>
      <c r="F168" s="35" t="s">
        <v>100</v>
      </c>
      <c r="G168" s="35">
        <v>3</v>
      </c>
      <c r="H168" s="36">
        <v>4.9400000000000004</v>
      </c>
      <c r="I168" s="160">
        <f t="shared" si="1"/>
        <v>14.82</v>
      </c>
    </row>
    <row r="169" spans="1:9" x14ac:dyDescent="0.2">
      <c r="A169" s="589"/>
      <c r="B169" s="581"/>
      <c r="C169" s="581"/>
      <c r="D169" s="610"/>
      <c r="E169" s="35" t="s">
        <v>249</v>
      </c>
      <c r="F169" s="35" t="s">
        <v>111</v>
      </c>
      <c r="G169" s="35">
        <v>2</v>
      </c>
      <c r="H169" s="36">
        <v>75</v>
      </c>
      <c r="I169" s="160">
        <f t="shared" si="1"/>
        <v>150</v>
      </c>
    </row>
    <row r="170" spans="1:9" x14ac:dyDescent="0.2">
      <c r="A170" s="589"/>
      <c r="B170" s="581"/>
      <c r="C170" s="581"/>
      <c r="D170" s="610"/>
      <c r="E170" s="35" t="s">
        <v>228</v>
      </c>
      <c r="F170" s="35" t="s">
        <v>100</v>
      </c>
      <c r="G170" s="35">
        <v>5</v>
      </c>
      <c r="H170" s="36">
        <v>8.07</v>
      </c>
      <c r="I170" s="160">
        <f t="shared" si="1"/>
        <v>40.35</v>
      </c>
    </row>
    <row r="171" spans="1:9" x14ac:dyDescent="0.2">
      <c r="A171" s="589"/>
      <c r="B171" s="581"/>
      <c r="C171" s="581"/>
      <c r="D171" s="610"/>
      <c r="E171" s="35" t="s">
        <v>240</v>
      </c>
      <c r="F171" s="35" t="s">
        <v>100</v>
      </c>
      <c r="G171" s="35">
        <v>4</v>
      </c>
      <c r="H171" s="36">
        <v>320</v>
      </c>
      <c r="I171" s="160">
        <f t="shared" si="1"/>
        <v>1280</v>
      </c>
    </row>
    <row r="172" spans="1:9" x14ac:dyDescent="0.2">
      <c r="A172" s="589"/>
      <c r="B172" s="581"/>
      <c r="C172" s="581"/>
      <c r="D172" s="610"/>
      <c r="E172" s="35" t="s">
        <v>185</v>
      </c>
      <c r="F172" s="35" t="s">
        <v>100</v>
      </c>
      <c r="G172" s="35">
        <v>5</v>
      </c>
      <c r="H172" s="36">
        <v>42</v>
      </c>
      <c r="I172" s="160">
        <f t="shared" si="1"/>
        <v>210</v>
      </c>
    </row>
    <row r="173" spans="1:9" x14ac:dyDescent="0.2">
      <c r="A173" s="589"/>
      <c r="B173" s="581"/>
      <c r="C173" s="581"/>
      <c r="D173" s="610"/>
      <c r="E173" s="35" t="s">
        <v>880</v>
      </c>
      <c r="F173" s="35" t="s">
        <v>100</v>
      </c>
      <c r="G173" s="35">
        <v>1</v>
      </c>
      <c r="H173" s="36">
        <v>287.55</v>
      </c>
      <c r="I173" s="160">
        <f t="shared" si="1"/>
        <v>287.55</v>
      </c>
    </row>
    <row r="174" spans="1:9" x14ac:dyDescent="0.2">
      <c r="A174" s="589"/>
      <c r="B174" s="581"/>
      <c r="C174" s="581"/>
      <c r="D174" s="610"/>
      <c r="E174" s="35" t="s">
        <v>209</v>
      </c>
      <c r="F174" s="35" t="s">
        <v>100</v>
      </c>
      <c r="G174" s="35">
        <v>9</v>
      </c>
      <c r="H174" s="36">
        <v>173.33</v>
      </c>
      <c r="I174" s="160">
        <f t="shared" si="1"/>
        <v>1559.97</v>
      </c>
    </row>
    <row r="175" spans="1:9" x14ac:dyDescent="0.2">
      <c r="A175" s="589"/>
      <c r="B175" s="581"/>
      <c r="C175" s="581"/>
      <c r="D175" s="610"/>
      <c r="E175" s="35" t="s">
        <v>1219</v>
      </c>
      <c r="F175" s="35" t="s">
        <v>100</v>
      </c>
      <c r="G175" s="35">
        <v>1</v>
      </c>
      <c r="H175" s="36">
        <v>37</v>
      </c>
      <c r="I175" s="160">
        <f t="shared" si="1"/>
        <v>37</v>
      </c>
    </row>
    <row r="176" spans="1:9" x14ac:dyDescent="0.2">
      <c r="A176" s="589"/>
      <c r="B176" s="581"/>
      <c r="C176" s="581"/>
      <c r="D176" s="610"/>
      <c r="E176" s="35" t="s">
        <v>275</v>
      </c>
      <c r="F176" s="35" t="s">
        <v>100</v>
      </c>
      <c r="G176" s="35">
        <v>2</v>
      </c>
      <c r="H176" s="36">
        <v>92.39</v>
      </c>
      <c r="I176" s="160">
        <f t="shared" si="1"/>
        <v>184.78</v>
      </c>
    </row>
    <row r="177" spans="1:9" x14ac:dyDescent="0.2">
      <c r="A177" s="589"/>
      <c r="B177" s="581"/>
      <c r="C177" s="581"/>
      <c r="D177" s="610"/>
      <c r="E177" s="35" t="s">
        <v>581</v>
      </c>
      <c r="F177" s="35" t="s">
        <v>100</v>
      </c>
      <c r="G177" s="35">
        <v>1</v>
      </c>
      <c r="H177" s="36">
        <v>117.27</v>
      </c>
      <c r="I177" s="160">
        <f t="shared" si="1"/>
        <v>117.27</v>
      </c>
    </row>
    <row r="178" spans="1:9" x14ac:dyDescent="0.2">
      <c r="A178" s="589"/>
      <c r="B178" s="581"/>
      <c r="C178" s="581"/>
      <c r="D178" s="610"/>
      <c r="E178" s="35" t="s">
        <v>271</v>
      </c>
      <c r="F178" s="35" t="s">
        <v>100</v>
      </c>
      <c r="G178" s="35">
        <v>1</v>
      </c>
      <c r="H178" s="36">
        <v>290</v>
      </c>
      <c r="I178" s="160">
        <f t="shared" si="1"/>
        <v>290</v>
      </c>
    </row>
    <row r="179" spans="1:9" x14ac:dyDescent="0.2">
      <c r="A179" s="589"/>
      <c r="B179" s="581"/>
      <c r="C179" s="581"/>
      <c r="D179" s="610"/>
      <c r="E179" s="35" t="s">
        <v>1165</v>
      </c>
      <c r="F179" s="35" t="s">
        <v>100</v>
      </c>
      <c r="G179" s="35">
        <v>1</v>
      </c>
      <c r="H179" s="36">
        <v>45</v>
      </c>
      <c r="I179" s="160">
        <f t="shared" si="1"/>
        <v>45</v>
      </c>
    </row>
    <row r="180" spans="1:9" x14ac:dyDescent="0.2">
      <c r="A180" s="589"/>
      <c r="B180" s="581"/>
      <c r="C180" s="581"/>
      <c r="D180" s="610"/>
      <c r="E180" s="35" t="s">
        <v>193</v>
      </c>
      <c r="F180" s="35" t="s">
        <v>100</v>
      </c>
      <c r="G180" s="35">
        <v>1</v>
      </c>
      <c r="H180" s="36">
        <v>110.19</v>
      </c>
      <c r="I180" s="160">
        <f t="shared" si="1"/>
        <v>110.19</v>
      </c>
    </row>
    <row r="181" spans="1:9" x14ac:dyDescent="0.2">
      <c r="A181" s="589"/>
      <c r="B181" s="581"/>
      <c r="C181" s="581"/>
      <c r="D181" s="610"/>
      <c r="E181" s="35" t="s">
        <v>224</v>
      </c>
      <c r="F181" s="35" t="s">
        <v>100</v>
      </c>
      <c r="G181" s="35">
        <v>4</v>
      </c>
      <c r="H181" s="36">
        <v>135.87</v>
      </c>
      <c r="I181" s="160">
        <f t="shared" si="1"/>
        <v>543.48</v>
      </c>
    </row>
    <row r="182" spans="1:9" x14ac:dyDescent="0.2">
      <c r="A182" s="589"/>
      <c r="B182" s="581"/>
      <c r="C182" s="581"/>
      <c r="D182" s="610"/>
      <c r="E182" s="35" t="s">
        <v>596</v>
      </c>
      <c r="F182" s="35" t="s">
        <v>100</v>
      </c>
      <c r="G182" s="35">
        <v>3</v>
      </c>
      <c r="H182" s="36">
        <v>147.4</v>
      </c>
      <c r="I182" s="160">
        <f t="shared" si="1"/>
        <v>442.20000000000005</v>
      </c>
    </row>
    <row r="183" spans="1:9" x14ac:dyDescent="0.2">
      <c r="A183" s="589"/>
      <c r="B183" s="581"/>
      <c r="C183" s="581"/>
      <c r="D183" s="610"/>
      <c r="E183" s="35" t="s">
        <v>225</v>
      </c>
      <c r="F183" s="35" t="s">
        <v>100</v>
      </c>
      <c r="G183" s="35">
        <v>1</v>
      </c>
      <c r="H183" s="36">
        <v>191.27</v>
      </c>
      <c r="I183" s="160">
        <f t="shared" si="1"/>
        <v>191.27</v>
      </c>
    </row>
    <row r="184" spans="1:9" x14ac:dyDescent="0.2">
      <c r="A184" s="589"/>
      <c r="B184" s="581"/>
      <c r="C184" s="581"/>
      <c r="D184" s="610"/>
      <c r="E184" s="35" t="s">
        <v>226</v>
      </c>
      <c r="F184" s="35" t="s">
        <v>100</v>
      </c>
      <c r="G184" s="35">
        <v>8</v>
      </c>
      <c r="H184" s="36">
        <v>9.15</v>
      </c>
      <c r="I184" s="160">
        <f t="shared" si="1"/>
        <v>73.2</v>
      </c>
    </row>
    <row r="185" spans="1:9" x14ac:dyDescent="0.2">
      <c r="A185" s="589"/>
      <c r="B185" s="581"/>
      <c r="C185" s="581"/>
      <c r="D185" s="610"/>
      <c r="E185" s="35" t="s">
        <v>273</v>
      </c>
      <c r="F185" s="35" t="s">
        <v>104</v>
      </c>
      <c r="G185" s="35">
        <v>4</v>
      </c>
      <c r="H185" s="36">
        <v>55.74</v>
      </c>
      <c r="I185" s="160">
        <f t="shared" si="1"/>
        <v>222.96</v>
      </c>
    </row>
    <row r="186" spans="1:9" x14ac:dyDescent="0.2">
      <c r="A186" s="589"/>
      <c r="B186" s="581"/>
      <c r="C186" s="581"/>
      <c r="D186" s="610"/>
      <c r="E186" s="35" t="s">
        <v>1220</v>
      </c>
      <c r="F186" s="35" t="s">
        <v>100</v>
      </c>
      <c r="G186" s="35">
        <v>8</v>
      </c>
      <c r="H186" s="36">
        <v>50.75</v>
      </c>
      <c r="I186" s="160">
        <f t="shared" si="1"/>
        <v>406</v>
      </c>
    </row>
    <row r="187" spans="1:9" x14ac:dyDescent="0.2">
      <c r="A187" s="589"/>
      <c r="B187" s="581"/>
      <c r="C187" s="581"/>
      <c r="D187" s="610"/>
      <c r="E187" s="35" t="s">
        <v>333</v>
      </c>
      <c r="F187" s="35" t="s">
        <v>100</v>
      </c>
      <c r="G187" s="35">
        <v>8</v>
      </c>
      <c r="H187" s="36">
        <v>105.64</v>
      </c>
      <c r="I187" s="160">
        <f t="shared" si="1"/>
        <v>845.12</v>
      </c>
    </row>
    <row r="188" spans="1:9" x14ac:dyDescent="0.2">
      <c r="A188" s="589"/>
      <c r="B188" s="581"/>
      <c r="C188" s="581"/>
      <c r="D188" s="610"/>
      <c r="E188" s="35" t="s">
        <v>742</v>
      </c>
      <c r="F188" s="35" t="s">
        <v>104</v>
      </c>
      <c r="G188" s="35">
        <v>11.7</v>
      </c>
      <c r="H188" s="36">
        <v>28.1</v>
      </c>
      <c r="I188" s="160">
        <f t="shared" si="1"/>
        <v>328.77</v>
      </c>
    </row>
    <row r="189" spans="1:9" x14ac:dyDescent="0.2">
      <c r="A189" s="589"/>
      <c r="B189" s="581"/>
      <c r="C189" s="581"/>
      <c r="D189" s="610"/>
      <c r="E189" s="35" t="s">
        <v>740</v>
      </c>
      <c r="F189" s="35" t="s">
        <v>102</v>
      </c>
      <c r="G189" s="35">
        <v>1</v>
      </c>
      <c r="H189" s="36">
        <v>73.75</v>
      </c>
      <c r="I189" s="160">
        <f t="shared" si="1"/>
        <v>73.75</v>
      </c>
    </row>
    <row r="190" spans="1:9" x14ac:dyDescent="0.2">
      <c r="A190" s="589"/>
      <c r="B190" s="581"/>
      <c r="C190" s="581"/>
      <c r="D190" s="610"/>
      <c r="E190" s="35" t="s">
        <v>741</v>
      </c>
      <c r="F190" s="35" t="s">
        <v>102</v>
      </c>
      <c r="G190" s="35">
        <v>0.5</v>
      </c>
      <c r="H190" s="36">
        <v>103.35</v>
      </c>
      <c r="I190" s="160">
        <f t="shared" si="1"/>
        <v>51.674999999999997</v>
      </c>
    </row>
    <row r="191" spans="1:9" x14ac:dyDescent="0.2">
      <c r="A191" s="589"/>
      <c r="B191" s="581"/>
      <c r="C191" s="581"/>
      <c r="D191" s="610"/>
      <c r="E191" s="35" t="s">
        <v>275</v>
      </c>
      <c r="F191" s="35" t="s">
        <v>100</v>
      </c>
      <c r="G191" s="35">
        <v>1</v>
      </c>
      <c r="H191" s="36">
        <v>92.39</v>
      </c>
      <c r="I191" s="160">
        <f t="shared" si="1"/>
        <v>92.39</v>
      </c>
    </row>
    <row r="192" spans="1:9" x14ac:dyDescent="0.2">
      <c r="A192" s="589"/>
      <c r="B192" s="581"/>
      <c r="C192" s="581"/>
      <c r="D192" s="610"/>
      <c r="E192" s="35" t="s">
        <v>274</v>
      </c>
      <c r="F192" s="35" t="s">
        <v>100</v>
      </c>
      <c r="G192" s="35">
        <v>1</v>
      </c>
      <c r="H192" s="36">
        <v>102.25</v>
      </c>
      <c r="I192" s="160">
        <f t="shared" si="1"/>
        <v>102.25</v>
      </c>
    </row>
    <row r="193" spans="1:9" x14ac:dyDescent="0.2">
      <c r="A193" s="589"/>
      <c r="B193" s="581"/>
      <c r="C193" s="581"/>
      <c r="D193" s="610"/>
      <c r="E193" s="35" t="s">
        <v>1221</v>
      </c>
      <c r="F193" s="35" t="s">
        <v>100</v>
      </c>
      <c r="G193" s="35">
        <v>1</v>
      </c>
      <c r="H193" s="36">
        <v>219.39</v>
      </c>
      <c r="I193" s="160">
        <f t="shared" si="1"/>
        <v>219.39</v>
      </c>
    </row>
    <row r="194" spans="1:9" x14ac:dyDescent="0.2">
      <c r="A194" s="589"/>
      <c r="B194" s="581"/>
      <c r="C194" s="581"/>
      <c r="D194" s="610"/>
      <c r="E194" s="35" t="s">
        <v>441</v>
      </c>
      <c r="F194" s="35" t="s">
        <v>100</v>
      </c>
      <c r="G194" s="35">
        <v>1</v>
      </c>
      <c r="H194" s="36">
        <v>290</v>
      </c>
      <c r="I194" s="160">
        <f t="shared" si="1"/>
        <v>290</v>
      </c>
    </row>
    <row r="195" spans="1:9" x14ac:dyDescent="0.2">
      <c r="A195" s="589"/>
      <c r="B195" s="581"/>
      <c r="C195" s="581"/>
      <c r="D195" s="610"/>
      <c r="E195" s="35" t="s">
        <v>815</v>
      </c>
      <c r="F195" s="35" t="s">
        <v>104</v>
      </c>
      <c r="G195" s="35">
        <v>20</v>
      </c>
      <c r="H195" s="36">
        <v>218.46</v>
      </c>
      <c r="I195" s="160">
        <f t="shared" si="1"/>
        <v>4369.2</v>
      </c>
    </row>
    <row r="196" spans="1:9" x14ac:dyDescent="0.2">
      <c r="A196" s="589"/>
      <c r="B196" s="581"/>
      <c r="C196" s="581"/>
      <c r="D196" s="610"/>
      <c r="E196" s="35" t="s">
        <v>1107</v>
      </c>
      <c r="F196" s="35" t="s">
        <v>104</v>
      </c>
      <c r="G196" s="35">
        <v>20</v>
      </c>
      <c r="H196" s="36">
        <v>144.69999999999999</v>
      </c>
      <c r="I196" s="160">
        <f t="shared" si="1"/>
        <v>2894</v>
      </c>
    </row>
    <row r="197" spans="1:9" x14ac:dyDescent="0.2">
      <c r="A197" s="589"/>
      <c r="B197" s="581"/>
      <c r="C197" s="581"/>
      <c r="D197" s="610"/>
      <c r="E197" s="35" t="s">
        <v>236</v>
      </c>
      <c r="F197" s="35" t="s">
        <v>104</v>
      </c>
      <c r="G197" s="35">
        <v>16</v>
      </c>
      <c r="H197" s="36">
        <v>56.72</v>
      </c>
      <c r="I197" s="160">
        <f t="shared" si="1"/>
        <v>907.52</v>
      </c>
    </row>
    <row r="198" spans="1:9" x14ac:dyDescent="0.2">
      <c r="A198" s="589"/>
      <c r="B198" s="581"/>
      <c r="C198" s="581"/>
      <c r="D198" s="610"/>
      <c r="E198" s="35" t="s">
        <v>1222</v>
      </c>
      <c r="F198" s="35" t="s">
        <v>100</v>
      </c>
      <c r="G198" s="35">
        <v>1</v>
      </c>
      <c r="H198" s="36">
        <v>2401.9899999999998</v>
      </c>
      <c r="I198" s="160">
        <f t="shared" si="1"/>
        <v>2401.9899999999998</v>
      </c>
    </row>
    <row r="199" spans="1:9" x14ac:dyDescent="0.2">
      <c r="A199" s="589"/>
      <c r="B199" s="581"/>
      <c r="C199" s="581"/>
      <c r="D199" s="610"/>
      <c r="E199" s="35" t="s">
        <v>882</v>
      </c>
      <c r="F199" s="35" t="s">
        <v>100</v>
      </c>
      <c r="G199" s="35">
        <v>1</v>
      </c>
      <c r="H199" s="36">
        <v>204.42</v>
      </c>
      <c r="I199" s="160">
        <f t="shared" si="1"/>
        <v>204.42</v>
      </c>
    </row>
    <row r="200" spans="1:9" x14ac:dyDescent="0.2">
      <c r="A200" s="589"/>
      <c r="B200" s="581"/>
      <c r="C200" s="581"/>
      <c r="D200" s="610"/>
      <c r="E200" s="35" t="s">
        <v>538</v>
      </c>
      <c r="F200" s="35" t="s">
        <v>100</v>
      </c>
      <c r="G200" s="35">
        <v>1</v>
      </c>
      <c r="H200" s="36">
        <v>12.76</v>
      </c>
      <c r="I200" s="160">
        <f t="shared" si="1"/>
        <v>12.76</v>
      </c>
    </row>
    <row r="201" spans="1:9" x14ac:dyDescent="0.2">
      <c r="A201" s="589"/>
      <c r="B201" s="581"/>
      <c r="C201" s="581"/>
      <c r="D201" s="610"/>
      <c r="E201" s="35" t="s">
        <v>146</v>
      </c>
      <c r="F201" s="35" t="s">
        <v>100</v>
      </c>
      <c r="G201" s="35">
        <v>6</v>
      </c>
      <c r="H201" s="36">
        <v>12.42</v>
      </c>
      <c r="I201" s="160">
        <f t="shared" si="1"/>
        <v>74.52</v>
      </c>
    </row>
    <row r="202" spans="1:9" x14ac:dyDescent="0.2">
      <c r="A202" s="589"/>
      <c r="B202" s="581"/>
      <c r="C202" s="581"/>
      <c r="D202" s="610"/>
      <c r="E202" s="35" t="s">
        <v>1223</v>
      </c>
      <c r="F202" s="35" t="s">
        <v>100</v>
      </c>
      <c r="G202" s="35">
        <v>1</v>
      </c>
      <c r="H202" s="36">
        <v>489.56</v>
      </c>
      <c r="I202" s="160">
        <f t="shared" si="1"/>
        <v>489.56</v>
      </c>
    </row>
    <row r="203" spans="1:9" x14ac:dyDescent="0.2">
      <c r="A203" s="589"/>
      <c r="B203" s="581"/>
      <c r="C203" s="581"/>
      <c r="D203" s="610"/>
      <c r="E203" s="35" t="s">
        <v>1224</v>
      </c>
      <c r="F203" s="35" t="s">
        <v>100</v>
      </c>
      <c r="G203" s="35">
        <v>3</v>
      </c>
      <c r="H203" s="36">
        <v>248.2</v>
      </c>
      <c r="I203" s="160">
        <f t="shared" si="1"/>
        <v>744.59999999999991</v>
      </c>
    </row>
    <row r="204" spans="1:9" x14ac:dyDescent="0.2">
      <c r="A204" s="589"/>
      <c r="B204" s="581"/>
      <c r="C204" s="581"/>
      <c r="D204" s="610"/>
      <c r="E204" s="35" t="s">
        <v>1111</v>
      </c>
      <c r="F204" s="35" t="s">
        <v>100</v>
      </c>
      <c r="G204" s="35">
        <v>1</v>
      </c>
      <c r="H204" s="36">
        <v>28.25</v>
      </c>
      <c r="I204" s="160">
        <f t="shared" si="1"/>
        <v>28.25</v>
      </c>
    </row>
    <row r="205" spans="1:9" x14ac:dyDescent="0.2">
      <c r="A205" s="589"/>
      <c r="B205" s="581"/>
      <c r="C205" s="581"/>
      <c r="D205" s="610"/>
      <c r="E205" s="35" t="s">
        <v>690</v>
      </c>
      <c r="F205" s="35" t="s">
        <v>100</v>
      </c>
      <c r="G205" s="35">
        <v>1</v>
      </c>
      <c r="H205" s="36">
        <v>5</v>
      </c>
      <c r="I205" s="160">
        <f t="shared" si="1"/>
        <v>5</v>
      </c>
    </row>
    <row r="206" spans="1:9" x14ac:dyDescent="0.2">
      <c r="A206" s="589"/>
      <c r="B206" s="581"/>
      <c r="C206" s="581"/>
      <c r="D206" s="610"/>
      <c r="E206" s="35" t="s">
        <v>1225</v>
      </c>
      <c r="F206" s="35" t="s">
        <v>100</v>
      </c>
      <c r="G206" s="35">
        <v>1</v>
      </c>
      <c r="H206" s="36">
        <v>130</v>
      </c>
      <c r="I206" s="160">
        <f t="shared" si="1"/>
        <v>130</v>
      </c>
    </row>
    <row r="207" spans="1:9" x14ac:dyDescent="0.2">
      <c r="A207" s="589"/>
      <c r="B207" s="581"/>
      <c r="C207" s="581"/>
      <c r="D207" s="610"/>
      <c r="E207" s="35" t="s">
        <v>1226</v>
      </c>
      <c r="F207" s="35" t="s">
        <v>100</v>
      </c>
      <c r="G207" s="35">
        <v>5</v>
      </c>
      <c r="H207" s="36">
        <v>31.08</v>
      </c>
      <c r="I207" s="160">
        <f t="shared" si="1"/>
        <v>155.39999999999998</v>
      </c>
    </row>
    <row r="208" spans="1:9" x14ac:dyDescent="0.2">
      <c r="A208" s="589"/>
      <c r="B208" s="581"/>
      <c r="C208" s="581"/>
      <c r="D208" s="610"/>
      <c r="E208" s="35" t="s">
        <v>1109</v>
      </c>
      <c r="F208" s="35" t="s">
        <v>100</v>
      </c>
      <c r="G208" s="35">
        <v>10</v>
      </c>
      <c r="H208" s="36">
        <v>28.1</v>
      </c>
      <c r="I208" s="160">
        <f t="shared" si="1"/>
        <v>281</v>
      </c>
    </row>
    <row r="209" spans="1:9" x14ac:dyDescent="0.2">
      <c r="A209" s="589"/>
      <c r="B209" s="581"/>
      <c r="C209" s="581"/>
      <c r="D209" s="610"/>
      <c r="E209" s="35" t="s">
        <v>1227</v>
      </c>
      <c r="F209" s="35" t="s">
        <v>100</v>
      </c>
      <c r="G209" s="35">
        <v>6</v>
      </c>
      <c r="H209" s="36">
        <v>15.6</v>
      </c>
      <c r="I209" s="160">
        <f t="shared" si="1"/>
        <v>93.6</v>
      </c>
    </row>
    <row r="210" spans="1:9" x14ac:dyDescent="0.2">
      <c r="A210" s="589"/>
      <c r="B210" s="581"/>
      <c r="C210" s="581"/>
      <c r="D210" s="610"/>
      <c r="E210" s="35" t="s">
        <v>816</v>
      </c>
      <c r="F210" s="35" t="s">
        <v>100</v>
      </c>
      <c r="G210" s="35">
        <v>4</v>
      </c>
      <c r="H210" s="36">
        <v>13.9</v>
      </c>
      <c r="I210" s="160">
        <f t="shared" si="1"/>
        <v>55.6</v>
      </c>
    </row>
    <row r="211" spans="1:9" x14ac:dyDescent="0.2">
      <c r="A211" s="589"/>
      <c r="B211" s="581"/>
      <c r="C211" s="581"/>
      <c r="D211" s="610"/>
      <c r="E211" s="35" t="s">
        <v>973</v>
      </c>
      <c r="F211" s="35" t="s">
        <v>100</v>
      </c>
      <c r="G211" s="35">
        <v>4</v>
      </c>
      <c r="H211" s="36">
        <v>7.93</v>
      </c>
      <c r="I211" s="160">
        <f t="shared" si="1"/>
        <v>31.72</v>
      </c>
    </row>
    <row r="212" spans="1:9" x14ac:dyDescent="0.2">
      <c r="A212" s="589"/>
      <c r="B212" s="581"/>
      <c r="C212" s="581"/>
      <c r="D212" s="610"/>
      <c r="E212" s="35" t="s">
        <v>1228</v>
      </c>
      <c r="F212" s="35" t="s">
        <v>100</v>
      </c>
      <c r="G212" s="35">
        <v>1</v>
      </c>
      <c r="H212" s="36">
        <v>30.39</v>
      </c>
      <c r="I212" s="160">
        <f t="shared" si="1"/>
        <v>30.39</v>
      </c>
    </row>
    <row r="213" spans="1:9" x14ac:dyDescent="0.2">
      <c r="A213" s="589"/>
      <c r="B213" s="581"/>
      <c r="C213" s="581"/>
      <c r="D213" s="610"/>
      <c r="E213" s="35" t="s">
        <v>1112</v>
      </c>
      <c r="F213" s="35" t="s">
        <v>100</v>
      </c>
      <c r="G213" s="35">
        <v>4</v>
      </c>
      <c r="H213" s="36">
        <v>14.05</v>
      </c>
      <c r="I213" s="160">
        <f t="shared" si="1"/>
        <v>56.2</v>
      </c>
    </row>
    <row r="214" spans="1:9" x14ac:dyDescent="0.2">
      <c r="A214" s="589"/>
      <c r="B214" s="581"/>
      <c r="C214" s="581"/>
      <c r="D214" s="610"/>
      <c r="E214" s="15" t="s">
        <v>1113</v>
      </c>
      <c r="F214" s="35" t="s">
        <v>100</v>
      </c>
      <c r="G214" s="15">
        <v>3</v>
      </c>
      <c r="H214" s="16">
        <v>17.8</v>
      </c>
      <c r="I214" s="160">
        <f t="shared" si="1"/>
        <v>53.400000000000006</v>
      </c>
    </row>
    <row r="215" spans="1:9" x14ac:dyDescent="0.2">
      <c r="A215" s="589"/>
      <c r="B215" s="581"/>
      <c r="C215" s="581"/>
      <c r="D215" s="610"/>
      <c r="E215" s="15" t="s">
        <v>228</v>
      </c>
      <c r="F215" s="35" t="s">
        <v>100</v>
      </c>
      <c r="G215" s="15">
        <v>1</v>
      </c>
      <c r="H215" s="16">
        <v>8.07</v>
      </c>
      <c r="I215" s="160">
        <f t="shared" si="1"/>
        <v>8.07</v>
      </c>
    </row>
    <row r="216" spans="1:9" ht="13.5" thickBot="1" x14ac:dyDescent="0.25">
      <c r="A216" s="590"/>
      <c r="B216" s="581"/>
      <c r="C216" s="581"/>
      <c r="D216" s="611"/>
      <c r="E216" s="40" t="s">
        <v>225</v>
      </c>
      <c r="F216" s="86" t="s">
        <v>100</v>
      </c>
      <c r="G216" s="40">
        <v>1</v>
      </c>
      <c r="H216" s="41">
        <v>191.27</v>
      </c>
      <c r="I216" s="203">
        <f t="shared" si="1"/>
        <v>191.27</v>
      </c>
    </row>
    <row r="217" spans="1:9" x14ac:dyDescent="0.2">
      <c r="A217" s="588" t="s">
        <v>150</v>
      </c>
      <c r="B217" s="581"/>
      <c r="C217" s="581"/>
      <c r="D217" s="591" t="s">
        <v>176</v>
      </c>
      <c r="E217" s="37" t="s">
        <v>1016</v>
      </c>
      <c r="F217" s="37" t="s">
        <v>104</v>
      </c>
      <c r="G217" s="37">
        <v>4.7</v>
      </c>
      <c r="H217" s="38">
        <v>49.76</v>
      </c>
      <c r="I217" s="39">
        <f t="shared" si="1"/>
        <v>233.87199999999999</v>
      </c>
    </row>
    <row r="218" spans="1:9" x14ac:dyDescent="0.2">
      <c r="A218" s="589"/>
      <c r="B218" s="581"/>
      <c r="C218" s="581"/>
      <c r="D218" s="595"/>
      <c r="E218" s="35" t="s">
        <v>785</v>
      </c>
      <c r="F218" s="35" t="s">
        <v>104</v>
      </c>
      <c r="G218" s="35">
        <v>8</v>
      </c>
      <c r="H218" s="36">
        <v>50.37</v>
      </c>
      <c r="I218" s="160">
        <f t="shared" si="1"/>
        <v>402.96</v>
      </c>
    </row>
    <row r="219" spans="1:9" x14ac:dyDescent="0.2">
      <c r="A219" s="589"/>
      <c r="B219" s="581"/>
      <c r="C219" s="581"/>
      <c r="D219" s="595"/>
      <c r="E219" s="35" t="s">
        <v>224</v>
      </c>
      <c r="F219" s="35" t="s">
        <v>104</v>
      </c>
      <c r="G219" s="35">
        <v>8</v>
      </c>
      <c r="H219" s="36">
        <v>135.87</v>
      </c>
      <c r="I219" s="160">
        <f t="shared" si="1"/>
        <v>1086.96</v>
      </c>
    </row>
    <row r="220" spans="1:9" x14ac:dyDescent="0.2">
      <c r="A220" s="589"/>
      <c r="B220" s="581"/>
      <c r="C220" s="581"/>
      <c r="D220" s="595"/>
      <c r="E220" s="35" t="s">
        <v>228</v>
      </c>
      <c r="F220" s="35" t="s">
        <v>100</v>
      </c>
      <c r="G220" s="35">
        <v>2</v>
      </c>
      <c r="H220" s="36">
        <v>8.07</v>
      </c>
      <c r="I220" s="160">
        <f t="shared" si="1"/>
        <v>16.14</v>
      </c>
    </row>
    <row r="221" spans="1:9" x14ac:dyDescent="0.2">
      <c r="A221" s="589"/>
      <c r="B221" s="581"/>
      <c r="C221" s="581"/>
      <c r="D221" s="595"/>
      <c r="E221" s="35" t="s">
        <v>832</v>
      </c>
      <c r="F221" s="35" t="s">
        <v>100</v>
      </c>
      <c r="G221" s="35">
        <v>4</v>
      </c>
      <c r="H221" s="36">
        <v>9.15</v>
      </c>
      <c r="I221" s="160">
        <f t="shared" si="1"/>
        <v>36.6</v>
      </c>
    </row>
    <row r="222" spans="1:9" x14ac:dyDescent="0.2">
      <c r="A222" s="589"/>
      <c r="B222" s="581"/>
      <c r="C222" s="581"/>
      <c r="D222" s="595"/>
      <c r="E222" s="35" t="s">
        <v>225</v>
      </c>
      <c r="F222" s="35" t="s">
        <v>100</v>
      </c>
      <c r="G222" s="35">
        <v>2</v>
      </c>
      <c r="H222" s="36">
        <v>191.27</v>
      </c>
      <c r="I222" s="160">
        <f t="shared" si="1"/>
        <v>382.54</v>
      </c>
    </row>
    <row r="223" spans="1:9" x14ac:dyDescent="0.2">
      <c r="A223" s="589"/>
      <c r="B223" s="581"/>
      <c r="C223" s="581"/>
      <c r="D223" s="595"/>
      <c r="E223" s="15" t="s">
        <v>742</v>
      </c>
      <c r="F223" s="15" t="s">
        <v>104</v>
      </c>
      <c r="G223" s="15">
        <v>11.7</v>
      </c>
      <c r="H223" s="16">
        <v>28.1</v>
      </c>
      <c r="I223" s="160">
        <f t="shared" si="1"/>
        <v>328.77</v>
      </c>
    </row>
    <row r="224" spans="1:9" x14ac:dyDescent="0.2">
      <c r="A224" s="589"/>
      <c r="B224" s="581"/>
      <c r="C224" s="581"/>
      <c r="D224" s="595"/>
      <c r="E224" s="15" t="s">
        <v>438</v>
      </c>
      <c r="F224" s="15" t="s">
        <v>100</v>
      </c>
      <c r="G224" s="15">
        <v>1</v>
      </c>
      <c r="H224" s="16">
        <v>66.5</v>
      </c>
      <c r="I224" s="160">
        <f t="shared" si="1"/>
        <v>66.5</v>
      </c>
    </row>
    <row r="225" spans="1:9" x14ac:dyDescent="0.2">
      <c r="A225" s="589"/>
      <c r="B225" s="581"/>
      <c r="C225" s="581"/>
      <c r="D225" s="595"/>
      <c r="E225" s="15" t="s">
        <v>427</v>
      </c>
      <c r="F225" s="15" t="s">
        <v>100</v>
      </c>
      <c r="G225" s="15">
        <v>1</v>
      </c>
      <c r="H225" s="16">
        <v>35.42</v>
      </c>
      <c r="I225" s="160">
        <f t="shared" si="1"/>
        <v>35.42</v>
      </c>
    </row>
    <row r="226" spans="1:9" x14ac:dyDescent="0.2">
      <c r="A226" s="589"/>
      <c r="B226" s="581"/>
      <c r="C226" s="581"/>
      <c r="D226" s="595"/>
      <c r="E226" s="15" t="s">
        <v>189</v>
      </c>
      <c r="F226" s="15" t="s">
        <v>104</v>
      </c>
      <c r="G226" s="15">
        <v>8</v>
      </c>
      <c r="H226" s="16">
        <v>36.659999999999997</v>
      </c>
      <c r="I226" s="160">
        <f t="shared" si="1"/>
        <v>293.27999999999997</v>
      </c>
    </row>
    <row r="227" spans="1:9" x14ac:dyDescent="0.2">
      <c r="A227" s="589"/>
      <c r="B227" s="581"/>
      <c r="C227" s="581"/>
      <c r="D227" s="595"/>
      <c r="E227" s="15" t="s">
        <v>756</v>
      </c>
      <c r="F227" s="15" t="s">
        <v>100</v>
      </c>
      <c r="G227" s="15">
        <v>4</v>
      </c>
      <c r="H227" s="16">
        <v>2.33</v>
      </c>
      <c r="I227" s="160">
        <f t="shared" si="1"/>
        <v>9.32</v>
      </c>
    </row>
    <row r="228" spans="1:9" x14ac:dyDescent="0.2">
      <c r="A228" s="589"/>
      <c r="B228" s="581"/>
      <c r="C228" s="581"/>
      <c r="D228" s="595"/>
      <c r="E228" s="15" t="s">
        <v>193</v>
      </c>
      <c r="F228" s="15" t="s">
        <v>100</v>
      </c>
      <c r="G228" s="15">
        <v>1</v>
      </c>
      <c r="H228" s="16">
        <v>110.19</v>
      </c>
      <c r="I228" s="160">
        <f t="shared" si="1"/>
        <v>110.19</v>
      </c>
    </row>
    <row r="229" spans="1:9" ht="13.5" thickBot="1" x14ac:dyDescent="0.25">
      <c r="A229" s="590"/>
      <c r="B229" s="580"/>
      <c r="C229" s="580"/>
      <c r="D229" s="592"/>
      <c r="E229" s="40" t="s">
        <v>1229</v>
      </c>
      <c r="F229" s="40" t="s">
        <v>100</v>
      </c>
      <c r="G229" s="40">
        <v>2</v>
      </c>
      <c r="H229" s="41">
        <v>120</v>
      </c>
      <c r="I229" s="203">
        <f t="shared" si="1"/>
        <v>240</v>
      </c>
    </row>
    <row r="230" spans="1:9" x14ac:dyDescent="0.2">
      <c r="A230" s="588" t="s">
        <v>118</v>
      </c>
      <c r="B230" s="579">
        <v>5697.5410000000002</v>
      </c>
      <c r="C230" s="579" t="s">
        <v>77</v>
      </c>
      <c r="D230" s="591" t="s">
        <v>323</v>
      </c>
      <c r="E230" s="37" t="s">
        <v>228</v>
      </c>
      <c r="F230" s="37" t="s">
        <v>100</v>
      </c>
      <c r="G230" s="37">
        <v>1</v>
      </c>
      <c r="H230" s="38">
        <v>8.07</v>
      </c>
      <c r="I230" s="39">
        <f t="shared" si="1"/>
        <v>8.07</v>
      </c>
    </row>
    <row r="231" spans="1:9" x14ac:dyDescent="0.2">
      <c r="A231" s="589"/>
      <c r="B231" s="581"/>
      <c r="C231" s="581"/>
      <c r="D231" s="595"/>
      <c r="E231" s="15" t="s">
        <v>240</v>
      </c>
      <c r="F231" s="15" t="s">
        <v>100</v>
      </c>
      <c r="G231" s="15">
        <v>1</v>
      </c>
      <c r="H231" s="16">
        <v>320</v>
      </c>
      <c r="I231" s="160">
        <f t="shared" si="1"/>
        <v>320</v>
      </c>
    </row>
    <row r="232" spans="1:9" x14ac:dyDescent="0.2">
      <c r="A232" s="589"/>
      <c r="B232" s="581"/>
      <c r="C232" s="581"/>
      <c r="D232" s="595"/>
      <c r="E232" s="15" t="s">
        <v>642</v>
      </c>
      <c r="F232" s="15" t="s">
        <v>104</v>
      </c>
      <c r="G232" s="15">
        <v>2</v>
      </c>
      <c r="H232" s="16">
        <v>25.36</v>
      </c>
      <c r="I232" s="160">
        <f t="shared" si="1"/>
        <v>50.72</v>
      </c>
    </row>
    <row r="233" spans="1:9" ht="13.5" thickBot="1" x14ac:dyDescent="0.25">
      <c r="A233" s="590"/>
      <c r="B233" s="580"/>
      <c r="C233" s="580"/>
      <c r="D233" s="592"/>
      <c r="E233" s="40" t="s">
        <v>1330</v>
      </c>
      <c r="F233" s="40" t="s">
        <v>100</v>
      </c>
      <c r="G233" s="40">
        <v>1</v>
      </c>
      <c r="H233" s="41">
        <v>50</v>
      </c>
      <c r="I233" s="203">
        <f t="shared" si="1"/>
        <v>50</v>
      </c>
    </row>
    <row r="234" spans="1:9" ht="26.25" thickBot="1" x14ac:dyDescent="0.25">
      <c r="A234" s="46" t="s">
        <v>353</v>
      </c>
      <c r="B234" s="579">
        <v>7379.07</v>
      </c>
      <c r="C234" s="579" t="s">
        <v>78</v>
      </c>
      <c r="D234" s="47" t="s">
        <v>362</v>
      </c>
      <c r="E234" s="47" t="s">
        <v>355</v>
      </c>
      <c r="F234" s="47" t="s">
        <v>100</v>
      </c>
      <c r="G234" s="47">
        <v>2</v>
      </c>
      <c r="H234" s="48">
        <v>17</v>
      </c>
      <c r="I234" s="318">
        <f t="shared" si="1"/>
        <v>34</v>
      </c>
    </row>
    <row r="235" spans="1:9" x14ac:dyDescent="0.2">
      <c r="A235" s="588" t="s">
        <v>118</v>
      </c>
      <c r="B235" s="581"/>
      <c r="C235" s="581"/>
      <c r="D235" s="591" t="s">
        <v>121</v>
      </c>
      <c r="E235" s="37" t="s">
        <v>209</v>
      </c>
      <c r="F235" s="37" t="s">
        <v>100</v>
      </c>
      <c r="G235" s="37">
        <v>1</v>
      </c>
      <c r="H235" s="38">
        <v>173.33</v>
      </c>
      <c r="I235" s="39">
        <f t="shared" si="1"/>
        <v>173.33</v>
      </c>
    </row>
    <row r="236" spans="1:9" x14ac:dyDescent="0.2">
      <c r="A236" s="589"/>
      <c r="B236" s="581"/>
      <c r="C236" s="581"/>
      <c r="D236" s="595"/>
      <c r="E236" s="15" t="s">
        <v>333</v>
      </c>
      <c r="F236" s="15" t="s">
        <v>100</v>
      </c>
      <c r="G236" s="15">
        <v>1</v>
      </c>
      <c r="H236" s="16">
        <v>105.64</v>
      </c>
      <c r="I236" s="160">
        <f t="shared" si="1"/>
        <v>105.64</v>
      </c>
    </row>
    <row r="237" spans="1:9" x14ac:dyDescent="0.2">
      <c r="A237" s="589"/>
      <c r="B237" s="581"/>
      <c r="C237" s="581"/>
      <c r="D237" s="595"/>
      <c r="E237" s="15" t="s">
        <v>1070</v>
      </c>
      <c r="F237" s="15" t="s">
        <v>100</v>
      </c>
      <c r="G237" s="15">
        <v>1</v>
      </c>
      <c r="H237" s="16">
        <v>35</v>
      </c>
      <c r="I237" s="160">
        <f t="shared" si="1"/>
        <v>35</v>
      </c>
    </row>
    <row r="238" spans="1:9" ht="13.5" thickBot="1" x14ac:dyDescent="0.25">
      <c r="A238" s="590"/>
      <c r="B238" s="580"/>
      <c r="C238" s="580"/>
      <c r="D238" s="592"/>
      <c r="E238" s="40" t="s">
        <v>230</v>
      </c>
      <c r="F238" s="40" t="s">
        <v>100</v>
      </c>
      <c r="G238" s="40">
        <v>1</v>
      </c>
      <c r="H238" s="41">
        <v>50.75</v>
      </c>
      <c r="I238" s="203">
        <f t="shared" si="1"/>
        <v>50.75</v>
      </c>
    </row>
    <row r="239" spans="1:9" ht="26.25" thickBot="1" x14ac:dyDescent="0.25">
      <c r="A239" s="46" t="s">
        <v>353</v>
      </c>
      <c r="B239" s="272">
        <v>6334.1760000000004</v>
      </c>
      <c r="C239" s="88" t="s">
        <v>79</v>
      </c>
      <c r="D239" s="47" t="s">
        <v>362</v>
      </c>
      <c r="E239" s="47" t="s">
        <v>355</v>
      </c>
      <c r="F239" s="47" t="s">
        <v>100</v>
      </c>
      <c r="G239" s="47">
        <v>6</v>
      </c>
      <c r="H239" s="48">
        <v>17</v>
      </c>
      <c r="I239" s="49">
        <f t="shared" si="1"/>
        <v>102</v>
      </c>
    </row>
    <row r="240" spans="1:9" ht="12.75" customHeight="1" thickBot="1" x14ac:dyDescent="0.25">
      <c r="A240" s="183"/>
      <c r="B240" s="200">
        <f>SUM(B66:B239)</f>
        <v>70819.755999999994</v>
      </c>
      <c r="C240" s="201"/>
      <c r="D240" s="200"/>
      <c r="E240" s="202"/>
      <c r="F240" s="201"/>
      <c r="G240" s="201"/>
      <c r="H240" s="200" t="s">
        <v>16</v>
      </c>
      <c r="I240" s="233">
        <f>SUM(I66:I239)</f>
        <v>55895.566999999966</v>
      </c>
    </row>
    <row r="241" spans="1:9" ht="64.5" thickBot="1" x14ac:dyDescent="0.25">
      <c r="A241" s="137" t="s">
        <v>381</v>
      </c>
      <c r="B241" s="117" t="s">
        <v>15</v>
      </c>
      <c r="C241" s="117" t="s">
        <v>4</v>
      </c>
      <c r="D241" s="117" t="s">
        <v>22</v>
      </c>
      <c r="E241" s="121" t="s">
        <v>17</v>
      </c>
      <c r="F241" s="117" t="s">
        <v>18</v>
      </c>
      <c r="G241" s="117" t="s">
        <v>9</v>
      </c>
      <c r="H241" s="117" t="s">
        <v>12</v>
      </c>
      <c r="I241" s="118" t="s">
        <v>11</v>
      </c>
    </row>
    <row r="242" spans="1:9" ht="12.75" customHeight="1" thickBot="1" x14ac:dyDescent="0.25">
      <c r="A242" s="230"/>
      <c r="B242" s="107">
        <v>2838.71</v>
      </c>
      <c r="C242" s="58" t="s">
        <v>65</v>
      </c>
      <c r="D242" s="67"/>
      <c r="E242" s="59"/>
      <c r="F242" s="59"/>
      <c r="G242" s="59"/>
      <c r="H242" s="60"/>
      <c r="I242" s="61"/>
    </row>
    <row r="243" spans="1:9" ht="12.75" customHeight="1" thickBot="1" x14ac:dyDescent="0.25">
      <c r="A243" s="230"/>
      <c r="B243" s="125">
        <v>2893.41</v>
      </c>
      <c r="C243" s="126" t="s">
        <v>66</v>
      </c>
      <c r="D243" s="127"/>
      <c r="E243" s="128"/>
      <c r="F243" s="128"/>
      <c r="G243" s="128"/>
      <c r="H243" s="129"/>
      <c r="I243" s="130"/>
    </row>
    <row r="244" spans="1:9" ht="12.75" customHeight="1" thickBot="1" x14ac:dyDescent="0.25">
      <c r="A244" s="230"/>
      <c r="B244" s="109">
        <v>2731.69</v>
      </c>
      <c r="C244" s="88" t="s">
        <v>69</v>
      </c>
      <c r="D244" s="89"/>
      <c r="E244" s="47"/>
      <c r="F244" s="47"/>
      <c r="G244" s="47"/>
      <c r="H244" s="48"/>
      <c r="I244" s="49"/>
    </row>
    <row r="245" spans="1:9" ht="12.75" customHeight="1" thickBot="1" x14ac:dyDescent="0.25">
      <c r="A245" s="230"/>
      <c r="B245" s="109">
        <v>2718.42</v>
      </c>
      <c r="C245" s="88" t="s">
        <v>71</v>
      </c>
      <c r="D245" s="89"/>
      <c r="E245" s="47"/>
      <c r="F245" s="47"/>
      <c r="G245" s="47"/>
      <c r="H245" s="48"/>
      <c r="I245" s="49"/>
    </row>
    <row r="246" spans="1:9" ht="12.75" customHeight="1" thickBot="1" x14ac:dyDescent="0.25">
      <c r="A246" s="230"/>
      <c r="B246" s="109">
        <v>2784.52</v>
      </c>
      <c r="C246" s="88" t="s">
        <v>72</v>
      </c>
      <c r="D246" s="89"/>
      <c r="E246" s="47"/>
      <c r="F246" s="47"/>
      <c r="G246" s="47"/>
      <c r="H246" s="48"/>
      <c r="I246" s="49"/>
    </row>
    <row r="247" spans="1:9" ht="12.75" customHeight="1" thickBot="1" x14ac:dyDescent="0.25">
      <c r="A247" s="230"/>
      <c r="B247" s="109">
        <v>3011.25</v>
      </c>
      <c r="C247" s="88" t="s">
        <v>73</v>
      </c>
      <c r="D247" s="89"/>
      <c r="E247" s="47"/>
      <c r="F247" s="47"/>
      <c r="G247" s="47"/>
      <c r="H247" s="48"/>
      <c r="I247" s="49"/>
    </row>
    <row r="248" spans="1:9" ht="12.75" customHeight="1" thickBot="1" x14ac:dyDescent="0.25">
      <c r="A248" s="230"/>
      <c r="B248" s="109">
        <v>2730.0419999999999</v>
      </c>
      <c r="C248" s="88" t="s">
        <v>74</v>
      </c>
      <c r="D248" s="89"/>
      <c r="E248" s="47"/>
      <c r="F248" s="47"/>
      <c r="G248" s="47"/>
      <c r="H248" s="48"/>
      <c r="I248" s="49"/>
    </row>
    <row r="249" spans="1:9" ht="12.75" customHeight="1" thickBot="1" x14ac:dyDescent="0.25">
      <c r="A249" s="230"/>
      <c r="B249" s="109">
        <v>3505.2919999999999</v>
      </c>
      <c r="C249" s="88" t="s">
        <v>75</v>
      </c>
      <c r="D249" s="89"/>
      <c r="E249" s="47"/>
      <c r="F249" s="47"/>
      <c r="G249" s="47"/>
      <c r="H249" s="48"/>
      <c r="I249" s="49"/>
    </row>
    <row r="250" spans="1:9" ht="12.75" customHeight="1" thickBot="1" x14ac:dyDescent="0.25">
      <c r="A250" s="224"/>
      <c r="B250" s="109">
        <v>2863.3786</v>
      </c>
      <c r="C250" s="88" t="s">
        <v>76</v>
      </c>
      <c r="D250" s="89"/>
      <c r="E250" s="47"/>
      <c r="F250" s="47"/>
      <c r="G250" s="47"/>
      <c r="H250" s="48"/>
      <c r="I250" s="49"/>
    </row>
    <row r="251" spans="1:9" ht="12.75" customHeight="1" thickBot="1" x14ac:dyDescent="0.25">
      <c r="A251" s="224"/>
      <c r="B251" s="109">
        <v>2711.4511000000002</v>
      </c>
      <c r="C251" s="88" t="s">
        <v>77</v>
      </c>
      <c r="D251" s="89"/>
      <c r="E251" s="47"/>
      <c r="F251" s="47"/>
      <c r="G251" s="47"/>
      <c r="H251" s="48"/>
      <c r="I251" s="49"/>
    </row>
    <row r="252" spans="1:9" ht="12.75" customHeight="1" thickBot="1" x14ac:dyDescent="0.25">
      <c r="A252" s="224"/>
      <c r="B252" s="109">
        <v>3033.9180000000001</v>
      </c>
      <c r="C252" s="88" t="s">
        <v>78</v>
      </c>
      <c r="D252" s="89"/>
      <c r="E252" s="47"/>
      <c r="F252" s="47"/>
      <c r="G252" s="47"/>
      <c r="H252" s="48"/>
      <c r="I252" s="49"/>
    </row>
    <row r="253" spans="1:9" ht="12.75" customHeight="1" thickBot="1" x14ac:dyDescent="0.25">
      <c r="A253" s="224"/>
      <c r="B253" s="109">
        <v>3078.2221</v>
      </c>
      <c r="C253" s="88" t="s">
        <v>79</v>
      </c>
      <c r="D253" s="89"/>
      <c r="E253" s="47"/>
      <c r="F253" s="47"/>
      <c r="G253" s="47"/>
      <c r="H253" s="48"/>
      <c r="I253" s="49"/>
    </row>
    <row r="254" spans="1:9" ht="12.75" customHeight="1" thickBot="1" x14ac:dyDescent="0.25">
      <c r="A254" s="231"/>
      <c r="B254" s="512">
        <f>SUM(B242:B253)</f>
        <v>34900.303800000009</v>
      </c>
      <c r="C254" s="518" t="s">
        <v>86</v>
      </c>
      <c r="D254" s="89"/>
      <c r="E254" s="47"/>
      <c r="F254" s="47"/>
      <c r="G254" s="47"/>
      <c r="H254" s="48"/>
      <c r="I254" s="49"/>
    </row>
    <row r="255" spans="1:9" ht="12.75" customHeight="1" thickBot="1" x14ac:dyDescent="0.25">
      <c r="A255" s="596" t="s">
        <v>114</v>
      </c>
      <c r="B255" s="109">
        <v>305.7</v>
      </c>
      <c r="C255" s="88" t="s">
        <v>72</v>
      </c>
      <c r="D255" s="89"/>
      <c r="E255" s="47"/>
      <c r="F255" s="47"/>
      <c r="G255" s="47"/>
      <c r="H255" s="48"/>
      <c r="I255" s="49"/>
    </row>
    <row r="256" spans="1:9" ht="12.75" customHeight="1" thickBot="1" x14ac:dyDescent="0.25">
      <c r="A256" s="597"/>
      <c r="B256" s="109">
        <v>456.19</v>
      </c>
      <c r="C256" s="88" t="s">
        <v>73</v>
      </c>
      <c r="D256" s="89"/>
      <c r="E256" s="47"/>
      <c r="F256" s="47"/>
      <c r="G256" s="47"/>
      <c r="H256" s="48"/>
      <c r="I256" s="49"/>
    </row>
    <row r="257" spans="1:9" ht="12.75" customHeight="1" thickBot="1" x14ac:dyDescent="0.25">
      <c r="A257" s="597"/>
      <c r="B257" s="109">
        <v>224.08</v>
      </c>
      <c r="C257" s="88" t="s">
        <v>74</v>
      </c>
      <c r="D257" s="89"/>
      <c r="E257" s="47"/>
      <c r="F257" s="47"/>
      <c r="G257" s="47"/>
      <c r="H257" s="48"/>
      <c r="I257" s="49"/>
    </row>
    <row r="258" spans="1:9" ht="12.75" customHeight="1" thickBot="1" x14ac:dyDescent="0.25">
      <c r="A258" s="597"/>
      <c r="B258" s="109">
        <v>90.68</v>
      </c>
      <c r="C258" s="88" t="s">
        <v>75</v>
      </c>
      <c r="D258" s="89"/>
      <c r="E258" s="47"/>
      <c r="F258" s="47"/>
      <c r="G258" s="47"/>
      <c r="H258" s="48"/>
      <c r="I258" s="49"/>
    </row>
    <row r="259" spans="1:9" ht="12.75" customHeight="1" thickBot="1" x14ac:dyDescent="0.25">
      <c r="A259" s="598"/>
      <c r="B259" s="512">
        <f>SUM(B255:B258)</f>
        <v>1076.6500000000001</v>
      </c>
      <c r="C259" s="518" t="s">
        <v>86</v>
      </c>
      <c r="D259" s="89"/>
      <c r="E259" s="47"/>
      <c r="F259" s="47"/>
      <c r="G259" s="47"/>
      <c r="H259" s="48"/>
      <c r="I259" s="49">
        <v>374.7</v>
      </c>
    </row>
    <row r="260" spans="1:9" ht="12.75" customHeight="1" thickBot="1" x14ac:dyDescent="0.25">
      <c r="A260" s="183"/>
      <c r="B260" s="200">
        <f>B254+B259</f>
        <v>35976.95380000001</v>
      </c>
      <c r="C260" s="201"/>
      <c r="D260" s="200"/>
      <c r="E260" s="202"/>
      <c r="F260" s="201"/>
      <c r="G260" s="201"/>
      <c r="H260" s="200" t="s">
        <v>16</v>
      </c>
      <c r="I260" s="233">
        <f>SUM(I242:I259)</f>
        <v>374.7</v>
      </c>
    </row>
    <row r="261" spans="1:9" ht="77.25" thickBot="1" x14ac:dyDescent="0.25">
      <c r="A261" s="137" t="s">
        <v>382</v>
      </c>
      <c r="B261" s="120" t="s">
        <v>15</v>
      </c>
      <c r="C261" s="134" t="s">
        <v>4</v>
      </c>
      <c r="D261" s="120" t="s">
        <v>22</v>
      </c>
      <c r="E261" s="135" t="s">
        <v>17</v>
      </c>
      <c r="F261" s="120" t="s">
        <v>18</v>
      </c>
      <c r="G261" s="134" t="s">
        <v>9</v>
      </c>
      <c r="H261" s="120" t="s">
        <v>12</v>
      </c>
      <c r="I261" s="120" t="s">
        <v>11</v>
      </c>
    </row>
    <row r="262" spans="1:9" ht="12.75" customHeight="1" thickBot="1" x14ac:dyDescent="0.25">
      <c r="A262" s="230"/>
      <c r="B262" s="109">
        <v>4017.16</v>
      </c>
      <c r="C262" s="55" t="s">
        <v>65</v>
      </c>
      <c r="D262" s="89"/>
      <c r="E262" s="47"/>
      <c r="F262" s="47"/>
      <c r="G262" s="47"/>
      <c r="H262" s="48"/>
      <c r="I262" s="49"/>
    </row>
    <row r="263" spans="1:9" ht="12.75" customHeight="1" thickBot="1" x14ac:dyDescent="0.25">
      <c r="A263" s="230"/>
      <c r="B263" s="109">
        <v>4281.91</v>
      </c>
      <c r="C263" s="55" t="s">
        <v>66</v>
      </c>
      <c r="D263" s="89"/>
      <c r="E263" s="47"/>
      <c r="F263" s="47"/>
      <c r="G263" s="47"/>
      <c r="H263" s="48"/>
      <c r="I263" s="49"/>
    </row>
    <row r="264" spans="1:9" ht="12.75" customHeight="1" thickBot="1" x14ac:dyDescent="0.25">
      <c r="A264" s="230"/>
      <c r="B264" s="109">
        <v>3857.21</v>
      </c>
      <c r="C264" s="88" t="s">
        <v>69</v>
      </c>
      <c r="D264" s="89"/>
      <c r="E264" s="47"/>
      <c r="F264" s="47"/>
      <c r="G264" s="47"/>
      <c r="H264" s="48"/>
      <c r="I264" s="49"/>
    </row>
    <row r="265" spans="1:9" ht="12.75" customHeight="1" thickBot="1" x14ac:dyDescent="0.25">
      <c r="A265" s="230"/>
      <c r="B265" s="109">
        <v>4054.83</v>
      </c>
      <c r="C265" s="88" t="s">
        <v>71</v>
      </c>
      <c r="D265" s="89"/>
      <c r="E265" s="47"/>
      <c r="F265" s="47"/>
      <c r="G265" s="47"/>
      <c r="H265" s="48"/>
      <c r="I265" s="49"/>
    </row>
    <row r="266" spans="1:9" ht="12.75" customHeight="1" thickBot="1" x14ac:dyDescent="0.25">
      <c r="A266" s="230"/>
      <c r="B266" s="109">
        <v>4417.17</v>
      </c>
      <c r="C266" s="88" t="s">
        <v>72</v>
      </c>
      <c r="D266" s="89"/>
      <c r="E266" s="47"/>
      <c r="F266" s="47"/>
      <c r="G266" s="47"/>
      <c r="H266" s="48"/>
      <c r="I266" s="49"/>
    </row>
    <row r="267" spans="1:9" ht="12.75" customHeight="1" thickBot="1" x14ac:dyDescent="0.25">
      <c r="A267" s="230"/>
      <c r="B267" s="109">
        <v>4322.8500000000004</v>
      </c>
      <c r="C267" s="88" t="s">
        <v>73</v>
      </c>
      <c r="D267" s="89"/>
      <c r="E267" s="47"/>
      <c r="F267" s="47"/>
      <c r="G267" s="47"/>
      <c r="H267" s="48"/>
      <c r="I267" s="49"/>
    </row>
    <row r="268" spans="1:9" ht="12.75" customHeight="1" thickBot="1" x14ac:dyDescent="0.25">
      <c r="A268" s="230"/>
      <c r="B268" s="109">
        <v>3877.2379999999998</v>
      </c>
      <c r="C268" s="88" t="s">
        <v>74</v>
      </c>
      <c r="D268" s="89"/>
      <c r="E268" s="47"/>
      <c r="F268" s="47"/>
      <c r="G268" s="47"/>
      <c r="H268" s="48"/>
      <c r="I268" s="49"/>
    </row>
    <row r="269" spans="1:9" ht="12.75" customHeight="1" thickBot="1" x14ac:dyDescent="0.25">
      <c r="A269" s="230"/>
      <c r="B269" s="109">
        <v>4492.3680000000004</v>
      </c>
      <c r="C269" s="88" t="s">
        <v>75</v>
      </c>
      <c r="D269" s="89"/>
      <c r="E269" s="47"/>
      <c r="F269" s="47"/>
      <c r="G269" s="47"/>
      <c r="H269" s="48"/>
      <c r="I269" s="49"/>
    </row>
    <row r="270" spans="1:9" ht="12.75" customHeight="1" thickBot="1" x14ac:dyDescent="0.25">
      <c r="A270" s="230"/>
      <c r="B270" s="109">
        <v>4529.348</v>
      </c>
      <c r="C270" s="88" t="s">
        <v>76</v>
      </c>
      <c r="D270" s="89"/>
      <c r="E270" s="47"/>
      <c r="F270" s="47"/>
      <c r="G270" s="47"/>
      <c r="H270" s="48"/>
      <c r="I270" s="49"/>
    </row>
    <row r="271" spans="1:9" ht="12.75" customHeight="1" thickBot="1" x14ac:dyDescent="0.25">
      <c r="A271" s="230"/>
      <c r="B271" s="109">
        <v>4225.8249999999998</v>
      </c>
      <c r="C271" s="88" t="s">
        <v>77</v>
      </c>
      <c r="D271" s="89"/>
      <c r="E271" s="47"/>
      <c r="F271" s="47"/>
      <c r="G271" s="47"/>
      <c r="H271" s="48"/>
      <c r="I271" s="49"/>
    </row>
    <row r="272" spans="1:9" ht="12.75" customHeight="1" thickBot="1" x14ac:dyDescent="0.25">
      <c r="A272" s="230"/>
      <c r="B272" s="109">
        <v>4220.2430000000004</v>
      </c>
      <c r="C272" s="88" t="s">
        <v>78</v>
      </c>
      <c r="D272" s="89"/>
      <c r="E272" s="47"/>
      <c r="F272" s="47"/>
      <c r="G272" s="47"/>
      <c r="H272" s="48"/>
      <c r="I272" s="49"/>
    </row>
    <row r="273" spans="1:9" ht="12.75" customHeight="1" thickBot="1" x14ac:dyDescent="0.25">
      <c r="A273" s="230"/>
      <c r="B273" s="109">
        <v>4364.1059999999998</v>
      </c>
      <c r="C273" s="88" t="s">
        <v>79</v>
      </c>
      <c r="D273" s="89"/>
      <c r="E273" s="47"/>
      <c r="F273" s="47"/>
      <c r="G273" s="47"/>
      <c r="H273" s="48"/>
      <c r="I273" s="49"/>
    </row>
    <row r="274" spans="1:9" ht="12.75" customHeight="1" thickBot="1" x14ac:dyDescent="0.25">
      <c r="A274" s="230"/>
      <c r="B274" s="109"/>
      <c r="C274" s="170" t="s">
        <v>86</v>
      </c>
      <c r="D274" s="89"/>
      <c r="E274" s="47"/>
      <c r="F274" s="47"/>
      <c r="G274" s="47"/>
      <c r="H274" s="48"/>
      <c r="I274" s="49">
        <v>395.6</v>
      </c>
    </row>
    <row r="275" spans="1:9" ht="13.5" thickBot="1" x14ac:dyDescent="0.25">
      <c r="A275" s="183"/>
      <c r="B275" s="200">
        <f>SUM(B262:B274)</f>
        <v>50660.257999999994</v>
      </c>
      <c r="C275" s="201"/>
      <c r="D275" s="200"/>
      <c r="E275" s="202"/>
      <c r="F275" s="201"/>
      <c r="G275" s="201"/>
      <c r="H275" s="200" t="s">
        <v>16</v>
      </c>
      <c r="I275" s="233">
        <f>SUM(I262:I274)</f>
        <v>395.6</v>
      </c>
    </row>
    <row r="276" spans="1:9" ht="26.25" thickBot="1" x14ac:dyDescent="0.25">
      <c r="A276" s="46" t="s">
        <v>7</v>
      </c>
      <c r="B276" s="117" t="s">
        <v>15</v>
      </c>
      <c r="C276" s="117" t="s">
        <v>4</v>
      </c>
      <c r="D276" s="117" t="s">
        <v>22</v>
      </c>
      <c r="E276" s="121" t="s">
        <v>17</v>
      </c>
      <c r="F276" s="117" t="s">
        <v>18</v>
      </c>
      <c r="G276" s="117" t="s">
        <v>9</v>
      </c>
      <c r="H276" s="117" t="s">
        <v>12</v>
      </c>
      <c r="I276" s="118" t="s">
        <v>11</v>
      </c>
    </row>
    <row r="277" spans="1:9" ht="12.75" customHeight="1" x14ac:dyDescent="0.2">
      <c r="A277" s="589" t="s">
        <v>81</v>
      </c>
      <c r="B277" s="33"/>
      <c r="C277" s="33" t="s">
        <v>65</v>
      </c>
      <c r="D277" s="34"/>
      <c r="E277" s="35"/>
      <c r="F277" s="35" t="s">
        <v>82</v>
      </c>
      <c r="G277" s="35">
        <v>201</v>
      </c>
      <c r="H277" s="16">
        <v>4.54</v>
      </c>
      <c r="I277" s="160">
        <f t="shared" ref="I277:I288" si="2">G277*H277</f>
        <v>912.54</v>
      </c>
    </row>
    <row r="278" spans="1:9" ht="12.75" customHeight="1" x14ac:dyDescent="0.2">
      <c r="A278" s="589"/>
      <c r="B278" s="13"/>
      <c r="C278" s="13" t="s">
        <v>66</v>
      </c>
      <c r="D278" s="14"/>
      <c r="E278" s="15"/>
      <c r="F278" s="15" t="s">
        <v>82</v>
      </c>
      <c r="G278" s="15">
        <v>188</v>
      </c>
      <c r="H278" s="16">
        <v>4.54</v>
      </c>
      <c r="I278" s="43">
        <f t="shared" si="2"/>
        <v>853.52</v>
      </c>
    </row>
    <row r="279" spans="1:9" x14ac:dyDescent="0.2">
      <c r="A279" s="589"/>
      <c r="B279" s="13"/>
      <c r="C279" s="13" t="s">
        <v>69</v>
      </c>
      <c r="D279" s="14"/>
      <c r="E279" s="15"/>
      <c r="F279" s="15" t="s">
        <v>82</v>
      </c>
      <c r="G279" s="15">
        <v>201</v>
      </c>
      <c r="H279" s="16">
        <v>4.54</v>
      </c>
      <c r="I279" s="43">
        <f t="shared" si="2"/>
        <v>912.54</v>
      </c>
    </row>
    <row r="280" spans="1:9" ht="12.75" customHeight="1" x14ac:dyDescent="0.2">
      <c r="A280" s="589"/>
      <c r="B280" s="13"/>
      <c r="C280" s="13" t="s">
        <v>71</v>
      </c>
      <c r="D280" s="14"/>
      <c r="E280" s="15"/>
      <c r="F280" s="15" t="s">
        <v>82</v>
      </c>
      <c r="G280" s="15">
        <v>194</v>
      </c>
      <c r="H280" s="16">
        <v>4.54</v>
      </c>
      <c r="I280" s="43">
        <f t="shared" si="2"/>
        <v>880.76</v>
      </c>
    </row>
    <row r="281" spans="1:9" x14ac:dyDescent="0.2">
      <c r="A281" s="589"/>
      <c r="B281" s="13"/>
      <c r="C281" s="13" t="s">
        <v>72</v>
      </c>
      <c r="D281" s="14"/>
      <c r="E281" s="15"/>
      <c r="F281" s="15" t="s">
        <v>82</v>
      </c>
      <c r="G281" s="15">
        <v>201</v>
      </c>
      <c r="H281" s="16">
        <v>4.54</v>
      </c>
      <c r="I281" s="43">
        <f t="shared" si="2"/>
        <v>912.54</v>
      </c>
    </row>
    <row r="282" spans="1:9" ht="12.75" customHeight="1" x14ac:dyDescent="0.2">
      <c r="A282" s="589"/>
      <c r="B282" s="13"/>
      <c r="C282" s="13" t="s">
        <v>73</v>
      </c>
      <c r="D282" s="14"/>
      <c r="E282" s="15"/>
      <c r="F282" s="15" t="s">
        <v>82</v>
      </c>
      <c r="G282" s="15">
        <v>194</v>
      </c>
      <c r="H282" s="16">
        <v>4.54</v>
      </c>
      <c r="I282" s="43">
        <f t="shared" si="2"/>
        <v>880.76</v>
      </c>
    </row>
    <row r="283" spans="1:9" ht="12.75" customHeight="1" x14ac:dyDescent="0.2">
      <c r="A283" s="589"/>
      <c r="B283" s="13"/>
      <c r="C283" s="13" t="s">
        <v>74</v>
      </c>
      <c r="D283" s="14"/>
      <c r="E283" s="15"/>
      <c r="F283" s="15" t="s">
        <v>82</v>
      </c>
      <c r="G283" s="15">
        <v>201</v>
      </c>
      <c r="H283" s="16">
        <v>4.8099999999999996</v>
      </c>
      <c r="I283" s="43">
        <f t="shared" si="2"/>
        <v>966.81</v>
      </c>
    </row>
    <row r="284" spans="1:9" ht="12.75" customHeight="1" x14ac:dyDescent="0.2">
      <c r="A284" s="589"/>
      <c r="B284" s="13"/>
      <c r="C284" s="13" t="s">
        <v>75</v>
      </c>
      <c r="D284" s="14"/>
      <c r="E284" s="15"/>
      <c r="F284" s="15" t="s">
        <v>82</v>
      </c>
      <c r="G284" s="15">
        <v>201</v>
      </c>
      <c r="H284" s="16">
        <v>4.8099999999999996</v>
      </c>
      <c r="I284" s="43">
        <f t="shared" si="2"/>
        <v>966.81</v>
      </c>
    </row>
    <row r="285" spans="1:9" ht="12.75" customHeight="1" x14ac:dyDescent="0.2">
      <c r="A285" s="589"/>
      <c r="B285" s="13"/>
      <c r="C285" s="13" t="s">
        <v>76</v>
      </c>
      <c r="D285" s="14"/>
      <c r="E285" s="15"/>
      <c r="F285" s="15" t="s">
        <v>82</v>
      </c>
      <c r="G285" s="15">
        <v>194</v>
      </c>
      <c r="H285" s="16">
        <v>4.8099999999999996</v>
      </c>
      <c r="I285" s="43">
        <f t="shared" si="2"/>
        <v>933.13999999999987</v>
      </c>
    </row>
    <row r="286" spans="1:9" ht="12.75" customHeight="1" x14ac:dyDescent="0.2">
      <c r="A286" s="589"/>
      <c r="B286" s="13"/>
      <c r="C286" s="13" t="s">
        <v>77</v>
      </c>
      <c r="D286" s="14"/>
      <c r="E286" s="15"/>
      <c r="F286" s="15" t="s">
        <v>82</v>
      </c>
      <c r="G286" s="15">
        <v>201</v>
      </c>
      <c r="H286" s="16">
        <v>4.8099999999999996</v>
      </c>
      <c r="I286" s="43">
        <f t="shared" si="2"/>
        <v>966.81</v>
      </c>
    </row>
    <row r="287" spans="1:9" ht="12.75" customHeight="1" x14ac:dyDescent="0.2">
      <c r="A287" s="589"/>
      <c r="B287" s="13"/>
      <c r="C287" s="13" t="s">
        <v>78</v>
      </c>
      <c r="D287" s="14"/>
      <c r="E287" s="15"/>
      <c r="F287" s="15" t="s">
        <v>82</v>
      </c>
      <c r="G287" s="15">
        <v>194</v>
      </c>
      <c r="H287" s="16">
        <v>4.8099999999999996</v>
      </c>
      <c r="I287" s="43">
        <f t="shared" si="2"/>
        <v>933.13999999999987</v>
      </c>
    </row>
    <row r="288" spans="1:9" ht="12.75" customHeight="1" x14ac:dyDescent="0.2">
      <c r="A288" s="589"/>
      <c r="B288" s="13"/>
      <c r="C288" s="13" t="s">
        <v>79</v>
      </c>
      <c r="D288" s="14"/>
      <c r="E288" s="15"/>
      <c r="F288" s="15" t="s">
        <v>82</v>
      </c>
      <c r="G288" s="15">
        <v>201</v>
      </c>
      <c r="H288" s="16">
        <v>4.8099999999999996</v>
      </c>
      <c r="I288" s="43">
        <f t="shared" si="2"/>
        <v>966.81</v>
      </c>
    </row>
    <row r="289" spans="1:255" ht="12.75" customHeight="1" x14ac:dyDescent="0.2">
      <c r="A289" s="625"/>
      <c r="B289" s="13"/>
      <c r="C289" s="13" t="s">
        <v>86</v>
      </c>
      <c r="D289" s="14"/>
      <c r="E289" s="15"/>
      <c r="F289" s="15" t="s">
        <v>82</v>
      </c>
      <c r="G289" s="15">
        <f>SUM(G277:G288)</f>
        <v>2371</v>
      </c>
      <c r="H289" s="16"/>
      <c r="I289" s="246">
        <f>SUM(I277:I288)</f>
        <v>11086.179999999997</v>
      </c>
    </row>
    <row r="290" spans="1:255" ht="25.5" x14ac:dyDescent="0.2">
      <c r="A290" s="224" t="s">
        <v>91</v>
      </c>
      <c r="B290" s="13"/>
      <c r="C290" s="13" t="s">
        <v>86</v>
      </c>
      <c r="D290" s="14"/>
      <c r="E290" s="15"/>
      <c r="F290" s="15"/>
      <c r="G290" s="15"/>
      <c r="H290" s="16"/>
      <c r="I290" s="246">
        <v>62882.04</v>
      </c>
    </row>
    <row r="291" spans="1:255" ht="12.75" customHeight="1" x14ac:dyDescent="0.2">
      <c r="A291" s="224" t="s">
        <v>83</v>
      </c>
      <c r="B291" s="13"/>
      <c r="C291" s="13" t="s">
        <v>86</v>
      </c>
      <c r="D291" s="14"/>
      <c r="E291" s="15"/>
      <c r="F291" s="15"/>
      <c r="G291" s="15"/>
      <c r="H291" s="16"/>
      <c r="I291" s="246">
        <v>4253.22</v>
      </c>
    </row>
    <row r="292" spans="1:255" ht="12.75" customHeight="1" x14ac:dyDescent="0.2">
      <c r="A292" s="224" t="s">
        <v>85</v>
      </c>
      <c r="B292" s="13"/>
      <c r="C292" s="13" t="s">
        <v>86</v>
      </c>
      <c r="D292" s="14"/>
      <c r="E292" s="15"/>
      <c r="F292" s="15"/>
      <c r="G292" s="15"/>
      <c r="H292" s="16"/>
      <c r="I292" s="246">
        <v>4547.5600000000004</v>
      </c>
    </row>
    <row r="293" spans="1:255" ht="12.75" customHeight="1" x14ac:dyDescent="0.2">
      <c r="A293" s="222" t="s">
        <v>88</v>
      </c>
      <c r="B293" s="13"/>
      <c r="C293" s="13" t="s">
        <v>86</v>
      </c>
      <c r="D293" s="14"/>
      <c r="E293" s="15"/>
      <c r="F293" s="15"/>
      <c r="G293" s="15"/>
      <c r="H293" s="16"/>
      <c r="I293" s="246">
        <v>3584.4</v>
      </c>
    </row>
    <row r="294" spans="1:255" ht="12.75" customHeight="1" thickBot="1" x14ac:dyDescent="0.25">
      <c r="A294" s="222"/>
      <c r="B294" s="112"/>
      <c r="C294" s="112"/>
      <c r="D294" s="111"/>
      <c r="E294" s="113"/>
      <c r="F294" s="112"/>
      <c r="G294" s="112"/>
      <c r="H294" s="111" t="s">
        <v>16</v>
      </c>
      <c r="I294" s="235">
        <f>SUM(I289:I293)</f>
        <v>86353.4</v>
      </c>
    </row>
    <row r="295" spans="1:255" s="45" customFormat="1" ht="69.599999999999994" customHeight="1" thickBot="1" x14ac:dyDescent="0.25">
      <c r="A295" s="120" t="s">
        <v>96</v>
      </c>
      <c r="B295" s="117" t="s">
        <v>15</v>
      </c>
      <c r="C295" s="117" t="s">
        <v>4</v>
      </c>
      <c r="D295" s="117" t="s">
        <v>22</v>
      </c>
      <c r="E295" s="121" t="s">
        <v>17</v>
      </c>
      <c r="F295" s="117" t="s">
        <v>18</v>
      </c>
      <c r="G295" s="117" t="s">
        <v>9</v>
      </c>
      <c r="H295" s="117" t="s">
        <v>12</v>
      </c>
      <c r="I295" s="118" t="s">
        <v>11</v>
      </c>
      <c r="J295" s="56"/>
      <c r="K295" s="56"/>
      <c r="L295" s="56"/>
      <c r="M295" s="56"/>
      <c r="N295" s="56"/>
      <c r="O295" s="56"/>
      <c r="P295" s="56"/>
      <c r="Q295" s="56"/>
      <c r="R295" s="56"/>
      <c r="T295" s="56"/>
      <c r="U295" s="56"/>
      <c r="V295" s="56"/>
      <c r="W295" s="56"/>
      <c r="X295" s="56"/>
      <c r="Y295" s="56"/>
      <c r="Z295" s="56"/>
      <c r="AA295" s="56"/>
      <c r="AB295" s="56"/>
      <c r="AD295" s="56"/>
      <c r="AE295" s="56"/>
      <c r="AF295" s="56"/>
      <c r="AG295" s="56"/>
      <c r="AH295" s="56"/>
      <c r="AI295" s="56"/>
      <c r="AJ295" s="56"/>
      <c r="AK295" s="56"/>
      <c r="AL295" s="56"/>
      <c r="AN295" s="56"/>
      <c r="AO295" s="56"/>
      <c r="AP295" s="56"/>
      <c r="AQ295" s="56"/>
      <c r="AR295" s="56"/>
      <c r="AS295" s="56"/>
      <c r="AT295" s="56"/>
      <c r="AU295" s="56"/>
      <c r="AV295" s="56"/>
      <c r="AX295" s="56"/>
      <c r="AY295" s="56"/>
      <c r="AZ295" s="56"/>
      <c r="BA295" s="56"/>
      <c r="BB295" s="56"/>
      <c r="BC295" s="56"/>
      <c r="BD295" s="56"/>
      <c r="BE295" s="56"/>
      <c r="BF295" s="56"/>
      <c r="BH295" s="56"/>
      <c r="BI295" s="56"/>
      <c r="BJ295" s="56"/>
      <c r="BK295" s="56"/>
      <c r="BL295" s="56"/>
      <c r="BM295" s="56"/>
      <c r="BN295" s="56"/>
      <c r="BO295" s="56"/>
      <c r="BP295" s="56"/>
      <c r="BR295" s="56"/>
      <c r="BS295" s="56"/>
      <c r="BT295" s="56"/>
      <c r="BU295" s="56"/>
      <c r="BV295" s="56"/>
      <c r="BW295" s="56"/>
      <c r="BX295" s="56"/>
      <c r="BY295" s="56"/>
      <c r="BZ295" s="56"/>
      <c r="CB295" s="56"/>
      <c r="CC295" s="56"/>
      <c r="CD295" s="56"/>
      <c r="CE295" s="56"/>
      <c r="CF295" s="56"/>
      <c r="CG295" s="56"/>
      <c r="CH295" s="56"/>
      <c r="CI295" s="56"/>
      <c r="CJ295" s="56"/>
      <c r="CL295" s="56"/>
      <c r="CM295" s="56"/>
      <c r="CN295" s="56"/>
      <c r="CO295" s="56"/>
      <c r="CP295" s="56"/>
      <c r="CQ295" s="56"/>
      <c r="CR295" s="56"/>
      <c r="CS295" s="56"/>
      <c r="CT295" s="56"/>
      <c r="CV295" s="56"/>
      <c r="CW295" s="56"/>
      <c r="CX295" s="56"/>
      <c r="CY295" s="56"/>
      <c r="CZ295" s="56"/>
      <c r="DA295" s="56"/>
      <c r="DB295" s="56"/>
      <c r="DC295" s="56"/>
      <c r="DD295" s="56"/>
      <c r="DF295" s="56"/>
      <c r="DG295" s="56"/>
      <c r="DH295" s="56"/>
      <c r="DI295" s="56"/>
      <c r="DJ295" s="56"/>
      <c r="DK295" s="56"/>
      <c r="DL295" s="56"/>
      <c r="DM295" s="56"/>
      <c r="DN295" s="56"/>
      <c r="DP295" s="56"/>
      <c r="DQ295" s="56"/>
      <c r="DR295" s="56"/>
      <c r="DS295" s="56"/>
      <c r="DT295" s="56"/>
      <c r="DU295" s="56"/>
      <c r="DV295" s="56"/>
      <c r="DW295" s="56"/>
      <c r="DX295" s="56"/>
      <c r="DZ295" s="56"/>
      <c r="EA295" s="56"/>
      <c r="EB295" s="56"/>
      <c r="EC295" s="56"/>
      <c r="ED295" s="56"/>
      <c r="EE295" s="56"/>
      <c r="EF295" s="56"/>
      <c r="EG295" s="56"/>
      <c r="EH295" s="56"/>
      <c r="EJ295" s="56"/>
      <c r="EK295" s="56"/>
      <c r="EL295" s="56"/>
      <c r="EM295" s="56"/>
      <c r="EN295" s="56"/>
      <c r="EO295" s="56"/>
      <c r="EP295" s="56"/>
      <c r="EQ295" s="56"/>
      <c r="ER295" s="56"/>
      <c r="ET295" s="56"/>
      <c r="EU295" s="56"/>
      <c r="EV295" s="56"/>
      <c r="EW295" s="56"/>
      <c r="EX295" s="56"/>
      <c r="EY295" s="56"/>
      <c r="EZ295" s="56"/>
      <c r="FA295" s="56"/>
      <c r="FB295" s="56"/>
      <c r="FD295" s="56"/>
      <c r="FE295" s="56"/>
      <c r="FF295" s="56"/>
      <c r="FG295" s="56"/>
      <c r="FH295" s="56"/>
      <c r="FI295" s="56"/>
      <c r="FJ295" s="56"/>
      <c r="FK295" s="56"/>
      <c r="FL295" s="56"/>
      <c r="FN295" s="56"/>
      <c r="FO295" s="56"/>
      <c r="FP295" s="56"/>
      <c r="FQ295" s="56"/>
      <c r="FR295" s="56"/>
      <c r="FS295" s="56"/>
      <c r="FT295" s="56"/>
      <c r="FU295" s="56"/>
      <c r="FV295" s="56"/>
      <c r="FX295" s="56"/>
      <c r="FY295" s="56"/>
      <c r="FZ295" s="56"/>
      <c r="GA295" s="56"/>
      <c r="GB295" s="56"/>
      <c r="GC295" s="56"/>
      <c r="GD295" s="56"/>
      <c r="GE295" s="56"/>
      <c r="GF295" s="56"/>
      <c r="GH295" s="56"/>
      <c r="GI295" s="56"/>
      <c r="GJ295" s="56"/>
      <c r="GK295" s="56"/>
      <c r="GL295" s="56"/>
      <c r="GM295" s="56"/>
      <c r="GN295" s="56"/>
      <c r="GO295" s="56"/>
      <c r="GP295" s="56"/>
      <c r="GR295" s="56"/>
      <c r="GS295" s="56"/>
      <c r="GT295" s="56"/>
      <c r="GU295" s="56"/>
      <c r="GV295" s="56"/>
      <c r="GW295" s="56"/>
      <c r="GX295" s="56"/>
      <c r="GY295" s="56"/>
      <c r="GZ295" s="56"/>
      <c r="HB295" s="56"/>
      <c r="HC295" s="56"/>
      <c r="HD295" s="56"/>
      <c r="HE295" s="56"/>
      <c r="HF295" s="56"/>
      <c r="HG295" s="56"/>
      <c r="HH295" s="56"/>
      <c r="HI295" s="56"/>
      <c r="HJ295" s="56"/>
      <c r="HL295" s="56"/>
      <c r="HM295" s="56"/>
      <c r="HN295" s="56"/>
      <c r="HO295" s="56"/>
      <c r="HP295" s="56"/>
      <c r="HQ295" s="56"/>
      <c r="HR295" s="56"/>
      <c r="HS295" s="56"/>
      <c r="HT295" s="56"/>
      <c r="HV295" s="56"/>
      <c r="HW295" s="56"/>
      <c r="HX295" s="56"/>
      <c r="HY295" s="56"/>
      <c r="HZ295" s="56"/>
      <c r="IA295" s="56"/>
      <c r="IB295" s="56"/>
      <c r="IC295" s="56"/>
      <c r="ID295" s="56"/>
      <c r="IF295" s="56"/>
      <c r="IG295" s="56"/>
      <c r="IH295" s="56"/>
      <c r="II295" s="56"/>
      <c r="IJ295" s="56"/>
      <c r="IK295" s="56"/>
      <c r="IL295" s="56"/>
      <c r="IM295" s="56"/>
      <c r="IN295" s="56"/>
      <c r="IP295" s="56"/>
      <c r="IQ295" s="56"/>
      <c r="IR295" s="56"/>
      <c r="IS295" s="56"/>
      <c r="IT295" s="56"/>
      <c r="IU295" s="56"/>
    </row>
    <row r="296" spans="1:255" ht="12.75" customHeight="1" thickBot="1" x14ac:dyDescent="0.25">
      <c r="A296" s="230"/>
      <c r="B296" s="107">
        <v>1660.27</v>
      </c>
      <c r="C296" s="58" t="s">
        <v>65</v>
      </c>
      <c r="D296" s="67"/>
      <c r="E296" s="59"/>
      <c r="F296" s="59"/>
      <c r="G296" s="59"/>
      <c r="H296" s="60"/>
      <c r="I296" s="61"/>
      <c r="J296" s="56"/>
      <c r="K296" s="56"/>
      <c r="L296" s="56"/>
      <c r="M296" s="56"/>
      <c r="N296" s="56"/>
      <c r="O296" s="56"/>
      <c r="P296" s="56"/>
      <c r="Q296" s="56"/>
      <c r="R296" s="56"/>
      <c r="T296" s="56"/>
      <c r="U296" s="56"/>
      <c r="V296" s="56"/>
      <c r="W296" s="56"/>
      <c r="X296" s="56"/>
      <c r="Y296" s="56"/>
      <c r="Z296" s="56"/>
      <c r="AA296" s="56"/>
      <c r="AB296" s="56"/>
      <c r="AD296" s="56"/>
      <c r="AE296" s="56"/>
      <c r="AF296" s="56"/>
      <c r="AG296" s="56"/>
      <c r="AH296" s="56"/>
      <c r="AI296" s="56"/>
      <c r="AJ296" s="56"/>
      <c r="AK296" s="56"/>
      <c r="AL296" s="56"/>
      <c r="AN296" s="56"/>
      <c r="AO296" s="56"/>
      <c r="AP296" s="56"/>
      <c r="AQ296" s="56"/>
      <c r="AR296" s="56"/>
      <c r="AS296" s="56"/>
      <c r="AT296" s="56"/>
      <c r="AU296" s="56"/>
      <c r="AV296" s="56"/>
      <c r="AX296" s="56"/>
      <c r="AY296" s="56"/>
      <c r="AZ296" s="56"/>
      <c r="BA296" s="56"/>
      <c r="BB296" s="56"/>
      <c r="BC296" s="56"/>
      <c r="BD296" s="56"/>
      <c r="BE296" s="56"/>
      <c r="BF296" s="56"/>
      <c r="BH296" s="56"/>
      <c r="BI296" s="56"/>
      <c r="BJ296" s="56"/>
      <c r="BK296" s="56"/>
      <c r="BL296" s="56"/>
      <c r="BM296" s="56"/>
      <c r="BN296" s="56"/>
      <c r="BO296" s="56"/>
      <c r="BP296" s="56"/>
      <c r="BR296" s="56"/>
      <c r="BS296" s="56"/>
      <c r="BT296" s="56"/>
      <c r="BU296" s="56"/>
      <c r="BV296" s="56"/>
      <c r="BW296" s="56"/>
      <c r="BX296" s="56"/>
      <c r="BY296" s="56"/>
      <c r="BZ296" s="56"/>
      <c r="CB296" s="56"/>
      <c r="CC296" s="56"/>
      <c r="CD296" s="56"/>
      <c r="CE296" s="56"/>
      <c r="CF296" s="56"/>
      <c r="CG296" s="56"/>
      <c r="CH296" s="56"/>
      <c r="CI296" s="56"/>
      <c r="CJ296" s="56"/>
      <c r="CL296" s="56"/>
      <c r="CM296" s="56"/>
      <c r="CN296" s="56"/>
      <c r="CO296" s="56"/>
      <c r="CP296" s="56"/>
      <c r="CQ296" s="56"/>
      <c r="CR296" s="56"/>
      <c r="CS296" s="56"/>
      <c r="CT296" s="56"/>
      <c r="CV296" s="56"/>
      <c r="CW296" s="56"/>
      <c r="CX296" s="56"/>
      <c r="CY296" s="56"/>
      <c r="CZ296" s="56"/>
      <c r="DA296" s="56"/>
      <c r="DB296" s="56"/>
      <c r="DC296" s="56"/>
      <c r="DD296" s="56"/>
      <c r="DF296" s="56"/>
      <c r="DG296" s="56"/>
      <c r="DH296" s="56"/>
      <c r="DI296" s="56"/>
      <c r="DJ296" s="56"/>
      <c r="DK296" s="56"/>
      <c r="DL296" s="56"/>
      <c r="DM296" s="56"/>
      <c r="DN296" s="56"/>
      <c r="DP296" s="56"/>
      <c r="DQ296" s="56"/>
      <c r="DR296" s="56"/>
      <c r="DS296" s="56"/>
      <c r="DT296" s="56"/>
      <c r="DU296" s="56"/>
      <c r="DV296" s="56"/>
      <c r="DW296" s="56"/>
      <c r="DX296" s="56"/>
      <c r="DZ296" s="56"/>
      <c r="EA296" s="56"/>
      <c r="EB296" s="56"/>
      <c r="EC296" s="56"/>
      <c r="ED296" s="56"/>
      <c r="EE296" s="56"/>
      <c r="EF296" s="56"/>
      <c r="EG296" s="56"/>
      <c r="EH296" s="56"/>
      <c r="EJ296" s="56"/>
      <c r="EK296" s="56"/>
      <c r="EL296" s="56"/>
      <c r="EM296" s="56"/>
      <c r="EN296" s="56"/>
      <c r="EO296" s="56"/>
      <c r="EP296" s="56"/>
      <c r="EQ296" s="56"/>
      <c r="ER296" s="56"/>
      <c r="ET296" s="56"/>
      <c r="EU296" s="56"/>
      <c r="EV296" s="56"/>
      <c r="EW296" s="56"/>
      <c r="EX296" s="56"/>
      <c r="EY296" s="56"/>
      <c r="EZ296" s="56"/>
      <c r="FA296" s="56"/>
      <c r="FB296" s="56"/>
      <c r="FD296" s="56"/>
      <c r="FE296" s="56"/>
      <c r="FF296" s="56"/>
      <c r="FG296" s="56"/>
      <c r="FH296" s="56"/>
      <c r="FI296" s="56"/>
      <c r="FJ296" s="56"/>
      <c r="FK296" s="56"/>
      <c r="FL296" s="56"/>
      <c r="FN296" s="56"/>
      <c r="FO296" s="56"/>
      <c r="FP296" s="56"/>
      <c r="FQ296" s="56"/>
      <c r="FR296" s="56"/>
      <c r="FS296" s="56"/>
      <c r="FT296" s="56"/>
      <c r="FU296" s="56"/>
      <c r="FV296" s="56"/>
      <c r="FX296" s="56"/>
      <c r="FY296" s="56"/>
      <c r="FZ296" s="56"/>
      <c r="GA296" s="56"/>
      <c r="GB296" s="56"/>
      <c r="GC296" s="56"/>
      <c r="GD296" s="56"/>
      <c r="GE296" s="56"/>
      <c r="GF296" s="56"/>
      <c r="GH296" s="56"/>
      <c r="GI296" s="56"/>
      <c r="GJ296" s="56"/>
      <c r="GK296" s="56"/>
      <c r="GL296" s="56"/>
      <c r="GM296" s="56"/>
      <c r="GN296" s="56"/>
      <c r="GO296" s="56"/>
      <c r="GP296" s="56"/>
      <c r="GR296" s="56"/>
      <c r="GS296" s="56"/>
      <c r="GT296" s="56"/>
      <c r="GU296" s="56"/>
      <c r="GV296" s="56"/>
      <c r="GW296" s="56"/>
      <c r="GX296" s="56"/>
      <c r="GY296" s="56"/>
      <c r="GZ296" s="56"/>
      <c r="HB296" s="56"/>
      <c r="HC296" s="56"/>
      <c r="HD296" s="56"/>
      <c r="HE296" s="56"/>
      <c r="HF296" s="56"/>
      <c r="HG296" s="56"/>
      <c r="HH296" s="56"/>
      <c r="HI296" s="56"/>
      <c r="HJ296" s="56"/>
      <c r="HL296" s="56"/>
      <c r="HM296" s="56"/>
      <c r="HN296" s="56"/>
      <c r="HO296" s="56"/>
      <c r="HP296" s="56"/>
      <c r="HQ296" s="56"/>
      <c r="HR296" s="56"/>
      <c r="HS296" s="56"/>
      <c r="HT296" s="56"/>
      <c r="HV296" s="56"/>
      <c r="HW296" s="56"/>
      <c r="HX296" s="56"/>
      <c r="HY296" s="56"/>
      <c r="HZ296" s="56"/>
      <c r="IA296" s="56"/>
      <c r="IB296" s="56"/>
      <c r="IC296" s="56"/>
      <c r="ID296" s="56"/>
      <c r="IF296" s="56"/>
      <c r="IG296" s="56"/>
      <c r="IH296" s="56"/>
      <c r="II296" s="56"/>
      <c r="IJ296" s="56"/>
      <c r="IK296" s="56"/>
      <c r="IL296" s="56"/>
      <c r="IM296" s="56"/>
      <c r="IN296" s="56"/>
      <c r="IP296" s="56"/>
      <c r="IQ296" s="56"/>
      <c r="IR296" s="56"/>
      <c r="IS296" s="56"/>
      <c r="IT296" s="56"/>
      <c r="IU296" s="56"/>
    </row>
    <row r="297" spans="1:255" ht="12.75" customHeight="1" thickBot="1" x14ac:dyDescent="0.25">
      <c r="A297" s="230"/>
      <c r="B297" s="125">
        <v>1454.33</v>
      </c>
      <c r="C297" s="126" t="s">
        <v>66</v>
      </c>
      <c r="D297" s="127"/>
      <c r="E297" s="128"/>
      <c r="F297" s="128"/>
      <c r="G297" s="128"/>
      <c r="H297" s="129"/>
      <c r="I297" s="130"/>
      <c r="J297" s="56"/>
      <c r="K297" s="56"/>
      <c r="L297" s="56"/>
      <c r="M297" s="56"/>
      <c r="N297" s="56"/>
      <c r="O297" s="56"/>
      <c r="P297" s="56"/>
      <c r="Q297" s="56"/>
      <c r="R297" s="56"/>
      <c r="T297" s="56"/>
      <c r="U297" s="56"/>
      <c r="V297" s="56"/>
      <c r="W297" s="56"/>
      <c r="X297" s="56"/>
      <c r="Y297" s="56"/>
      <c r="Z297" s="56"/>
      <c r="AA297" s="56"/>
      <c r="AB297" s="56"/>
      <c r="AD297" s="56"/>
      <c r="AE297" s="56"/>
      <c r="AF297" s="56"/>
      <c r="AG297" s="56"/>
      <c r="AH297" s="56"/>
      <c r="AI297" s="56"/>
      <c r="AJ297" s="56"/>
      <c r="AK297" s="56"/>
      <c r="AL297" s="56"/>
      <c r="AN297" s="56"/>
      <c r="AO297" s="56"/>
      <c r="AP297" s="56"/>
      <c r="AQ297" s="56"/>
      <c r="AR297" s="56"/>
      <c r="AS297" s="56"/>
      <c r="AT297" s="56"/>
      <c r="AU297" s="56"/>
      <c r="AV297" s="56"/>
      <c r="AX297" s="56"/>
      <c r="AY297" s="56"/>
      <c r="AZ297" s="56"/>
      <c r="BA297" s="56"/>
      <c r="BB297" s="56"/>
      <c r="BC297" s="56"/>
      <c r="BD297" s="56"/>
      <c r="BE297" s="56"/>
      <c r="BF297" s="56"/>
      <c r="BH297" s="56"/>
      <c r="BI297" s="56"/>
      <c r="BJ297" s="56"/>
      <c r="BK297" s="56"/>
      <c r="BL297" s="56"/>
      <c r="BM297" s="56"/>
      <c r="BN297" s="56"/>
      <c r="BO297" s="56"/>
      <c r="BP297" s="56"/>
      <c r="BR297" s="56"/>
      <c r="BS297" s="56"/>
      <c r="BT297" s="56"/>
      <c r="BU297" s="56"/>
      <c r="BV297" s="56"/>
      <c r="BW297" s="56"/>
      <c r="BX297" s="56"/>
      <c r="BY297" s="56"/>
      <c r="BZ297" s="56"/>
      <c r="CB297" s="56"/>
      <c r="CC297" s="56"/>
      <c r="CD297" s="56"/>
      <c r="CE297" s="56"/>
      <c r="CF297" s="56"/>
      <c r="CG297" s="56"/>
      <c r="CH297" s="56"/>
      <c r="CI297" s="56"/>
      <c r="CJ297" s="56"/>
      <c r="CL297" s="56"/>
      <c r="CM297" s="56"/>
      <c r="CN297" s="56"/>
      <c r="CO297" s="56"/>
      <c r="CP297" s="56"/>
      <c r="CQ297" s="56"/>
      <c r="CR297" s="56"/>
      <c r="CS297" s="56"/>
      <c r="CT297" s="56"/>
      <c r="CV297" s="56"/>
      <c r="CW297" s="56"/>
      <c r="CX297" s="56"/>
      <c r="CY297" s="56"/>
      <c r="CZ297" s="56"/>
      <c r="DA297" s="56"/>
      <c r="DB297" s="56"/>
      <c r="DC297" s="56"/>
      <c r="DD297" s="56"/>
      <c r="DF297" s="56"/>
      <c r="DG297" s="56"/>
      <c r="DH297" s="56"/>
      <c r="DI297" s="56"/>
      <c r="DJ297" s="56"/>
      <c r="DK297" s="56"/>
      <c r="DL297" s="56"/>
      <c r="DM297" s="56"/>
      <c r="DN297" s="56"/>
      <c r="DP297" s="56"/>
      <c r="DQ297" s="56"/>
      <c r="DR297" s="56"/>
      <c r="DS297" s="56"/>
      <c r="DT297" s="56"/>
      <c r="DU297" s="56"/>
      <c r="DV297" s="56"/>
      <c r="DW297" s="56"/>
      <c r="DX297" s="56"/>
      <c r="DZ297" s="56"/>
      <c r="EA297" s="56"/>
      <c r="EB297" s="56"/>
      <c r="EC297" s="56"/>
      <c r="ED297" s="56"/>
      <c r="EE297" s="56"/>
      <c r="EF297" s="56"/>
      <c r="EG297" s="56"/>
      <c r="EH297" s="56"/>
      <c r="EJ297" s="56"/>
      <c r="EK297" s="56"/>
      <c r="EL297" s="56"/>
      <c r="EM297" s="56"/>
      <c r="EN297" s="56"/>
      <c r="EO297" s="56"/>
      <c r="EP297" s="56"/>
      <c r="EQ297" s="56"/>
      <c r="ER297" s="56"/>
      <c r="ET297" s="56"/>
      <c r="EU297" s="56"/>
      <c r="EV297" s="56"/>
      <c r="EW297" s="56"/>
      <c r="EX297" s="56"/>
      <c r="EY297" s="56"/>
      <c r="EZ297" s="56"/>
      <c r="FA297" s="56"/>
      <c r="FB297" s="56"/>
      <c r="FD297" s="56"/>
      <c r="FE297" s="56"/>
      <c r="FF297" s="56"/>
      <c r="FG297" s="56"/>
      <c r="FH297" s="56"/>
      <c r="FI297" s="56"/>
      <c r="FJ297" s="56"/>
      <c r="FK297" s="56"/>
      <c r="FL297" s="56"/>
      <c r="FN297" s="56"/>
      <c r="FO297" s="56"/>
      <c r="FP297" s="56"/>
      <c r="FQ297" s="56"/>
      <c r="FR297" s="56"/>
      <c r="FS297" s="56"/>
      <c r="FT297" s="56"/>
      <c r="FU297" s="56"/>
      <c r="FV297" s="56"/>
      <c r="FX297" s="56"/>
      <c r="FY297" s="56"/>
      <c r="FZ297" s="56"/>
      <c r="GA297" s="56"/>
      <c r="GB297" s="56"/>
      <c r="GC297" s="56"/>
      <c r="GD297" s="56"/>
      <c r="GE297" s="56"/>
      <c r="GF297" s="56"/>
      <c r="GH297" s="56"/>
      <c r="GI297" s="56"/>
      <c r="GJ297" s="56"/>
      <c r="GK297" s="56"/>
      <c r="GL297" s="56"/>
      <c r="GM297" s="56"/>
      <c r="GN297" s="56"/>
      <c r="GO297" s="56"/>
      <c r="GP297" s="56"/>
      <c r="GR297" s="56"/>
      <c r="GS297" s="56"/>
      <c r="GT297" s="56"/>
      <c r="GU297" s="56"/>
      <c r="GV297" s="56"/>
      <c r="GW297" s="56"/>
      <c r="GX297" s="56"/>
      <c r="GY297" s="56"/>
      <c r="GZ297" s="56"/>
      <c r="HB297" s="56"/>
      <c r="HC297" s="56"/>
      <c r="HD297" s="56"/>
      <c r="HE297" s="56"/>
      <c r="HF297" s="56"/>
      <c r="HG297" s="56"/>
      <c r="HH297" s="56"/>
      <c r="HI297" s="56"/>
      <c r="HJ297" s="56"/>
      <c r="HL297" s="56"/>
      <c r="HM297" s="56"/>
      <c r="HN297" s="56"/>
      <c r="HO297" s="56"/>
      <c r="HP297" s="56"/>
      <c r="HQ297" s="56"/>
      <c r="HR297" s="56"/>
      <c r="HS297" s="56"/>
      <c r="HT297" s="56"/>
      <c r="HV297" s="56"/>
      <c r="HW297" s="56"/>
      <c r="HX297" s="56"/>
      <c r="HY297" s="56"/>
      <c r="HZ297" s="56"/>
      <c r="IA297" s="56"/>
      <c r="IB297" s="56"/>
      <c r="IC297" s="56"/>
      <c r="ID297" s="56"/>
      <c r="IF297" s="56"/>
      <c r="IG297" s="56"/>
      <c r="IH297" s="56"/>
      <c r="II297" s="56"/>
      <c r="IJ297" s="56"/>
      <c r="IK297" s="56"/>
      <c r="IL297" s="56"/>
      <c r="IM297" s="56"/>
      <c r="IN297" s="56"/>
      <c r="IP297" s="56"/>
      <c r="IQ297" s="56"/>
      <c r="IR297" s="56"/>
      <c r="IS297" s="56"/>
      <c r="IT297" s="56"/>
      <c r="IU297" s="56"/>
    </row>
    <row r="298" spans="1:255" ht="12.75" customHeight="1" thickBot="1" x14ac:dyDescent="0.25">
      <c r="A298" s="230"/>
      <c r="B298" s="109">
        <v>1658.73</v>
      </c>
      <c r="C298" s="88" t="s">
        <v>69</v>
      </c>
      <c r="D298" s="89"/>
      <c r="E298" s="47"/>
      <c r="F298" s="47"/>
      <c r="G298" s="47"/>
      <c r="H298" s="48"/>
      <c r="I298" s="49"/>
      <c r="J298" s="56"/>
      <c r="K298" s="56"/>
      <c r="L298" s="56"/>
      <c r="M298" s="56"/>
      <c r="N298" s="56"/>
      <c r="O298" s="56"/>
      <c r="P298" s="56"/>
      <c r="Q298" s="56"/>
      <c r="R298" s="56"/>
      <c r="T298" s="56"/>
      <c r="U298" s="56"/>
      <c r="V298" s="56"/>
      <c r="W298" s="56"/>
      <c r="X298" s="56"/>
      <c r="Y298" s="56"/>
      <c r="Z298" s="56"/>
      <c r="AA298" s="56"/>
      <c r="AB298" s="56"/>
      <c r="AD298" s="56"/>
      <c r="AE298" s="56"/>
      <c r="AF298" s="56"/>
      <c r="AG298" s="56"/>
      <c r="AH298" s="56"/>
      <c r="AI298" s="56"/>
      <c r="AJ298" s="56"/>
      <c r="AK298" s="56"/>
      <c r="AL298" s="56"/>
      <c r="AN298" s="56"/>
      <c r="AO298" s="56"/>
      <c r="AP298" s="56"/>
      <c r="AQ298" s="56"/>
      <c r="AR298" s="56"/>
      <c r="AS298" s="56"/>
      <c r="AT298" s="56"/>
      <c r="AU298" s="56"/>
      <c r="AV298" s="56"/>
      <c r="AX298" s="56"/>
      <c r="AY298" s="56"/>
      <c r="AZ298" s="56"/>
      <c r="BA298" s="56"/>
      <c r="BB298" s="56"/>
      <c r="BC298" s="56"/>
      <c r="BD298" s="56"/>
      <c r="BE298" s="56"/>
      <c r="BF298" s="56"/>
      <c r="BH298" s="56"/>
      <c r="BI298" s="56"/>
      <c r="BJ298" s="56"/>
      <c r="BK298" s="56"/>
      <c r="BL298" s="56"/>
      <c r="BM298" s="56"/>
      <c r="BN298" s="56"/>
      <c r="BO298" s="56"/>
      <c r="BP298" s="56"/>
      <c r="BR298" s="56"/>
      <c r="BS298" s="56"/>
      <c r="BT298" s="56"/>
      <c r="BU298" s="56"/>
      <c r="BV298" s="56"/>
      <c r="BW298" s="56"/>
      <c r="BX298" s="56"/>
      <c r="BY298" s="56"/>
      <c r="BZ298" s="56"/>
      <c r="CB298" s="56"/>
      <c r="CC298" s="56"/>
      <c r="CD298" s="56"/>
      <c r="CE298" s="56"/>
      <c r="CF298" s="56"/>
      <c r="CG298" s="56"/>
      <c r="CH298" s="56"/>
      <c r="CI298" s="56"/>
      <c r="CJ298" s="56"/>
      <c r="CL298" s="56"/>
      <c r="CM298" s="56"/>
      <c r="CN298" s="56"/>
      <c r="CO298" s="56"/>
      <c r="CP298" s="56"/>
      <c r="CQ298" s="56"/>
      <c r="CR298" s="56"/>
      <c r="CS298" s="56"/>
      <c r="CT298" s="56"/>
      <c r="CV298" s="56"/>
      <c r="CW298" s="56"/>
      <c r="CX298" s="56"/>
      <c r="CY298" s="56"/>
      <c r="CZ298" s="56"/>
      <c r="DA298" s="56"/>
      <c r="DB298" s="56"/>
      <c r="DC298" s="56"/>
      <c r="DD298" s="56"/>
      <c r="DF298" s="56"/>
      <c r="DG298" s="56"/>
      <c r="DH298" s="56"/>
      <c r="DI298" s="56"/>
      <c r="DJ298" s="56"/>
      <c r="DK298" s="56"/>
      <c r="DL298" s="56"/>
      <c r="DM298" s="56"/>
      <c r="DN298" s="56"/>
      <c r="DP298" s="56"/>
      <c r="DQ298" s="56"/>
      <c r="DR298" s="56"/>
      <c r="DS298" s="56"/>
      <c r="DT298" s="56"/>
      <c r="DU298" s="56"/>
      <c r="DV298" s="56"/>
      <c r="DW298" s="56"/>
      <c r="DX298" s="56"/>
      <c r="DZ298" s="56"/>
      <c r="EA298" s="56"/>
      <c r="EB298" s="56"/>
      <c r="EC298" s="56"/>
      <c r="ED298" s="56"/>
      <c r="EE298" s="56"/>
      <c r="EF298" s="56"/>
      <c r="EG298" s="56"/>
      <c r="EH298" s="56"/>
      <c r="EJ298" s="56"/>
      <c r="EK298" s="56"/>
      <c r="EL298" s="56"/>
      <c r="EM298" s="56"/>
      <c r="EN298" s="56"/>
      <c r="EO298" s="56"/>
      <c r="EP298" s="56"/>
      <c r="EQ298" s="56"/>
      <c r="ER298" s="56"/>
      <c r="ET298" s="56"/>
      <c r="EU298" s="56"/>
      <c r="EV298" s="56"/>
      <c r="EW298" s="56"/>
      <c r="EX298" s="56"/>
      <c r="EY298" s="56"/>
      <c r="EZ298" s="56"/>
      <c r="FA298" s="56"/>
      <c r="FB298" s="56"/>
      <c r="FD298" s="56"/>
      <c r="FE298" s="56"/>
      <c r="FF298" s="56"/>
      <c r="FG298" s="56"/>
      <c r="FH298" s="56"/>
      <c r="FI298" s="56"/>
      <c r="FJ298" s="56"/>
      <c r="FK298" s="56"/>
      <c r="FL298" s="56"/>
      <c r="FN298" s="56"/>
      <c r="FO298" s="56"/>
      <c r="FP298" s="56"/>
      <c r="FQ298" s="56"/>
      <c r="FR298" s="56"/>
      <c r="FS298" s="56"/>
      <c r="FT298" s="56"/>
      <c r="FU298" s="56"/>
      <c r="FV298" s="56"/>
      <c r="FX298" s="56"/>
      <c r="FY298" s="56"/>
      <c r="FZ298" s="56"/>
      <c r="GA298" s="56"/>
      <c r="GB298" s="56"/>
      <c r="GC298" s="56"/>
      <c r="GD298" s="56"/>
      <c r="GE298" s="56"/>
      <c r="GF298" s="56"/>
      <c r="GH298" s="56"/>
      <c r="GI298" s="56"/>
      <c r="GJ298" s="56"/>
      <c r="GK298" s="56"/>
      <c r="GL298" s="56"/>
      <c r="GM298" s="56"/>
      <c r="GN298" s="56"/>
      <c r="GO298" s="56"/>
      <c r="GP298" s="56"/>
      <c r="GR298" s="56"/>
      <c r="GS298" s="56"/>
      <c r="GT298" s="56"/>
      <c r="GU298" s="56"/>
      <c r="GV298" s="56"/>
      <c r="GW298" s="56"/>
      <c r="GX298" s="56"/>
      <c r="GY298" s="56"/>
      <c r="GZ298" s="56"/>
      <c r="HB298" s="56"/>
      <c r="HC298" s="56"/>
      <c r="HD298" s="56"/>
      <c r="HE298" s="56"/>
      <c r="HF298" s="56"/>
      <c r="HG298" s="56"/>
      <c r="HH298" s="56"/>
      <c r="HI298" s="56"/>
      <c r="HJ298" s="56"/>
      <c r="HL298" s="56"/>
      <c r="HM298" s="56"/>
      <c r="HN298" s="56"/>
      <c r="HO298" s="56"/>
      <c r="HP298" s="56"/>
      <c r="HQ298" s="56"/>
      <c r="HR298" s="56"/>
      <c r="HS298" s="56"/>
      <c r="HT298" s="56"/>
      <c r="HV298" s="56"/>
      <c r="HW298" s="56"/>
      <c r="HX298" s="56"/>
      <c r="HY298" s="56"/>
      <c r="HZ298" s="56"/>
      <c r="IA298" s="56"/>
      <c r="IB298" s="56"/>
      <c r="IC298" s="56"/>
      <c r="ID298" s="56"/>
      <c r="IF298" s="56"/>
      <c r="IG298" s="56"/>
      <c r="IH298" s="56"/>
      <c r="II298" s="56"/>
      <c r="IJ298" s="56"/>
      <c r="IK298" s="56"/>
      <c r="IL298" s="56"/>
      <c r="IM298" s="56"/>
      <c r="IN298" s="56"/>
      <c r="IP298" s="56"/>
      <c r="IQ298" s="56"/>
      <c r="IR298" s="56"/>
      <c r="IS298" s="56"/>
      <c r="IT298" s="56"/>
      <c r="IU298" s="56"/>
    </row>
    <row r="299" spans="1:255" ht="12.75" customHeight="1" thickBot="1" x14ac:dyDescent="0.25">
      <c r="A299" s="230"/>
      <c r="B299" s="109">
        <v>1639.78</v>
      </c>
      <c r="C299" s="88" t="s">
        <v>71</v>
      </c>
      <c r="D299" s="89"/>
      <c r="E299" s="47"/>
      <c r="F299" s="47"/>
      <c r="G299" s="47"/>
      <c r="H299" s="48"/>
      <c r="I299" s="49"/>
      <c r="J299" s="56"/>
      <c r="K299" s="56"/>
      <c r="L299" s="56"/>
      <c r="M299" s="56"/>
      <c r="N299" s="56"/>
      <c r="O299" s="56"/>
      <c r="P299" s="56"/>
      <c r="Q299" s="56"/>
      <c r="R299" s="56"/>
      <c r="T299" s="56"/>
      <c r="U299" s="56"/>
      <c r="V299" s="56"/>
      <c r="W299" s="56"/>
      <c r="X299" s="56"/>
      <c r="Y299" s="56"/>
      <c r="Z299" s="56"/>
      <c r="AA299" s="56"/>
      <c r="AB299" s="56"/>
      <c r="AD299" s="56"/>
      <c r="AE299" s="56"/>
      <c r="AF299" s="56"/>
      <c r="AG299" s="56"/>
      <c r="AH299" s="56"/>
      <c r="AI299" s="56"/>
      <c r="AJ299" s="56"/>
      <c r="AK299" s="56"/>
      <c r="AL299" s="56"/>
      <c r="AN299" s="56"/>
      <c r="AO299" s="56"/>
      <c r="AP299" s="56"/>
      <c r="AQ299" s="56"/>
      <c r="AR299" s="56"/>
      <c r="AS299" s="56"/>
      <c r="AT299" s="56"/>
      <c r="AU299" s="56"/>
      <c r="AV299" s="56"/>
      <c r="AX299" s="56"/>
      <c r="AY299" s="56"/>
      <c r="AZ299" s="56"/>
      <c r="BA299" s="56"/>
      <c r="BB299" s="56"/>
      <c r="BC299" s="56"/>
      <c r="BD299" s="56"/>
      <c r="BE299" s="56"/>
      <c r="BF299" s="56"/>
      <c r="BH299" s="56"/>
      <c r="BI299" s="56"/>
      <c r="BJ299" s="56"/>
      <c r="BK299" s="56"/>
      <c r="BL299" s="56"/>
      <c r="BM299" s="56"/>
      <c r="BN299" s="56"/>
      <c r="BO299" s="56"/>
      <c r="BP299" s="56"/>
      <c r="BR299" s="56"/>
      <c r="BS299" s="56"/>
      <c r="BT299" s="56"/>
      <c r="BU299" s="56"/>
      <c r="BV299" s="56"/>
      <c r="BW299" s="56"/>
      <c r="BX299" s="56"/>
      <c r="BY299" s="56"/>
      <c r="BZ299" s="56"/>
      <c r="CB299" s="56"/>
      <c r="CC299" s="56"/>
      <c r="CD299" s="56"/>
      <c r="CE299" s="56"/>
      <c r="CF299" s="56"/>
      <c r="CG299" s="56"/>
      <c r="CH299" s="56"/>
      <c r="CI299" s="56"/>
      <c r="CJ299" s="56"/>
      <c r="CL299" s="56"/>
      <c r="CM299" s="56"/>
      <c r="CN299" s="56"/>
      <c r="CO299" s="56"/>
      <c r="CP299" s="56"/>
      <c r="CQ299" s="56"/>
      <c r="CR299" s="56"/>
      <c r="CS299" s="56"/>
      <c r="CT299" s="56"/>
      <c r="CV299" s="56"/>
      <c r="CW299" s="56"/>
      <c r="CX299" s="56"/>
      <c r="CY299" s="56"/>
      <c r="CZ299" s="56"/>
      <c r="DA299" s="56"/>
      <c r="DB299" s="56"/>
      <c r="DC299" s="56"/>
      <c r="DD299" s="56"/>
      <c r="DF299" s="56"/>
      <c r="DG299" s="56"/>
      <c r="DH299" s="56"/>
      <c r="DI299" s="56"/>
      <c r="DJ299" s="56"/>
      <c r="DK299" s="56"/>
      <c r="DL299" s="56"/>
      <c r="DM299" s="56"/>
      <c r="DN299" s="56"/>
      <c r="DP299" s="56"/>
      <c r="DQ299" s="56"/>
      <c r="DR299" s="56"/>
      <c r="DS299" s="56"/>
      <c r="DT299" s="56"/>
      <c r="DU299" s="56"/>
      <c r="DV299" s="56"/>
      <c r="DW299" s="56"/>
      <c r="DX299" s="56"/>
      <c r="DZ299" s="56"/>
      <c r="EA299" s="56"/>
      <c r="EB299" s="56"/>
      <c r="EC299" s="56"/>
      <c r="ED299" s="56"/>
      <c r="EE299" s="56"/>
      <c r="EF299" s="56"/>
      <c r="EG299" s="56"/>
      <c r="EH299" s="56"/>
      <c r="EJ299" s="56"/>
      <c r="EK299" s="56"/>
      <c r="EL299" s="56"/>
      <c r="EM299" s="56"/>
      <c r="EN299" s="56"/>
      <c r="EO299" s="56"/>
      <c r="EP299" s="56"/>
      <c r="EQ299" s="56"/>
      <c r="ER299" s="56"/>
      <c r="ET299" s="56"/>
      <c r="EU299" s="56"/>
      <c r="EV299" s="56"/>
      <c r="EW299" s="56"/>
      <c r="EX299" s="56"/>
      <c r="EY299" s="56"/>
      <c r="EZ299" s="56"/>
      <c r="FA299" s="56"/>
      <c r="FB299" s="56"/>
      <c r="FD299" s="56"/>
      <c r="FE299" s="56"/>
      <c r="FF299" s="56"/>
      <c r="FG299" s="56"/>
      <c r="FH299" s="56"/>
      <c r="FI299" s="56"/>
      <c r="FJ299" s="56"/>
      <c r="FK299" s="56"/>
      <c r="FL299" s="56"/>
      <c r="FN299" s="56"/>
      <c r="FO299" s="56"/>
      <c r="FP299" s="56"/>
      <c r="FQ299" s="56"/>
      <c r="FR299" s="56"/>
      <c r="FS299" s="56"/>
      <c r="FT299" s="56"/>
      <c r="FU299" s="56"/>
      <c r="FV299" s="56"/>
      <c r="FX299" s="56"/>
      <c r="FY299" s="56"/>
      <c r="FZ299" s="56"/>
      <c r="GA299" s="56"/>
      <c r="GB299" s="56"/>
      <c r="GC299" s="56"/>
      <c r="GD299" s="56"/>
      <c r="GE299" s="56"/>
      <c r="GF299" s="56"/>
      <c r="GH299" s="56"/>
      <c r="GI299" s="56"/>
      <c r="GJ299" s="56"/>
      <c r="GK299" s="56"/>
      <c r="GL299" s="56"/>
      <c r="GM299" s="56"/>
      <c r="GN299" s="56"/>
      <c r="GO299" s="56"/>
      <c r="GP299" s="56"/>
      <c r="GR299" s="56"/>
      <c r="GS299" s="56"/>
      <c r="GT299" s="56"/>
      <c r="GU299" s="56"/>
      <c r="GV299" s="56"/>
      <c r="GW299" s="56"/>
      <c r="GX299" s="56"/>
      <c r="GY299" s="56"/>
      <c r="GZ299" s="56"/>
      <c r="HB299" s="56"/>
      <c r="HC299" s="56"/>
      <c r="HD299" s="56"/>
      <c r="HE299" s="56"/>
      <c r="HF299" s="56"/>
      <c r="HG299" s="56"/>
      <c r="HH299" s="56"/>
      <c r="HI299" s="56"/>
      <c r="HJ299" s="56"/>
      <c r="HL299" s="56"/>
      <c r="HM299" s="56"/>
      <c r="HN299" s="56"/>
      <c r="HO299" s="56"/>
      <c r="HP299" s="56"/>
      <c r="HQ299" s="56"/>
      <c r="HR299" s="56"/>
      <c r="HS299" s="56"/>
      <c r="HT299" s="56"/>
      <c r="HV299" s="56"/>
      <c r="HW299" s="56"/>
      <c r="HX299" s="56"/>
      <c r="HY299" s="56"/>
      <c r="HZ299" s="56"/>
      <c r="IA299" s="56"/>
      <c r="IB299" s="56"/>
      <c r="IC299" s="56"/>
      <c r="ID299" s="56"/>
      <c r="IF299" s="56"/>
      <c r="IG299" s="56"/>
      <c r="IH299" s="56"/>
      <c r="II299" s="56"/>
      <c r="IJ299" s="56"/>
      <c r="IK299" s="56"/>
      <c r="IL299" s="56"/>
      <c r="IM299" s="56"/>
      <c r="IN299" s="56"/>
      <c r="IP299" s="56"/>
      <c r="IQ299" s="56"/>
      <c r="IR299" s="56"/>
      <c r="IS299" s="56"/>
      <c r="IT299" s="56"/>
      <c r="IU299" s="56"/>
    </row>
    <row r="300" spans="1:255" ht="12.75" customHeight="1" thickBot="1" x14ac:dyDescent="0.25">
      <c r="A300" s="230"/>
      <c r="B300" s="109">
        <v>1656.69</v>
      </c>
      <c r="C300" s="88" t="s">
        <v>72</v>
      </c>
      <c r="D300" s="89"/>
      <c r="E300" s="47"/>
      <c r="F300" s="47"/>
      <c r="G300" s="47"/>
      <c r="H300" s="48"/>
      <c r="I300" s="49"/>
      <c r="J300" s="56"/>
      <c r="K300" s="56"/>
      <c r="L300" s="56"/>
      <c r="M300" s="56"/>
      <c r="N300" s="56"/>
      <c r="O300" s="56"/>
      <c r="P300" s="56"/>
      <c r="Q300" s="56"/>
      <c r="R300" s="56"/>
      <c r="T300" s="56"/>
      <c r="U300" s="56"/>
      <c r="V300" s="56"/>
      <c r="W300" s="56"/>
      <c r="X300" s="56"/>
      <c r="Y300" s="56"/>
      <c r="Z300" s="56"/>
      <c r="AA300" s="56"/>
      <c r="AB300" s="56"/>
      <c r="AD300" s="56"/>
      <c r="AE300" s="56"/>
      <c r="AF300" s="56"/>
      <c r="AG300" s="56"/>
      <c r="AH300" s="56"/>
      <c r="AI300" s="56"/>
      <c r="AJ300" s="56"/>
      <c r="AK300" s="56"/>
      <c r="AL300" s="56"/>
      <c r="AN300" s="56"/>
      <c r="AO300" s="56"/>
      <c r="AP300" s="56"/>
      <c r="AQ300" s="56"/>
      <c r="AR300" s="56"/>
      <c r="AS300" s="56"/>
      <c r="AT300" s="56"/>
      <c r="AU300" s="56"/>
      <c r="AV300" s="56"/>
      <c r="AX300" s="56"/>
      <c r="AY300" s="56"/>
      <c r="AZ300" s="56"/>
      <c r="BA300" s="56"/>
      <c r="BB300" s="56"/>
      <c r="BC300" s="56"/>
      <c r="BD300" s="56"/>
      <c r="BE300" s="56"/>
      <c r="BF300" s="56"/>
      <c r="BH300" s="56"/>
      <c r="BI300" s="56"/>
      <c r="BJ300" s="56"/>
      <c r="BK300" s="56"/>
      <c r="BL300" s="56"/>
      <c r="BM300" s="56"/>
      <c r="BN300" s="56"/>
      <c r="BO300" s="56"/>
      <c r="BP300" s="56"/>
      <c r="BR300" s="56"/>
      <c r="BS300" s="56"/>
      <c r="BT300" s="56"/>
      <c r="BU300" s="56"/>
      <c r="BV300" s="56"/>
      <c r="BW300" s="56"/>
      <c r="BX300" s="56"/>
      <c r="BY300" s="56"/>
      <c r="BZ300" s="56"/>
      <c r="CB300" s="56"/>
      <c r="CC300" s="56"/>
      <c r="CD300" s="56"/>
      <c r="CE300" s="56"/>
      <c r="CF300" s="56"/>
      <c r="CG300" s="56"/>
      <c r="CH300" s="56"/>
      <c r="CI300" s="56"/>
      <c r="CJ300" s="56"/>
      <c r="CL300" s="56"/>
      <c r="CM300" s="56"/>
      <c r="CN300" s="56"/>
      <c r="CO300" s="56"/>
      <c r="CP300" s="56"/>
      <c r="CQ300" s="56"/>
      <c r="CR300" s="56"/>
      <c r="CS300" s="56"/>
      <c r="CT300" s="56"/>
      <c r="CV300" s="56"/>
      <c r="CW300" s="56"/>
      <c r="CX300" s="56"/>
      <c r="CY300" s="56"/>
      <c r="CZ300" s="56"/>
      <c r="DA300" s="56"/>
      <c r="DB300" s="56"/>
      <c r="DC300" s="56"/>
      <c r="DD300" s="56"/>
      <c r="DF300" s="56"/>
      <c r="DG300" s="56"/>
      <c r="DH300" s="56"/>
      <c r="DI300" s="56"/>
      <c r="DJ300" s="56"/>
      <c r="DK300" s="56"/>
      <c r="DL300" s="56"/>
      <c r="DM300" s="56"/>
      <c r="DN300" s="56"/>
      <c r="DP300" s="56"/>
      <c r="DQ300" s="56"/>
      <c r="DR300" s="56"/>
      <c r="DS300" s="56"/>
      <c r="DT300" s="56"/>
      <c r="DU300" s="56"/>
      <c r="DV300" s="56"/>
      <c r="DW300" s="56"/>
      <c r="DX300" s="56"/>
      <c r="DZ300" s="56"/>
      <c r="EA300" s="56"/>
      <c r="EB300" s="56"/>
      <c r="EC300" s="56"/>
      <c r="ED300" s="56"/>
      <c r="EE300" s="56"/>
      <c r="EF300" s="56"/>
      <c r="EG300" s="56"/>
      <c r="EH300" s="56"/>
      <c r="EJ300" s="56"/>
      <c r="EK300" s="56"/>
      <c r="EL300" s="56"/>
      <c r="EM300" s="56"/>
      <c r="EN300" s="56"/>
      <c r="EO300" s="56"/>
      <c r="EP300" s="56"/>
      <c r="EQ300" s="56"/>
      <c r="ER300" s="56"/>
      <c r="ET300" s="56"/>
      <c r="EU300" s="56"/>
      <c r="EV300" s="56"/>
      <c r="EW300" s="56"/>
      <c r="EX300" s="56"/>
      <c r="EY300" s="56"/>
      <c r="EZ300" s="56"/>
      <c r="FA300" s="56"/>
      <c r="FB300" s="56"/>
      <c r="FD300" s="56"/>
      <c r="FE300" s="56"/>
      <c r="FF300" s="56"/>
      <c r="FG300" s="56"/>
      <c r="FH300" s="56"/>
      <c r="FI300" s="56"/>
      <c r="FJ300" s="56"/>
      <c r="FK300" s="56"/>
      <c r="FL300" s="56"/>
      <c r="FN300" s="56"/>
      <c r="FO300" s="56"/>
      <c r="FP300" s="56"/>
      <c r="FQ300" s="56"/>
      <c r="FR300" s="56"/>
      <c r="FS300" s="56"/>
      <c r="FT300" s="56"/>
      <c r="FU300" s="56"/>
      <c r="FV300" s="56"/>
      <c r="FX300" s="56"/>
      <c r="FY300" s="56"/>
      <c r="FZ300" s="56"/>
      <c r="GA300" s="56"/>
      <c r="GB300" s="56"/>
      <c r="GC300" s="56"/>
      <c r="GD300" s="56"/>
      <c r="GE300" s="56"/>
      <c r="GF300" s="56"/>
      <c r="GH300" s="56"/>
      <c r="GI300" s="56"/>
      <c r="GJ300" s="56"/>
      <c r="GK300" s="56"/>
      <c r="GL300" s="56"/>
      <c r="GM300" s="56"/>
      <c r="GN300" s="56"/>
      <c r="GO300" s="56"/>
      <c r="GP300" s="56"/>
      <c r="GR300" s="56"/>
      <c r="GS300" s="56"/>
      <c r="GT300" s="56"/>
      <c r="GU300" s="56"/>
      <c r="GV300" s="56"/>
      <c r="GW300" s="56"/>
      <c r="GX300" s="56"/>
      <c r="GY300" s="56"/>
      <c r="GZ300" s="56"/>
      <c r="HB300" s="56"/>
      <c r="HC300" s="56"/>
      <c r="HD300" s="56"/>
      <c r="HE300" s="56"/>
      <c r="HF300" s="56"/>
      <c r="HG300" s="56"/>
      <c r="HH300" s="56"/>
      <c r="HI300" s="56"/>
      <c r="HJ300" s="56"/>
      <c r="HL300" s="56"/>
      <c r="HM300" s="56"/>
      <c r="HN300" s="56"/>
      <c r="HO300" s="56"/>
      <c r="HP300" s="56"/>
      <c r="HQ300" s="56"/>
      <c r="HR300" s="56"/>
      <c r="HS300" s="56"/>
      <c r="HT300" s="56"/>
      <c r="HV300" s="56"/>
      <c r="HW300" s="56"/>
      <c r="HX300" s="56"/>
      <c r="HY300" s="56"/>
      <c r="HZ300" s="56"/>
      <c r="IA300" s="56"/>
      <c r="IB300" s="56"/>
      <c r="IC300" s="56"/>
      <c r="ID300" s="56"/>
      <c r="IF300" s="56"/>
      <c r="IG300" s="56"/>
      <c r="IH300" s="56"/>
      <c r="II300" s="56"/>
      <c r="IJ300" s="56"/>
      <c r="IK300" s="56"/>
      <c r="IL300" s="56"/>
      <c r="IM300" s="56"/>
      <c r="IN300" s="56"/>
      <c r="IP300" s="56"/>
      <c r="IQ300" s="56"/>
      <c r="IR300" s="56"/>
      <c r="IS300" s="56"/>
      <c r="IT300" s="56"/>
      <c r="IU300" s="56"/>
    </row>
    <row r="301" spans="1:255" ht="12.75" customHeight="1" thickBot="1" x14ac:dyDescent="0.25">
      <c r="A301" s="230"/>
      <c r="B301" s="109">
        <v>1633.52</v>
      </c>
      <c r="C301" s="88" t="s">
        <v>73</v>
      </c>
      <c r="D301" s="89"/>
      <c r="E301" s="47"/>
      <c r="F301" s="47"/>
      <c r="G301" s="47"/>
      <c r="H301" s="48"/>
      <c r="I301" s="49"/>
      <c r="J301" s="56"/>
      <c r="K301" s="56"/>
      <c r="L301" s="56"/>
      <c r="M301" s="56"/>
      <c r="N301" s="56"/>
      <c r="O301" s="56"/>
      <c r="P301" s="56"/>
      <c r="Q301" s="56"/>
      <c r="R301" s="56"/>
      <c r="T301" s="56"/>
      <c r="U301" s="56"/>
      <c r="V301" s="56"/>
      <c r="W301" s="56"/>
      <c r="X301" s="56"/>
      <c r="Y301" s="56"/>
      <c r="Z301" s="56"/>
      <c r="AA301" s="56"/>
      <c r="AB301" s="56"/>
      <c r="AD301" s="56"/>
      <c r="AE301" s="56"/>
      <c r="AF301" s="56"/>
      <c r="AG301" s="56"/>
      <c r="AH301" s="56"/>
      <c r="AI301" s="56"/>
      <c r="AJ301" s="56"/>
      <c r="AK301" s="56"/>
      <c r="AL301" s="56"/>
      <c r="AN301" s="56"/>
      <c r="AO301" s="56"/>
      <c r="AP301" s="56"/>
      <c r="AQ301" s="56"/>
      <c r="AR301" s="56"/>
      <c r="AS301" s="56"/>
      <c r="AT301" s="56"/>
      <c r="AU301" s="56"/>
      <c r="AV301" s="56"/>
      <c r="AX301" s="56"/>
      <c r="AY301" s="56"/>
      <c r="AZ301" s="56"/>
      <c r="BA301" s="56"/>
      <c r="BB301" s="56"/>
      <c r="BC301" s="56"/>
      <c r="BD301" s="56"/>
      <c r="BE301" s="56"/>
      <c r="BF301" s="56"/>
      <c r="BH301" s="56"/>
      <c r="BI301" s="56"/>
      <c r="BJ301" s="56"/>
      <c r="BK301" s="56"/>
      <c r="BL301" s="56"/>
      <c r="BM301" s="56"/>
      <c r="BN301" s="56"/>
      <c r="BO301" s="56"/>
      <c r="BP301" s="56"/>
      <c r="BR301" s="56"/>
      <c r="BS301" s="56"/>
      <c r="BT301" s="56"/>
      <c r="BU301" s="56"/>
      <c r="BV301" s="56"/>
      <c r="BW301" s="56"/>
      <c r="BX301" s="56"/>
      <c r="BY301" s="56"/>
      <c r="BZ301" s="56"/>
      <c r="CB301" s="56"/>
      <c r="CC301" s="56"/>
      <c r="CD301" s="56"/>
      <c r="CE301" s="56"/>
      <c r="CF301" s="56"/>
      <c r="CG301" s="56"/>
      <c r="CH301" s="56"/>
      <c r="CI301" s="56"/>
      <c r="CJ301" s="56"/>
      <c r="CL301" s="56"/>
      <c r="CM301" s="56"/>
      <c r="CN301" s="56"/>
      <c r="CO301" s="56"/>
      <c r="CP301" s="56"/>
      <c r="CQ301" s="56"/>
      <c r="CR301" s="56"/>
      <c r="CS301" s="56"/>
      <c r="CT301" s="56"/>
      <c r="CV301" s="56"/>
      <c r="CW301" s="56"/>
      <c r="CX301" s="56"/>
      <c r="CY301" s="56"/>
      <c r="CZ301" s="56"/>
      <c r="DA301" s="56"/>
      <c r="DB301" s="56"/>
      <c r="DC301" s="56"/>
      <c r="DD301" s="56"/>
      <c r="DF301" s="56"/>
      <c r="DG301" s="56"/>
      <c r="DH301" s="56"/>
      <c r="DI301" s="56"/>
      <c r="DJ301" s="56"/>
      <c r="DK301" s="56"/>
      <c r="DL301" s="56"/>
      <c r="DM301" s="56"/>
      <c r="DN301" s="56"/>
      <c r="DP301" s="56"/>
      <c r="DQ301" s="56"/>
      <c r="DR301" s="56"/>
      <c r="DS301" s="56"/>
      <c r="DT301" s="56"/>
      <c r="DU301" s="56"/>
      <c r="DV301" s="56"/>
      <c r="DW301" s="56"/>
      <c r="DX301" s="56"/>
      <c r="DZ301" s="56"/>
      <c r="EA301" s="56"/>
      <c r="EB301" s="56"/>
      <c r="EC301" s="56"/>
      <c r="ED301" s="56"/>
      <c r="EE301" s="56"/>
      <c r="EF301" s="56"/>
      <c r="EG301" s="56"/>
      <c r="EH301" s="56"/>
      <c r="EJ301" s="56"/>
      <c r="EK301" s="56"/>
      <c r="EL301" s="56"/>
      <c r="EM301" s="56"/>
      <c r="EN301" s="56"/>
      <c r="EO301" s="56"/>
      <c r="EP301" s="56"/>
      <c r="EQ301" s="56"/>
      <c r="ER301" s="56"/>
      <c r="ET301" s="56"/>
      <c r="EU301" s="56"/>
      <c r="EV301" s="56"/>
      <c r="EW301" s="56"/>
      <c r="EX301" s="56"/>
      <c r="EY301" s="56"/>
      <c r="EZ301" s="56"/>
      <c r="FA301" s="56"/>
      <c r="FB301" s="56"/>
      <c r="FD301" s="56"/>
      <c r="FE301" s="56"/>
      <c r="FF301" s="56"/>
      <c r="FG301" s="56"/>
      <c r="FH301" s="56"/>
      <c r="FI301" s="56"/>
      <c r="FJ301" s="56"/>
      <c r="FK301" s="56"/>
      <c r="FL301" s="56"/>
      <c r="FN301" s="56"/>
      <c r="FO301" s="56"/>
      <c r="FP301" s="56"/>
      <c r="FQ301" s="56"/>
      <c r="FR301" s="56"/>
      <c r="FS301" s="56"/>
      <c r="FT301" s="56"/>
      <c r="FU301" s="56"/>
      <c r="FV301" s="56"/>
      <c r="FX301" s="56"/>
      <c r="FY301" s="56"/>
      <c r="FZ301" s="56"/>
      <c r="GA301" s="56"/>
      <c r="GB301" s="56"/>
      <c r="GC301" s="56"/>
      <c r="GD301" s="56"/>
      <c r="GE301" s="56"/>
      <c r="GF301" s="56"/>
      <c r="GH301" s="56"/>
      <c r="GI301" s="56"/>
      <c r="GJ301" s="56"/>
      <c r="GK301" s="56"/>
      <c r="GL301" s="56"/>
      <c r="GM301" s="56"/>
      <c r="GN301" s="56"/>
      <c r="GO301" s="56"/>
      <c r="GP301" s="56"/>
      <c r="GR301" s="56"/>
      <c r="GS301" s="56"/>
      <c r="GT301" s="56"/>
      <c r="GU301" s="56"/>
      <c r="GV301" s="56"/>
      <c r="GW301" s="56"/>
      <c r="GX301" s="56"/>
      <c r="GY301" s="56"/>
      <c r="GZ301" s="56"/>
      <c r="HB301" s="56"/>
      <c r="HC301" s="56"/>
      <c r="HD301" s="56"/>
      <c r="HE301" s="56"/>
      <c r="HF301" s="56"/>
      <c r="HG301" s="56"/>
      <c r="HH301" s="56"/>
      <c r="HI301" s="56"/>
      <c r="HJ301" s="56"/>
      <c r="HL301" s="56"/>
      <c r="HM301" s="56"/>
      <c r="HN301" s="56"/>
      <c r="HO301" s="56"/>
      <c r="HP301" s="56"/>
      <c r="HQ301" s="56"/>
      <c r="HR301" s="56"/>
      <c r="HS301" s="56"/>
      <c r="HT301" s="56"/>
      <c r="HV301" s="56"/>
      <c r="HW301" s="56"/>
      <c r="HX301" s="56"/>
      <c r="HY301" s="56"/>
      <c r="HZ301" s="56"/>
      <c r="IA301" s="56"/>
      <c r="IB301" s="56"/>
      <c r="IC301" s="56"/>
      <c r="ID301" s="56"/>
      <c r="IF301" s="56"/>
      <c r="IG301" s="56"/>
      <c r="IH301" s="56"/>
      <c r="II301" s="56"/>
      <c r="IJ301" s="56"/>
      <c r="IK301" s="56"/>
      <c r="IL301" s="56"/>
      <c r="IM301" s="56"/>
      <c r="IN301" s="56"/>
      <c r="IP301" s="56"/>
      <c r="IQ301" s="56"/>
      <c r="IR301" s="56"/>
      <c r="IS301" s="56"/>
      <c r="IT301" s="56"/>
      <c r="IU301" s="56"/>
    </row>
    <row r="302" spans="1:255" ht="12.75" customHeight="1" thickBot="1" x14ac:dyDescent="0.25">
      <c r="A302" s="230"/>
      <c r="B302" s="109">
        <v>1372.451</v>
      </c>
      <c r="C302" s="88" t="s">
        <v>74</v>
      </c>
      <c r="D302" s="89"/>
      <c r="E302" s="47"/>
      <c r="F302" s="47"/>
      <c r="G302" s="47"/>
      <c r="H302" s="48"/>
      <c r="I302" s="49"/>
      <c r="J302" s="56"/>
      <c r="K302" s="56"/>
      <c r="L302" s="56"/>
      <c r="M302" s="56"/>
      <c r="N302" s="56"/>
      <c r="O302" s="56"/>
      <c r="P302" s="56"/>
      <c r="Q302" s="56"/>
      <c r="R302" s="56"/>
      <c r="T302" s="56"/>
      <c r="U302" s="56"/>
      <c r="V302" s="56"/>
      <c r="W302" s="56"/>
      <c r="X302" s="56"/>
      <c r="Y302" s="56"/>
      <c r="Z302" s="56"/>
      <c r="AA302" s="56"/>
      <c r="AB302" s="56"/>
      <c r="AD302" s="56"/>
      <c r="AE302" s="56"/>
      <c r="AF302" s="56"/>
      <c r="AG302" s="56"/>
      <c r="AH302" s="56"/>
      <c r="AI302" s="56"/>
      <c r="AJ302" s="56"/>
      <c r="AK302" s="56"/>
      <c r="AL302" s="56"/>
      <c r="AN302" s="56"/>
      <c r="AO302" s="56"/>
      <c r="AP302" s="56"/>
      <c r="AQ302" s="56"/>
      <c r="AR302" s="56"/>
      <c r="AS302" s="56"/>
      <c r="AT302" s="56"/>
      <c r="AU302" s="56"/>
      <c r="AV302" s="56"/>
      <c r="AX302" s="56"/>
      <c r="AY302" s="56"/>
      <c r="AZ302" s="56"/>
      <c r="BA302" s="56"/>
      <c r="BB302" s="56"/>
      <c r="BC302" s="56"/>
      <c r="BD302" s="56"/>
      <c r="BE302" s="56"/>
      <c r="BF302" s="56"/>
      <c r="BH302" s="56"/>
      <c r="BI302" s="56"/>
      <c r="BJ302" s="56"/>
      <c r="BK302" s="56"/>
      <c r="BL302" s="56"/>
      <c r="BM302" s="56"/>
      <c r="BN302" s="56"/>
      <c r="BO302" s="56"/>
      <c r="BP302" s="56"/>
      <c r="BR302" s="56"/>
      <c r="BS302" s="56"/>
      <c r="BT302" s="56"/>
      <c r="BU302" s="56"/>
      <c r="BV302" s="56"/>
      <c r="BW302" s="56"/>
      <c r="BX302" s="56"/>
      <c r="BY302" s="56"/>
      <c r="BZ302" s="56"/>
      <c r="CB302" s="56"/>
      <c r="CC302" s="56"/>
      <c r="CD302" s="56"/>
      <c r="CE302" s="56"/>
      <c r="CF302" s="56"/>
      <c r="CG302" s="56"/>
      <c r="CH302" s="56"/>
      <c r="CI302" s="56"/>
      <c r="CJ302" s="56"/>
      <c r="CL302" s="56"/>
      <c r="CM302" s="56"/>
      <c r="CN302" s="56"/>
      <c r="CO302" s="56"/>
      <c r="CP302" s="56"/>
      <c r="CQ302" s="56"/>
      <c r="CR302" s="56"/>
      <c r="CS302" s="56"/>
      <c r="CT302" s="56"/>
      <c r="CV302" s="56"/>
      <c r="CW302" s="56"/>
      <c r="CX302" s="56"/>
      <c r="CY302" s="56"/>
      <c r="CZ302" s="56"/>
      <c r="DA302" s="56"/>
      <c r="DB302" s="56"/>
      <c r="DC302" s="56"/>
      <c r="DD302" s="56"/>
      <c r="DF302" s="56"/>
      <c r="DG302" s="56"/>
      <c r="DH302" s="56"/>
      <c r="DI302" s="56"/>
      <c r="DJ302" s="56"/>
      <c r="DK302" s="56"/>
      <c r="DL302" s="56"/>
      <c r="DM302" s="56"/>
      <c r="DN302" s="56"/>
      <c r="DP302" s="56"/>
      <c r="DQ302" s="56"/>
      <c r="DR302" s="56"/>
      <c r="DS302" s="56"/>
      <c r="DT302" s="56"/>
      <c r="DU302" s="56"/>
      <c r="DV302" s="56"/>
      <c r="DW302" s="56"/>
      <c r="DX302" s="56"/>
      <c r="DZ302" s="56"/>
      <c r="EA302" s="56"/>
      <c r="EB302" s="56"/>
      <c r="EC302" s="56"/>
      <c r="ED302" s="56"/>
      <c r="EE302" s="56"/>
      <c r="EF302" s="56"/>
      <c r="EG302" s="56"/>
      <c r="EH302" s="56"/>
      <c r="EJ302" s="56"/>
      <c r="EK302" s="56"/>
      <c r="EL302" s="56"/>
      <c r="EM302" s="56"/>
      <c r="EN302" s="56"/>
      <c r="EO302" s="56"/>
      <c r="EP302" s="56"/>
      <c r="EQ302" s="56"/>
      <c r="ER302" s="56"/>
      <c r="ET302" s="56"/>
      <c r="EU302" s="56"/>
      <c r="EV302" s="56"/>
      <c r="EW302" s="56"/>
      <c r="EX302" s="56"/>
      <c r="EY302" s="56"/>
      <c r="EZ302" s="56"/>
      <c r="FA302" s="56"/>
      <c r="FB302" s="56"/>
      <c r="FD302" s="56"/>
      <c r="FE302" s="56"/>
      <c r="FF302" s="56"/>
      <c r="FG302" s="56"/>
      <c r="FH302" s="56"/>
      <c r="FI302" s="56"/>
      <c r="FJ302" s="56"/>
      <c r="FK302" s="56"/>
      <c r="FL302" s="56"/>
      <c r="FN302" s="56"/>
      <c r="FO302" s="56"/>
      <c r="FP302" s="56"/>
      <c r="FQ302" s="56"/>
      <c r="FR302" s="56"/>
      <c r="FS302" s="56"/>
      <c r="FT302" s="56"/>
      <c r="FU302" s="56"/>
      <c r="FV302" s="56"/>
      <c r="FX302" s="56"/>
      <c r="FY302" s="56"/>
      <c r="FZ302" s="56"/>
      <c r="GA302" s="56"/>
      <c r="GB302" s="56"/>
      <c r="GC302" s="56"/>
      <c r="GD302" s="56"/>
      <c r="GE302" s="56"/>
      <c r="GF302" s="56"/>
      <c r="GH302" s="56"/>
      <c r="GI302" s="56"/>
      <c r="GJ302" s="56"/>
      <c r="GK302" s="56"/>
      <c r="GL302" s="56"/>
      <c r="GM302" s="56"/>
      <c r="GN302" s="56"/>
      <c r="GO302" s="56"/>
      <c r="GP302" s="56"/>
      <c r="GR302" s="56"/>
      <c r="GS302" s="56"/>
      <c r="GT302" s="56"/>
      <c r="GU302" s="56"/>
      <c r="GV302" s="56"/>
      <c r="GW302" s="56"/>
      <c r="GX302" s="56"/>
      <c r="GY302" s="56"/>
      <c r="GZ302" s="56"/>
      <c r="HB302" s="56"/>
      <c r="HC302" s="56"/>
      <c r="HD302" s="56"/>
      <c r="HE302" s="56"/>
      <c r="HF302" s="56"/>
      <c r="HG302" s="56"/>
      <c r="HH302" s="56"/>
      <c r="HI302" s="56"/>
      <c r="HJ302" s="56"/>
      <c r="HL302" s="56"/>
      <c r="HM302" s="56"/>
      <c r="HN302" s="56"/>
      <c r="HO302" s="56"/>
      <c r="HP302" s="56"/>
      <c r="HQ302" s="56"/>
      <c r="HR302" s="56"/>
      <c r="HS302" s="56"/>
      <c r="HT302" s="56"/>
      <c r="HV302" s="56"/>
      <c r="HW302" s="56"/>
      <c r="HX302" s="56"/>
      <c r="HY302" s="56"/>
      <c r="HZ302" s="56"/>
      <c r="IA302" s="56"/>
      <c r="IB302" s="56"/>
      <c r="IC302" s="56"/>
      <c r="ID302" s="56"/>
      <c r="IF302" s="56"/>
      <c r="IG302" s="56"/>
      <c r="IH302" s="56"/>
      <c r="II302" s="56"/>
      <c r="IJ302" s="56"/>
      <c r="IK302" s="56"/>
      <c r="IL302" s="56"/>
      <c r="IM302" s="56"/>
      <c r="IN302" s="56"/>
      <c r="IP302" s="56"/>
      <c r="IQ302" s="56"/>
      <c r="IR302" s="56"/>
      <c r="IS302" s="56"/>
      <c r="IT302" s="56"/>
      <c r="IU302" s="56"/>
    </row>
    <row r="303" spans="1:255" ht="12.75" customHeight="1" thickBot="1" x14ac:dyDescent="0.25">
      <c r="A303" s="230"/>
      <c r="B303" s="109">
        <v>1451.2529999999999</v>
      </c>
      <c r="C303" s="88" t="s">
        <v>75</v>
      </c>
      <c r="D303" s="89"/>
      <c r="E303" s="47"/>
      <c r="F303" s="47"/>
      <c r="G303" s="47"/>
      <c r="H303" s="48"/>
      <c r="I303" s="49"/>
      <c r="J303" s="56"/>
      <c r="K303" s="56"/>
      <c r="L303" s="56"/>
      <c r="M303" s="56"/>
      <c r="N303" s="56"/>
      <c r="O303" s="56"/>
      <c r="P303" s="56"/>
      <c r="Q303" s="56"/>
      <c r="R303" s="56"/>
      <c r="T303" s="56"/>
      <c r="U303" s="56"/>
      <c r="V303" s="56"/>
      <c r="W303" s="56"/>
      <c r="X303" s="56"/>
      <c r="Y303" s="56"/>
      <c r="Z303" s="56"/>
      <c r="AA303" s="56"/>
      <c r="AB303" s="56"/>
      <c r="AD303" s="56"/>
      <c r="AE303" s="56"/>
      <c r="AF303" s="56"/>
      <c r="AG303" s="56"/>
      <c r="AH303" s="56"/>
      <c r="AI303" s="56"/>
      <c r="AJ303" s="56"/>
      <c r="AK303" s="56"/>
      <c r="AL303" s="56"/>
      <c r="AN303" s="56"/>
      <c r="AO303" s="56"/>
      <c r="AP303" s="56"/>
      <c r="AQ303" s="56"/>
      <c r="AR303" s="56"/>
      <c r="AS303" s="56"/>
      <c r="AT303" s="56"/>
      <c r="AU303" s="56"/>
      <c r="AV303" s="56"/>
      <c r="AX303" s="56"/>
      <c r="AY303" s="56"/>
      <c r="AZ303" s="56"/>
      <c r="BA303" s="56"/>
      <c r="BB303" s="56"/>
      <c r="BC303" s="56"/>
      <c r="BD303" s="56"/>
      <c r="BE303" s="56"/>
      <c r="BF303" s="56"/>
      <c r="BH303" s="56"/>
      <c r="BI303" s="56"/>
      <c r="BJ303" s="56"/>
      <c r="BK303" s="56"/>
      <c r="BL303" s="56"/>
      <c r="BM303" s="56"/>
      <c r="BN303" s="56"/>
      <c r="BO303" s="56"/>
      <c r="BP303" s="56"/>
      <c r="BR303" s="56"/>
      <c r="BS303" s="56"/>
      <c r="BT303" s="56"/>
      <c r="BU303" s="56"/>
      <c r="BV303" s="56"/>
      <c r="BW303" s="56"/>
      <c r="BX303" s="56"/>
      <c r="BY303" s="56"/>
      <c r="BZ303" s="56"/>
      <c r="CB303" s="56"/>
      <c r="CC303" s="56"/>
      <c r="CD303" s="56"/>
      <c r="CE303" s="56"/>
      <c r="CF303" s="56"/>
      <c r="CG303" s="56"/>
      <c r="CH303" s="56"/>
      <c r="CI303" s="56"/>
      <c r="CJ303" s="56"/>
      <c r="CL303" s="56"/>
      <c r="CM303" s="56"/>
      <c r="CN303" s="56"/>
      <c r="CO303" s="56"/>
      <c r="CP303" s="56"/>
      <c r="CQ303" s="56"/>
      <c r="CR303" s="56"/>
      <c r="CS303" s="56"/>
      <c r="CT303" s="56"/>
      <c r="CV303" s="56"/>
      <c r="CW303" s="56"/>
      <c r="CX303" s="56"/>
      <c r="CY303" s="56"/>
      <c r="CZ303" s="56"/>
      <c r="DA303" s="56"/>
      <c r="DB303" s="56"/>
      <c r="DC303" s="56"/>
      <c r="DD303" s="56"/>
      <c r="DF303" s="56"/>
      <c r="DG303" s="56"/>
      <c r="DH303" s="56"/>
      <c r="DI303" s="56"/>
      <c r="DJ303" s="56"/>
      <c r="DK303" s="56"/>
      <c r="DL303" s="56"/>
      <c r="DM303" s="56"/>
      <c r="DN303" s="56"/>
      <c r="DP303" s="56"/>
      <c r="DQ303" s="56"/>
      <c r="DR303" s="56"/>
      <c r="DS303" s="56"/>
      <c r="DT303" s="56"/>
      <c r="DU303" s="56"/>
      <c r="DV303" s="56"/>
      <c r="DW303" s="56"/>
      <c r="DX303" s="56"/>
      <c r="DZ303" s="56"/>
      <c r="EA303" s="56"/>
      <c r="EB303" s="56"/>
      <c r="EC303" s="56"/>
      <c r="ED303" s="56"/>
      <c r="EE303" s="56"/>
      <c r="EF303" s="56"/>
      <c r="EG303" s="56"/>
      <c r="EH303" s="56"/>
      <c r="EJ303" s="56"/>
      <c r="EK303" s="56"/>
      <c r="EL303" s="56"/>
      <c r="EM303" s="56"/>
      <c r="EN303" s="56"/>
      <c r="EO303" s="56"/>
      <c r="EP303" s="56"/>
      <c r="EQ303" s="56"/>
      <c r="ER303" s="56"/>
      <c r="ET303" s="56"/>
      <c r="EU303" s="56"/>
      <c r="EV303" s="56"/>
      <c r="EW303" s="56"/>
      <c r="EX303" s="56"/>
      <c r="EY303" s="56"/>
      <c r="EZ303" s="56"/>
      <c r="FA303" s="56"/>
      <c r="FB303" s="56"/>
      <c r="FD303" s="56"/>
      <c r="FE303" s="56"/>
      <c r="FF303" s="56"/>
      <c r="FG303" s="56"/>
      <c r="FH303" s="56"/>
      <c r="FI303" s="56"/>
      <c r="FJ303" s="56"/>
      <c r="FK303" s="56"/>
      <c r="FL303" s="56"/>
      <c r="FN303" s="56"/>
      <c r="FO303" s="56"/>
      <c r="FP303" s="56"/>
      <c r="FQ303" s="56"/>
      <c r="FR303" s="56"/>
      <c r="FS303" s="56"/>
      <c r="FT303" s="56"/>
      <c r="FU303" s="56"/>
      <c r="FV303" s="56"/>
      <c r="FX303" s="56"/>
      <c r="FY303" s="56"/>
      <c r="FZ303" s="56"/>
      <c r="GA303" s="56"/>
      <c r="GB303" s="56"/>
      <c r="GC303" s="56"/>
      <c r="GD303" s="56"/>
      <c r="GE303" s="56"/>
      <c r="GF303" s="56"/>
      <c r="GH303" s="56"/>
      <c r="GI303" s="56"/>
      <c r="GJ303" s="56"/>
      <c r="GK303" s="56"/>
      <c r="GL303" s="56"/>
      <c r="GM303" s="56"/>
      <c r="GN303" s="56"/>
      <c r="GO303" s="56"/>
      <c r="GP303" s="56"/>
      <c r="GR303" s="56"/>
      <c r="GS303" s="56"/>
      <c r="GT303" s="56"/>
      <c r="GU303" s="56"/>
      <c r="GV303" s="56"/>
      <c r="GW303" s="56"/>
      <c r="GX303" s="56"/>
      <c r="GY303" s="56"/>
      <c r="GZ303" s="56"/>
      <c r="HB303" s="56"/>
      <c r="HC303" s="56"/>
      <c r="HD303" s="56"/>
      <c r="HE303" s="56"/>
      <c r="HF303" s="56"/>
      <c r="HG303" s="56"/>
      <c r="HH303" s="56"/>
      <c r="HI303" s="56"/>
      <c r="HJ303" s="56"/>
      <c r="HL303" s="56"/>
      <c r="HM303" s="56"/>
      <c r="HN303" s="56"/>
      <c r="HO303" s="56"/>
      <c r="HP303" s="56"/>
      <c r="HQ303" s="56"/>
      <c r="HR303" s="56"/>
      <c r="HS303" s="56"/>
      <c r="HT303" s="56"/>
      <c r="HV303" s="56"/>
      <c r="HW303" s="56"/>
      <c r="HX303" s="56"/>
      <c r="HY303" s="56"/>
      <c r="HZ303" s="56"/>
      <c r="IA303" s="56"/>
      <c r="IB303" s="56"/>
      <c r="IC303" s="56"/>
      <c r="ID303" s="56"/>
      <c r="IF303" s="56"/>
      <c r="IG303" s="56"/>
      <c r="IH303" s="56"/>
      <c r="II303" s="56"/>
      <c r="IJ303" s="56"/>
      <c r="IK303" s="56"/>
      <c r="IL303" s="56"/>
      <c r="IM303" s="56"/>
      <c r="IN303" s="56"/>
      <c r="IP303" s="56"/>
      <c r="IQ303" s="56"/>
      <c r="IR303" s="56"/>
      <c r="IS303" s="56"/>
      <c r="IT303" s="56"/>
      <c r="IU303" s="56"/>
    </row>
    <row r="304" spans="1:255" ht="12.75" customHeight="1" thickBot="1" x14ac:dyDescent="0.25">
      <c r="A304" s="224"/>
      <c r="B304" s="109">
        <v>1635.059</v>
      </c>
      <c r="C304" s="88" t="s">
        <v>76</v>
      </c>
      <c r="D304" s="89"/>
      <c r="E304" s="47"/>
      <c r="F304" s="47"/>
      <c r="G304" s="47"/>
      <c r="H304" s="48"/>
      <c r="I304" s="49"/>
      <c r="J304" s="56"/>
      <c r="K304" s="56"/>
      <c r="L304" s="56"/>
      <c r="M304" s="56"/>
      <c r="N304" s="56"/>
      <c r="O304" s="56"/>
      <c r="P304" s="56"/>
      <c r="Q304" s="56"/>
      <c r="R304" s="56"/>
      <c r="T304" s="56"/>
      <c r="U304" s="56"/>
      <c r="V304" s="56"/>
      <c r="W304" s="56"/>
      <c r="X304" s="56"/>
      <c r="Y304" s="56"/>
      <c r="Z304" s="56"/>
      <c r="AA304" s="56"/>
      <c r="AB304" s="56"/>
      <c r="AD304" s="56"/>
      <c r="AE304" s="56"/>
      <c r="AF304" s="56"/>
      <c r="AG304" s="56"/>
      <c r="AH304" s="56"/>
      <c r="AI304" s="56"/>
      <c r="AJ304" s="56"/>
      <c r="AK304" s="56"/>
      <c r="AL304" s="56"/>
      <c r="AN304" s="56"/>
      <c r="AO304" s="56"/>
      <c r="AP304" s="56"/>
      <c r="AQ304" s="56"/>
      <c r="AR304" s="56"/>
      <c r="AS304" s="56"/>
      <c r="AT304" s="56"/>
      <c r="AU304" s="56"/>
      <c r="AV304" s="56"/>
      <c r="AX304" s="56"/>
      <c r="AY304" s="56"/>
      <c r="AZ304" s="56"/>
      <c r="BA304" s="56"/>
      <c r="BB304" s="56"/>
      <c r="BC304" s="56"/>
      <c r="BD304" s="56"/>
      <c r="BE304" s="56"/>
      <c r="BF304" s="56"/>
      <c r="BH304" s="56"/>
      <c r="BI304" s="56"/>
      <c r="BJ304" s="56"/>
      <c r="BK304" s="56"/>
      <c r="BL304" s="56"/>
      <c r="BM304" s="56"/>
      <c r="BN304" s="56"/>
      <c r="BO304" s="56"/>
      <c r="BP304" s="56"/>
      <c r="BR304" s="56"/>
      <c r="BS304" s="56"/>
      <c r="BT304" s="56"/>
      <c r="BU304" s="56"/>
      <c r="BV304" s="56"/>
      <c r="BW304" s="56"/>
      <c r="BX304" s="56"/>
      <c r="BY304" s="56"/>
      <c r="BZ304" s="56"/>
      <c r="CB304" s="56"/>
      <c r="CC304" s="56"/>
      <c r="CD304" s="56"/>
      <c r="CE304" s="56"/>
      <c r="CF304" s="56"/>
      <c r="CG304" s="56"/>
      <c r="CH304" s="56"/>
      <c r="CI304" s="56"/>
      <c r="CJ304" s="56"/>
      <c r="CL304" s="56"/>
      <c r="CM304" s="56"/>
      <c r="CN304" s="56"/>
      <c r="CO304" s="56"/>
      <c r="CP304" s="56"/>
      <c r="CQ304" s="56"/>
      <c r="CR304" s="56"/>
      <c r="CS304" s="56"/>
      <c r="CT304" s="56"/>
      <c r="CV304" s="56"/>
      <c r="CW304" s="56"/>
      <c r="CX304" s="56"/>
      <c r="CY304" s="56"/>
      <c r="CZ304" s="56"/>
      <c r="DA304" s="56"/>
      <c r="DB304" s="56"/>
      <c r="DC304" s="56"/>
      <c r="DD304" s="56"/>
      <c r="DF304" s="56"/>
      <c r="DG304" s="56"/>
      <c r="DH304" s="56"/>
      <c r="DI304" s="56"/>
      <c r="DJ304" s="56"/>
      <c r="DK304" s="56"/>
      <c r="DL304" s="56"/>
      <c r="DM304" s="56"/>
      <c r="DN304" s="56"/>
      <c r="DP304" s="56"/>
      <c r="DQ304" s="56"/>
      <c r="DR304" s="56"/>
      <c r="DS304" s="56"/>
      <c r="DT304" s="56"/>
      <c r="DU304" s="56"/>
      <c r="DV304" s="56"/>
      <c r="DW304" s="56"/>
      <c r="DX304" s="56"/>
      <c r="DZ304" s="56"/>
      <c r="EA304" s="56"/>
      <c r="EB304" s="56"/>
      <c r="EC304" s="56"/>
      <c r="ED304" s="56"/>
      <c r="EE304" s="56"/>
      <c r="EF304" s="56"/>
      <c r="EG304" s="56"/>
      <c r="EH304" s="56"/>
      <c r="EJ304" s="56"/>
      <c r="EK304" s="56"/>
      <c r="EL304" s="56"/>
      <c r="EM304" s="56"/>
      <c r="EN304" s="56"/>
      <c r="EO304" s="56"/>
      <c r="EP304" s="56"/>
      <c r="EQ304" s="56"/>
      <c r="ER304" s="56"/>
      <c r="ET304" s="56"/>
      <c r="EU304" s="56"/>
      <c r="EV304" s="56"/>
      <c r="EW304" s="56"/>
      <c r="EX304" s="56"/>
      <c r="EY304" s="56"/>
      <c r="EZ304" s="56"/>
      <c r="FA304" s="56"/>
      <c r="FB304" s="56"/>
      <c r="FD304" s="56"/>
      <c r="FE304" s="56"/>
      <c r="FF304" s="56"/>
      <c r="FG304" s="56"/>
      <c r="FH304" s="56"/>
      <c r="FI304" s="56"/>
      <c r="FJ304" s="56"/>
      <c r="FK304" s="56"/>
      <c r="FL304" s="56"/>
      <c r="FN304" s="56"/>
      <c r="FO304" s="56"/>
      <c r="FP304" s="56"/>
      <c r="FQ304" s="56"/>
      <c r="FR304" s="56"/>
      <c r="FS304" s="56"/>
      <c r="FT304" s="56"/>
      <c r="FU304" s="56"/>
      <c r="FV304" s="56"/>
      <c r="FX304" s="56"/>
      <c r="FY304" s="56"/>
      <c r="FZ304" s="56"/>
      <c r="GA304" s="56"/>
      <c r="GB304" s="56"/>
      <c r="GC304" s="56"/>
      <c r="GD304" s="56"/>
      <c r="GE304" s="56"/>
      <c r="GF304" s="56"/>
      <c r="GH304" s="56"/>
      <c r="GI304" s="56"/>
      <c r="GJ304" s="56"/>
      <c r="GK304" s="56"/>
      <c r="GL304" s="56"/>
      <c r="GM304" s="56"/>
      <c r="GN304" s="56"/>
      <c r="GO304" s="56"/>
      <c r="GP304" s="56"/>
      <c r="GR304" s="56"/>
      <c r="GS304" s="56"/>
      <c r="GT304" s="56"/>
      <c r="GU304" s="56"/>
      <c r="GV304" s="56"/>
      <c r="GW304" s="56"/>
      <c r="GX304" s="56"/>
      <c r="GY304" s="56"/>
      <c r="GZ304" s="56"/>
      <c r="HB304" s="56"/>
      <c r="HC304" s="56"/>
      <c r="HD304" s="56"/>
      <c r="HE304" s="56"/>
      <c r="HF304" s="56"/>
      <c r="HG304" s="56"/>
      <c r="HH304" s="56"/>
      <c r="HI304" s="56"/>
      <c r="HJ304" s="56"/>
      <c r="HL304" s="56"/>
      <c r="HM304" s="56"/>
      <c r="HN304" s="56"/>
      <c r="HO304" s="56"/>
      <c r="HP304" s="56"/>
      <c r="HQ304" s="56"/>
      <c r="HR304" s="56"/>
      <c r="HS304" s="56"/>
      <c r="HT304" s="56"/>
      <c r="HV304" s="56"/>
      <c r="HW304" s="56"/>
      <c r="HX304" s="56"/>
      <c r="HY304" s="56"/>
      <c r="HZ304" s="56"/>
      <c r="IA304" s="56"/>
      <c r="IB304" s="56"/>
      <c r="IC304" s="56"/>
      <c r="ID304" s="56"/>
      <c r="IF304" s="56"/>
      <c r="IG304" s="56"/>
      <c r="IH304" s="56"/>
      <c r="II304" s="56"/>
      <c r="IJ304" s="56"/>
      <c r="IK304" s="56"/>
      <c r="IL304" s="56"/>
      <c r="IM304" s="56"/>
      <c r="IN304" s="56"/>
      <c r="IP304" s="56"/>
      <c r="IQ304" s="56"/>
      <c r="IR304" s="56"/>
      <c r="IS304" s="56"/>
      <c r="IT304" s="56"/>
      <c r="IU304" s="56"/>
    </row>
    <row r="305" spans="1:255" ht="12.75" customHeight="1" thickBot="1" x14ac:dyDescent="0.25">
      <c r="A305" s="224"/>
      <c r="B305" s="109">
        <v>1327.896</v>
      </c>
      <c r="C305" s="88" t="s">
        <v>77</v>
      </c>
      <c r="D305" s="89"/>
      <c r="E305" s="47"/>
      <c r="F305" s="47"/>
      <c r="G305" s="47"/>
      <c r="H305" s="48"/>
      <c r="I305" s="49"/>
      <c r="J305" s="56"/>
      <c r="K305" s="56"/>
      <c r="L305" s="56"/>
      <c r="M305" s="56"/>
      <c r="N305" s="56"/>
      <c r="O305" s="56"/>
      <c r="P305" s="56"/>
      <c r="Q305" s="56"/>
      <c r="R305" s="56"/>
      <c r="T305" s="56"/>
      <c r="U305" s="56"/>
      <c r="V305" s="56"/>
      <c r="W305" s="56"/>
      <c r="X305" s="56"/>
      <c r="Y305" s="56"/>
      <c r="Z305" s="56"/>
      <c r="AA305" s="56"/>
      <c r="AB305" s="56"/>
      <c r="AD305" s="56"/>
      <c r="AE305" s="56"/>
      <c r="AF305" s="56"/>
      <c r="AG305" s="56"/>
      <c r="AH305" s="56"/>
      <c r="AI305" s="56"/>
      <c r="AJ305" s="56"/>
      <c r="AK305" s="56"/>
      <c r="AL305" s="56"/>
      <c r="AN305" s="56"/>
      <c r="AO305" s="56"/>
      <c r="AP305" s="56"/>
      <c r="AQ305" s="56"/>
      <c r="AR305" s="56"/>
      <c r="AS305" s="56"/>
      <c r="AT305" s="56"/>
      <c r="AU305" s="56"/>
      <c r="AV305" s="56"/>
      <c r="AX305" s="56"/>
      <c r="AY305" s="56"/>
      <c r="AZ305" s="56"/>
      <c r="BA305" s="56"/>
      <c r="BB305" s="56"/>
      <c r="BC305" s="56"/>
      <c r="BD305" s="56"/>
      <c r="BE305" s="56"/>
      <c r="BF305" s="56"/>
      <c r="BH305" s="56"/>
      <c r="BI305" s="56"/>
      <c r="BJ305" s="56"/>
      <c r="BK305" s="56"/>
      <c r="BL305" s="56"/>
      <c r="BM305" s="56"/>
      <c r="BN305" s="56"/>
      <c r="BO305" s="56"/>
      <c r="BP305" s="56"/>
      <c r="BR305" s="56"/>
      <c r="BS305" s="56"/>
      <c r="BT305" s="56"/>
      <c r="BU305" s="56"/>
      <c r="BV305" s="56"/>
      <c r="BW305" s="56"/>
      <c r="BX305" s="56"/>
      <c r="BY305" s="56"/>
      <c r="BZ305" s="56"/>
      <c r="CB305" s="56"/>
      <c r="CC305" s="56"/>
      <c r="CD305" s="56"/>
      <c r="CE305" s="56"/>
      <c r="CF305" s="56"/>
      <c r="CG305" s="56"/>
      <c r="CH305" s="56"/>
      <c r="CI305" s="56"/>
      <c r="CJ305" s="56"/>
      <c r="CL305" s="56"/>
      <c r="CM305" s="56"/>
      <c r="CN305" s="56"/>
      <c r="CO305" s="56"/>
      <c r="CP305" s="56"/>
      <c r="CQ305" s="56"/>
      <c r="CR305" s="56"/>
      <c r="CS305" s="56"/>
      <c r="CT305" s="56"/>
      <c r="CV305" s="56"/>
      <c r="CW305" s="56"/>
      <c r="CX305" s="56"/>
      <c r="CY305" s="56"/>
      <c r="CZ305" s="56"/>
      <c r="DA305" s="56"/>
      <c r="DB305" s="56"/>
      <c r="DC305" s="56"/>
      <c r="DD305" s="56"/>
      <c r="DF305" s="56"/>
      <c r="DG305" s="56"/>
      <c r="DH305" s="56"/>
      <c r="DI305" s="56"/>
      <c r="DJ305" s="56"/>
      <c r="DK305" s="56"/>
      <c r="DL305" s="56"/>
      <c r="DM305" s="56"/>
      <c r="DN305" s="56"/>
      <c r="DP305" s="56"/>
      <c r="DQ305" s="56"/>
      <c r="DR305" s="56"/>
      <c r="DS305" s="56"/>
      <c r="DT305" s="56"/>
      <c r="DU305" s="56"/>
      <c r="DV305" s="56"/>
      <c r="DW305" s="56"/>
      <c r="DX305" s="56"/>
      <c r="DZ305" s="56"/>
      <c r="EA305" s="56"/>
      <c r="EB305" s="56"/>
      <c r="EC305" s="56"/>
      <c r="ED305" s="56"/>
      <c r="EE305" s="56"/>
      <c r="EF305" s="56"/>
      <c r="EG305" s="56"/>
      <c r="EH305" s="56"/>
      <c r="EJ305" s="56"/>
      <c r="EK305" s="56"/>
      <c r="EL305" s="56"/>
      <c r="EM305" s="56"/>
      <c r="EN305" s="56"/>
      <c r="EO305" s="56"/>
      <c r="EP305" s="56"/>
      <c r="EQ305" s="56"/>
      <c r="ER305" s="56"/>
      <c r="ET305" s="56"/>
      <c r="EU305" s="56"/>
      <c r="EV305" s="56"/>
      <c r="EW305" s="56"/>
      <c r="EX305" s="56"/>
      <c r="EY305" s="56"/>
      <c r="EZ305" s="56"/>
      <c r="FA305" s="56"/>
      <c r="FB305" s="56"/>
      <c r="FD305" s="56"/>
      <c r="FE305" s="56"/>
      <c r="FF305" s="56"/>
      <c r="FG305" s="56"/>
      <c r="FH305" s="56"/>
      <c r="FI305" s="56"/>
      <c r="FJ305" s="56"/>
      <c r="FK305" s="56"/>
      <c r="FL305" s="56"/>
      <c r="FN305" s="56"/>
      <c r="FO305" s="56"/>
      <c r="FP305" s="56"/>
      <c r="FQ305" s="56"/>
      <c r="FR305" s="56"/>
      <c r="FS305" s="56"/>
      <c r="FT305" s="56"/>
      <c r="FU305" s="56"/>
      <c r="FV305" s="56"/>
      <c r="FX305" s="56"/>
      <c r="FY305" s="56"/>
      <c r="FZ305" s="56"/>
      <c r="GA305" s="56"/>
      <c r="GB305" s="56"/>
      <c r="GC305" s="56"/>
      <c r="GD305" s="56"/>
      <c r="GE305" s="56"/>
      <c r="GF305" s="56"/>
      <c r="GH305" s="56"/>
      <c r="GI305" s="56"/>
      <c r="GJ305" s="56"/>
      <c r="GK305" s="56"/>
      <c r="GL305" s="56"/>
      <c r="GM305" s="56"/>
      <c r="GN305" s="56"/>
      <c r="GO305" s="56"/>
      <c r="GP305" s="56"/>
      <c r="GR305" s="56"/>
      <c r="GS305" s="56"/>
      <c r="GT305" s="56"/>
      <c r="GU305" s="56"/>
      <c r="GV305" s="56"/>
      <c r="GW305" s="56"/>
      <c r="GX305" s="56"/>
      <c r="GY305" s="56"/>
      <c r="GZ305" s="56"/>
      <c r="HB305" s="56"/>
      <c r="HC305" s="56"/>
      <c r="HD305" s="56"/>
      <c r="HE305" s="56"/>
      <c r="HF305" s="56"/>
      <c r="HG305" s="56"/>
      <c r="HH305" s="56"/>
      <c r="HI305" s="56"/>
      <c r="HJ305" s="56"/>
      <c r="HL305" s="56"/>
      <c r="HM305" s="56"/>
      <c r="HN305" s="56"/>
      <c r="HO305" s="56"/>
      <c r="HP305" s="56"/>
      <c r="HQ305" s="56"/>
      <c r="HR305" s="56"/>
      <c r="HS305" s="56"/>
      <c r="HT305" s="56"/>
      <c r="HV305" s="56"/>
      <c r="HW305" s="56"/>
      <c r="HX305" s="56"/>
      <c r="HY305" s="56"/>
      <c r="HZ305" s="56"/>
      <c r="IA305" s="56"/>
      <c r="IB305" s="56"/>
      <c r="IC305" s="56"/>
      <c r="ID305" s="56"/>
      <c r="IF305" s="56"/>
      <c r="IG305" s="56"/>
      <c r="IH305" s="56"/>
      <c r="II305" s="56"/>
      <c r="IJ305" s="56"/>
      <c r="IK305" s="56"/>
      <c r="IL305" s="56"/>
      <c r="IM305" s="56"/>
      <c r="IN305" s="56"/>
      <c r="IP305" s="56"/>
      <c r="IQ305" s="56"/>
      <c r="IR305" s="56"/>
      <c r="IS305" s="56"/>
      <c r="IT305" s="56"/>
      <c r="IU305" s="56"/>
    </row>
    <row r="306" spans="1:255" ht="12.75" customHeight="1" thickBot="1" x14ac:dyDescent="0.25">
      <c r="A306" s="224"/>
      <c r="B306" s="109">
        <v>1345.135</v>
      </c>
      <c r="C306" s="88" t="s">
        <v>78</v>
      </c>
      <c r="D306" s="89"/>
      <c r="E306" s="47"/>
      <c r="F306" s="47"/>
      <c r="G306" s="47"/>
      <c r="H306" s="48"/>
      <c r="I306" s="49"/>
      <c r="J306" s="56"/>
      <c r="K306" s="56"/>
      <c r="L306" s="56"/>
      <c r="M306" s="56"/>
      <c r="N306" s="56"/>
      <c r="O306" s="56"/>
      <c r="P306" s="56"/>
      <c r="Q306" s="56"/>
      <c r="R306" s="56"/>
      <c r="T306" s="56"/>
      <c r="U306" s="56"/>
      <c r="V306" s="56"/>
      <c r="W306" s="56"/>
      <c r="X306" s="56"/>
      <c r="Y306" s="56"/>
      <c r="Z306" s="56"/>
      <c r="AA306" s="56"/>
      <c r="AB306" s="56"/>
      <c r="AD306" s="56"/>
      <c r="AE306" s="56"/>
      <c r="AF306" s="56"/>
      <c r="AG306" s="56"/>
      <c r="AH306" s="56"/>
      <c r="AI306" s="56"/>
      <c r="AJ306" s="56"/>
      <c r="AK306" s="56"/>
      <c r="AL306" s="56"/>
      <c r="AN306" s="56"/>
      <c r="AO306" s="56"/>
      <c r="AP306" s="56"/>
      <c r="AQ306" s="56"/>
      <c r="AR306" s="56"/>
      <c r="AS306" s="56"/>
      <c r="AT306" s="56"/>
      <c r="AU306" s="56"/>
      <c r="AV306" s="56"/>
      <c r="AX306" s="56"/>
      <c r="AY306" s="56"/>
      <c r="AZ306" s="56"/>
      <c r="BA306" s="56"/>
      <c r="BB306" s="56"/>
      <c r="BC306" s="56"/>
      <c r="BD306" s="56"/>
      <c r="BE306" s="56"/>
      <c r="BF306" s="56"/>
      <c r="BH306" s="56"/>
      <c r="BI306" s="56"/>
      <c r="BJ306" s="56"/>
      <c r="BK306" s="56"/>
      <c r="BL306" s="56"/>
      <c r="BM306" s="56"/>
      <c r="BN306" s="56"/>
      <c r="BO306" s="56"/>
      <c r="BP306" s="56"/>
      <c r="BR306" s="56"/>
      <c r="BS306" s="56"/>
      <c r="BT306" s="56"/>
      <c r="BU306" s="56"/>
      <c r="BV306" s="56"/>
      <c r="BW306" s="56"/>
      <c r="BX306" s="56"/>
      <c r="BY306" s="56"/>
      <c r="BZ306" s="56"/>
      <c r="CB306" s="56"/>
      <c r="CC306" s="56"/>
      <c r="CD306" s="56"/>
      <c r="CE306" s="56"/>
      <c r="CF306" s="56"/>
      <c r="CG306" s="56"/>
      <c r="CH306" s="56"/>
      <c r="CI306" s="56"/>
      <c r="CJ306" s="56"/>
      <c r="CL306" s="56"/>
      <c r="CM306" s="56"/>
      <c r="CN306" s="56"/>
      <c r="CO306" s="56"/>
      <c r="CP306" s="56"/>
      <c r="CQ306" s="56"/>
      <c r="CR306" s="56"/>
      <c r="CS306" s="56"/>
      <c r="CT306" s="56"/>
      <c r="CV306" s="56"/>
      <c r="CW306" s="56"/>
      <c r="CX306" s="56"/>
      <c r="CY306" s="56"/>
      <c r="CZ306" s="56"/>
      <c r="DA306" s="56"/>
      <c r="DB306" s="56"/>
      <c r="DC306" s="56"/>
      <c r="DD306" s="56"/>
      <c r="DF306" s="56"/>
      <c r="DG306" s="56"/>
      <c r="DH306" s="56"/>
      <c r="DI306" s="56"/>
      <c r="DJ306" s="56"/>
      <c r="DK306" s="56"/>
      <c r="DL306" s="56"/>
      <c r="DM306" s="56"/>
      <c r="DN306" s="56"/>
      <c r="DP306" s="56"/>
      <c r="DQ306" s="56"/>
      <c r="DR306" s="56"/>
      <c r="DS306" s="56"/>
      <c r="DT306" s="56"/>
      <c r="DU306" s="56"/>
      <c r="DV306" s="56"/>
      <c r="DW306" s="56"/>
      <c r="DX306" s="56"/>
      <c r="DZ306" s="56"/>
      <c r="EA306" s="56"/>
      <c r="EB306" s="56"/>
      <c r="EC306" s="56"/>
      <c r="ED306" s="56"/>
      <c r="EE306" s="56"/>
      <c r="EF306" s="56"/>
      <c r="EG306" s="56"/>
      <c r="EH306" s="56"/>
      <c r="EJ306" s="56"/>
      <c r="EK306" s="56"/>
      <c r="EL306" s="56"/>
      <c r="EM306" s="56"/>
      <c r="EN306" s="56"/>
      <c r="EO306" s="56"/>
      <c r="EP306" s="56"/>
      <c r="EQ306" s="56"/>
      <c r="ER306" s="56"/>
      <c r="ET306" s="56"/>
      <c r="EU306" s="56"/>
      <c r="EV306" s="56"/>
      <c r="EW306" s="56"/>
      <c r="EX306" s="56"/>
      <c r="EY306" s="56"/>
      <c r="EZ306" s="56"/>
      <c r="FA306" s="56"/>
      <c r="FB306" s="56"/>
      <c r="FD306" s="56"/>
      <c r="FE306" s="56"/>
      <c r="FF306" s="56"/>
      <c r="FG306" s="56"/>
      <c r="FH306" s="56"/>
      <c r="FI306" s="56"/>
      <c r="FJ306" s="56"/>
      <c r="FK306" s="56"/>
      <c r="FL306" s="56"/>
      <c r="FN306" s="56"/>
      <c r="FO306" s="56"/>
      <c r="FP306" s="56"/>
      <c r="FQ306" s="56"/>
      <c r="FR306" s="56"/>
      <c r="FS306" s="56"/>
      <c r="FT306" s="56"/>
      <c r="FU306" s="56"/>
      <c r="FV306" s="56"/>
      <c r="FX306" s="56"/>
      <c r="FY306" s="56"/>
      <c r="FZ306" s="56"/>
      <c r="GA306" s="56"/>
      <c r="GB306" s="56"/>
      <c r="GC306" s="56"/>
      <c r="GD306" s="56"/>
      <c r="GE306" s="56"/>
      <c r="GF306" s="56"/>
      <c r="GH306" s="56"/>
      <c r="GI306" s="56"/>
      <c r="GJ306" s="56"/>
      <c r="GK306" s="56"/>
      <c r="GL306" s="56"/>
      <c r="GM306" s="56"/>
      <c r="GN306" s="56"/>
      <c r="GO306" s="56"/>
      <c r="GP306" s="56"/>
      <c r="GR306" s="56"/>
      <c r="GS306" s="56"/>
      <c r="GT306" s="56"/>
      <c r="GU306" s="56"/>
      <c r="GV306" s="56"/>
      <c r="GW306" s="56"/>
      <c r="GX306" s="56"/>
      <c r="GY306" s="56"/>
      <c r="GZ306" s="56"/>
      <c r="HB306" s="56"/>
      <c r="HC306" s="56"/>
      <c r="HD306" s="56"/>
      <c r="HE306" s="56"/>
      <c r="HF306" s="56"/>
      <c r="HG306" s="56"/>
      <c r="HH306" s="56"/>
      <c r="HI306" s="56"/>
      <c r="HJ306" s="56"/>
      <c r="HL306" s="56"/>
      <c r="HM306" s="56"/>
      <c r="HN306" s="56"/>
      <c r="HO306" s="56"/>
      <c r="HP306" s="56"/>
      <c r="HQ306" s="56"/>
      <c r="HR306" s="56"/>
      <c r="HS306" s="56"/>
      <c r="HT306" s="56"/>
      <c r="HV306" s="56"/>
      <c r="HW306" s="56"/>
      <c r="HX306" s="56"/>
      <c r="HY306" s="56"/>
      <c r="HZ306" s="56"/>
      <c r="IA306" s="56"/>
      <c r="IB306" s="56"/>
      <c r="IC306" s="56"/>
      <c r="ID306" s="56"/>
      <c r="IF306" s="56"/>
      <c r="IG306" s="56"/>
      <c r="IH306" s="56"/>
      <c r="II306" s="56"/>
      <c r="IJ306" s="56"/>
      <c r="IK306" s="56"/>
      <c r="IL306" s="56"/>
      <c r="IM306" s="56"/>
      <c r="IN306" s="56"/>
      <c r="IP306" s="56"/>
      <c r="IQ306" s="56"/>
      <c r="IR306" s="56"/>
      <c r="IS306" s="56"/>
      <c r="IT306" s="56"/>
      <c r="IU306" s="56"/>
    </row>
    <row r="307" spans="1:255" ht="12.75" customHeight="1" thickBot="1" x14ac:dyDescent="0.25">
      <c r="A307" s="224"/>
      <c r="B307" s="109">
        <v>1676.73</v>
      </c>
      <c r="C307" s="88" t="s">
        <v>79</v>
      </c>
      <c r="D307" s="89"/>
      <c r="E307" s="47"/>
      <c r="F307" s="47"/>
      <c r="G307" s="47"/>
      <c r="H307" s="48"/>
      <c r="I307" s="49"/>
      <c r="J307" s="56"/>
      <c r="K307" s="56"/>
      <c r="L307" s="56"/>
      <c r="M307" s="56"/>
      <c r="N307" s="56"/>
      <c r="O307" s="56"/>
      <c r="P307" s="56"/>
      <c r="Q307" s="56"/>
      <c r="R307" s="56"/>
      <c r="T307" s="56"/>
      <c r="U307" s="56"/>
      <c r="V307" s="56"/>
      <c r="W307" s="56"/>
      <c r="X307" s="56"/>
      <c r="Y307" s="56"/>
      <c r="Z307" s="56"/>
      <c r="AA307" s="56"/>
      <c r="AB307" s="56"/>
      <c r="AD307" s="56"/>
      <c r="AE307" s="56"/>
      <c r="AF307" s="56"/>
      <c r="AG307" s="56"/>
      <c r="AH307" s="56"/>
      <c r="AI307" s="56"/>
      <c r="AJ307" s="56"/>
      <c r="AK307" s="56"/>
      <c r="AL307" s="56"/>
      <c r="AN307" s="56"/>
      <c r="AO307" s="56"/>
      <c r="AP307" s="56"/>
      <c r="AQ307" s="56"/>
      <c r="AR307" s="56"/>
      <c r="AS307" s="56"/>
      <c r="AT307" s="56"/>
      <c r="AU307" s="56"/>
      <c r="AV307" s="56"/>
      <c r="AX307" s="56"/>
      <c r="AY307" s="56"/>
      <c r="AZ307" s="56"/>
      <c r="BA307" s="56"/>
      <c r="BB307" s="56"/>
      <c r="BC307" s="56"/>
      <c r="BD307" s="56"/>
      <c r="BE307" s="56"/>
      <c r="BF307" s="56"/>
      <c r="BH307" s="56"/>
      <c r="BI307" s="56"/>
      <c r="BJ307" s="56"/>
      <c r="BK307" s="56"/>
      <c r="BL307" s="56"/>
      <c r="BM307" s="56"/>
      <c r="BN307" s="56"/>
      <c r="BO307" s="56"/>
      <c r="BP307" s="56"/>
      <c r="BR307" s="56"/>
      <c r="BS307" s="56"/>
      <c r="BT307" s="56"/>
      <c r="BU307" s="56"/>
      <c r="BV307" s="56"/>
      <c r="BW307" s="56"/>
      <c r="BX307" s="56"/>
      <c r="BY307" s="56"/>
      <c r="BZ307" s="56"/>
      <c r="CB307" s="56"/>
      <c r="CC307" s="56"/>
      <c r="CD307" s="56"/>
      <c r="CE307" s="56"/>
      <c r="CF307" s="56"/>
      <c r="CG307" s="56"/>
      <c r="CH307" s="56"/>
      <c r="CI307" s="56"/>
      <c r="CJ307" s="56"/>
      <c r="CL307" s="56"/>
      <c r="CM307" s="56"/>
      <c r="CN307" s="56"/>
      <c r="CO307" s="56"/>
      <c r="CP307" s="56"/>
      <c r="CQ307" s="56"/>
      <c r="CR307" s="56"/>
      <c r="CS307" s="56"/>
      <c r="CT307" s="56"/>
      <c r="CV307" s="56"/>
      <c r="CW307" s="56"/>
      <c r="CX307" s="56"/>
      <c r="CY307" s="56"/>
      <c r="CZ307" s="56"/>
      <c r="DA307" s="56"/>
      <c r="DB307" s="56"/>
      <c r="DC307" s="56"/>
      <c r="DD307" s="56"/>
      <c r="DF307" s="56"/>
      <c r="DG307" s="56"/>
      <c r="DH307" s="56"/>
      <c r="DI307" s="56"/>
      <c r="DJ307" s="56"/>
      <c r="DK307" s="56"/>
      <c r="DL307" s="56"/>
      <c r="DM307" s="56"/>
      <c r="DN307" s="56"/>
      <c r="DP307" s="56"/>
      <c r="DQ307" s="56"/>
      <c r="DR307" s="56"/>
      <c r="DS307" s="56"/>
      <c r="DT307" s="56"/>
      <c r="DU307" s="56"/>
      <c r="DV307" s="56"/>
      <c r="DW307" s="56"/>
      <c r="DX307" s="56"/>
      <c r="DZ307" s="56"/>
      <c r="EA307" s="56"/>
      <c r="EB307" s="56"/>
      <c r="EC307" s="56"/>
      <c r="ED307" s="56"/>
      <c r="EE307" s="56"/>
      <c r="EF307" s="56"/>
      <c r="EG307" s="56"/>
      <c r="EH307" s="56"/>
      <c r="EJ307" s="56"/>
      <c r="EK307" s="56"/>
      <c r="EL307" s="56"/>
      <c r="EM307" s="56"/>
      <c r="EN307" s="56"/>
      <c r="EO307" s="56"/>
      <c r="EP307" s="56"/>
      <c r="EQ307" s="56"/>
      <c r="ER307" s="56"/>
      <c r="ET307" s="56"/>
      <c r="EU307" s="56"/>
      <c r="EV307" s="56"/>
      <c r="EW307" s="56"/>
      <c r="EX307" s="56"/>
      <c r="EY307" s="56"/>
      <c r="EZ307" s="56"/>
      <c r="FA307" s="56"/>
      <c r="FB307" s="56"/>
      <c r="FD307" s="56"/>
      <c r="FE307" s="56"/>
      <c r="FF307" s="56"/>
      <c r="FG307" s="56"/>
      <c r="FH307" s="56"/>
      <c r="FI307" s="56"/>
      <c r="FJ307" s="56"/>
      <c r="FK307" s="56"/>
      <c r="FL307" s="56"/>
      <c r="FN307" s="56"/>
      <c r="FO307" s="56"/>
      <c r="FP307" s="56"/>
      <c r="FQ307" s="56"/>
      <c r="FR307" s="56"/>
      <c r="FS307" s="56"/>
      <c r="FT307" s="56"/>
      <c r="FU307" s="56"/>
      <c r="FV307" s="56"/>
      <c r="FX307" s="56"/>
      <c r="FY307" s="56"/>
      <c r="FZ307" s="56"/>
      <c r="GA307" s="56"/>
      <c r="GB307" s="56"/>
      <c r="GC307" s="56"/>
      <c r="GD307" s="56"/>
      <c r="GE307" s="56"/>
      <c r="GF307" s="56"/>
      <c r="GH307" s="56"/>
      <c r="GI307" s="56"/>
      <c r="GJ307" s="56"/>
      <c r="GK307" s="56"/>
      <c r="GL307" s="56"/>
      <c r="GM307" s="56"/>
      <c r="GN307" s="56"/>
      <c r="GO307" s="56"/>
      <c r="GP307" s="56"/>
      <c r="GR307" s="56"/>
      <c r="GS307" s="56"/>
      <c r="GT307" s="56"/>
      <c r="GU307" s="56"/>
      <c r="GV307" s="56"/>
      <c r="GW307" s="56"/>
      <c r="GX307" s="56"/>
      <c r="GY307" s="56"/>
      <c r="GZ307" s="56"/>
      <c r="HB307" s="56"/>
      <c r="HC307" s="56"/>
      <c r="HD307" s="56"/>
      <c r="HE307" s="56"/>
      <c r="HF307" s="56"/>
      <c r="HG307" s="56"/>
      <c r="HH307" s="56"/>
      <c r="HI307" s="56"/>
      <c r="HJ307" s="56"/>
      <c r="HL307" s="56"/>
      <c r="HM307" s="56"/>
      <c r="HN307" s="56"/>
      <c r="HO307" s="56"/>
      <c r="HP307" s="56"/>
      <c r="HQ307" s="56"/>
      <c r="HR307" s="56"/>
      <c r="HS307" s="56"/>
      <c r="HT307" s="56"/>
      <c r="HV307" s="56"/>
      <c r="HW307" s="56"/>
      <c r="HX307" s="56"/>
      <c r="HY307" s="56"/>
      <c r="HZ307" s="56"/>
      <c r="IA307" s="56"/>
      <c r="IB307" s="56"/>
      <c r="IC307" s="56"/>
      <c r="ID307" s="56"/>
      <c r="IF307" s="56"/>
      <c r="IG307" s="56"/>
      <c r="IH307" s="56"/>
      <c r="II307" s="56"/>
      <c r="IJ307" s="56"/>
      <c r="IK307" s="56"/>
      <c r="IL307" s="56"/>
      <c r="IM307" s="56"/>
      <c r="IN307" s="56"/>
      <c r="IP307" s="56"/>
      <c r="IQ307" s="56"/>
      <c r="IR307" s="56"/>
      <c r="IS307" s="56"/>
      <c r="IT307" s="56"/>
      <c r="IU307" s="56"/>
    </row>
    <row r="308" spans="1:255" ht="13.5" thickBot="1" x14ac:dyDescent="0.25">
      <c r="A308" s="224"/>
      <c r="B308" s="188"/>
      <c r="C308" s="73" t="s">
        <v>86</v>
      </c>
      <c r="D308" s="166"/>
      <c r="E308" s="53"/>
      <c r="F308" s="53"/>
      <c r="G308" s="53"/>
      <c r="H308" s="156"/>
      <c r="I308" s="49">
        <v>626</v>
      </c>
      <c r="J308" s="56"/>
      <c r="K308" s="56"/>
      <c r="L308" s="56"/>
      <c r="M308" s="56"/>
      <c r="N308" s="56"/>
      <c r="O308" s="56"/>
      <c r="P308" s="56"/>
      <c r="Q308" s="56"/>
      <c r="R308" s="56"/>
      <c r="T308" s="56"/>
      <c r="U308" s="56"/>
      <c r="V308" s="56"/>
      <c r="W308" s="56"/>
      <c r="X308" s="56"/>
      <c r="Y308" s="56"/>
      <c r="Z308" s="56"/>
      <c r="AA308" s="56"/>
      <c r="AB308" s="56"/>
      <c r="AD308" s="56"/>
      <c r="AE308" s="56"/>
      <c r="AF308" s="56"/>
      <c r="AG308" s="56"/>
      <c r="AH308" s="56"/>
      <c r="AI308" s="56"/>
      <c r="AJ308" s="56"/>
      <c r="AK308" s="56"/>
      <c r="AL308" s="56"/>
      <c r="AN308" s="56"/>
      <c r="AO308" s="56"/>
      <c r="AP308" s="56"/>
      <c r="AQ308" s="56"/>
      <c r="AR308" s="56"/>
      <c r="AS308" s="56"/>
      <c r="AT308" s="56"/>
      <c r="AU308" s="56"/>
      <c r="AV308" s="56"/>
      <c r="AX308" s="56"/>
      <c r="AY308" s="56"/>
      <c r="AZ308" s="56"/>
      <c r="BA308" s="56"/>
      <c r="BB308" s="56"/>
      <c r="BC308" s="56"/>
      <c r="BD308" s="56"/>
      <c r="BE308" s="56"/>
      <c r="BF308" s="56"/>
      <c r="BH308" s="56"/>
      <c r="BI308" s="56"/>
      <c r="BJ308" s="56"/>
      <c r="BK308" s="56"/>
      <c r="BL308" s="56"/>
      <c r="BM308" s="56"/>
      <c r="BN308" s="56"/>
      <c r="BO308" s="56"/>
      <c r="BP308" s="56"/>
      <c r="BR308" s="56"/>
      <c r="BS308" s="56"/>
      <c r="BT308" s="56"/>
      <c r="BU308" s="56"/>
      <c r="BV308" s="56"/>
      <c r="BW308" s="56"/>
      <c r="BX308" s="56"/>
      <c r="BY308" s="56"/>
      <c r="BZ308" s="56"/>
      <c r="CB308" s="56"/>
      <c r="CC308" s="56"/>
      <c r="CD308" s="56"/>
      <c r="CE308" s="56"/>
      <c r="CF308" s="56"/>
      <c r="CG308" s="56"/>
      <c r="CH308" s="56"/>
      <c r="CI308" s="56"/>
      <c r="CJ308" s="56"/>
      <c r="CL308" s="56"/>
      <c r="CM308" s="56"/>
      <c r="CN308" s="56"/>
      <c r="CO308" s="56"/>
      <c r="CP308" s="56"/>
      <c r="CQ308" s="56"/>
      <c r="CR308" s="56"/>
      <c r="CS308" s="56"/>
      <c r="CT308" s="56"/>
      <c r="CV308" s="56"/>
      <c r="CW308" s="56"/>
      <c r="CX308" s="56"/>
      <c r="CY308" s="56"/>
      <c r="CZ308" s="56"/>
      <c r="DA308" s="56"/>
      <c r="DB308" s="56"/>
      <c r="DC308" s="56"/>
      <c r="DD308" s="56"/>
      <c r="DF308" s="56"/>
      <c r="DG308" s="56"/>
      <c r="DH308" s="56"/>
      <c r="DI308" s="56"/>
      <c r="DJ308" s="56"/>
      <c r="DK308" s="56"/>
      <c r="DL308" s="56"/>
      <c r="DM308" s="56"/>
      <c r="DN308" s="56"/>
      <c r="DP308" s="56"/>
      <c r="DQ308" s="56"/>
      <c r="DR308" s="56"/>
      <c r="DS308" s="56"/>
      <c r="DT308" s="56"/>
      <c r="DU308" s="56"/>
      <c r="DV308" s="56"/>
      <c r="DW308" s="56"/>
      <c r="DX308" s="56"/>
      <c r="DZ308" s="56"/>
      <c r="EA308" s="56"/>
      <c r="EB308" s="56"/>
      <c r="EC308" s="56"/>
      <c r="ED308" s="56"/>
      <c r="EE308" s="56"/>
      <c r="EF308" s="56"/>
      <c r="EG308" s="56"/>
      <c r="EH308" s="56"/>
      <c r="EJ308" s="56"/>
      <c r="EK308" s="56"/>
      <c r="EL308" s="56"/>
      <c r="EM308" s="56"/>
      <c r="EN308" s="56"/>
      <c r="EO308" s="56"/>
      <c r="EP308" s="56"/>
      <c r="EQ308" s="56"/>
      <c r="ER308" s="56"/>
      <c r="ET308" s="56"/>
      <c r="EU308" s="56"/>
      <c r="EV308" s="56"/>
      <c r="EW308" s="56"/>
      <c r="EX308" s="56"/>
      <c r="EY308" s="56"/>
      <c r="EZ308" s="56"/>
      <c r="FA308" s="56"/>
      <c r="FB308" s="56"/>
      <c r="FD308" s="56"/>
      <c r="FE308" s="56"/>
      <c r="FF308" s="56"/>
      <c r="FG308" s="56"/>
      <c r="FH308" s="56"/>
      <c r="FI308" s="56"/>
      <c r="FJ308" s="56"/>
      <c r="FK308" s="56"/>
      <c r="FL308" s="56"/>
      <c r="FN308" s="56"/>
      <c r="FO308" s="56"/>
      <c r="FP308" s="56"/>
      <c r="FQ308" s="56"/>
      <c r="FR308" s="56"/>
      <c r="FS308" s="56"/>
      <c r="FT308" s="56"/>
      <c r="FU308" s="56"/>
      <c r="FV308" s="56"/>
      <c r="FX308" s="56"/>
      <c r="FY308" s="56"/>
      <c r="FZ308" s="56"/>
      <c r="GA308" s="56"/>
      <c r="GB308" s="56"/>
      <c r="GC308" s="56"/>
      <c r="GD308" s="56"/>
      <c r="GE308" s="56"/>
      <c r="GF308" s="56"/>
      <c r="GH308" s="56"/>
      <c r="GI308" s="56"/>
      <c r="GJ308" s="56"/>
      <c r="GK308" s="56"/>
      <c r="GL308" s="56"/>
      <c r="GM308" s="56"/>
      <c r="GN308" s="56"/>
      <c r="GO308" s="56"/>
      <c r="GP308" s="56"/>
      <c r="GR308" s="56"/>
      <c r="GS308" s="56"/>
      <c r="GT308" s="56"/>
      <c r="GU308" s="56"/>
      <c r="GV308" s="56"/>
      <c r="GW308" s="56"/>
      <c r="GX308" s="56"/>
      <c r="GY308" s="56"/>
      <c r="GZ308" s="56"/>
      <c r="HB308" s="56"/>
      <c r="HC308" s="56"/>
      <c r="HD308" s="56"/>
      <c r="HE308" s="56"/>
      <c r="HF308" s="56"/>
      <c r="HG308" s="56"/>
      <c r="HH308" s="56"/>
      <c r="HI308" s="56"/>
      <c r="HJ308" s="56"/>
      <c r="HL308" s="56"/>
      <c r="HM308" s="56"/>
      <c r="HN308" s="56"/>
      <c r="HO308" s="56"/>
      <c r="HP308" s="56"/>
      <c r="HQ308" s="56"/>
      <c r="HR308" s="56"/>
      <c r="HS308" s="56"/>
      <c r="HT308" s="56"/>
      <c r="HV308" s="56"/>
      <c r="HW308" s="56"/>
      <c r="HX308" s="56"/>
      <c r="HY308" s="56"/>
      <c r="HZ308" s="56"/>
      <c r="IA308" s="56"/>
      <c r="IB308" s="56"/>
      <c r="IC308" s="56"/>
      <c r="ID308" s="56"/>
      <c r="IF308" s="56"/>
      <c r="IG308" s="56"/>
      <c r="IH308" s="56"/>
      <c r="II308" s="56"/>
      <c r="IJ308" s="56"/>
      <c r="IK308" s="56"/>
      <c r="IL308" s="56"/>
      <c r="IM308" s="56"/>
      <c r="IN308" s="56"/>
      <c r="IP308" s="56"/>
      <c r="IQ308" s="56"/>
      <c r="IR308" s="56"/>
      <c r="IS308" s="56"/>
      <c r="IT308" s="56"/>
      <c r="IU308" s="56"/>
    </row>
    <row r="309" spans="1:255" ht="12.75" customHeight="1" thickBot="1" x14ac:dyDescent="0.25">
      <c r="A309" s="224"/>
      <c r="B309" s="18">
        <f>SUM(B296:B308)</f>
        <v>18511.844000000001</v>
      </c>
      <c r="C309" s="17"/>
      <c r="D309" s="18"/>
      <c r="E309" s="19"/>
      <c r="F309" s="17"/>
      <c r="G309" s="17"/>
      <c r="H309" s="18" t="s">
        <v>16</v>
      </c>
      <c r="I309" s="236">
        <f>SUM(I296:I308)</f>
        <v>626</v>
      </c>
      <c r="J309" s="56"/>
      <c r="K309" s="56"/>
      <c r="L309" s="56"/>
      <c r="M309" s="56"/>
      <c r="N309" s="56"/>
      <c r="O309" s="56"/>
      <c r="P309" s="56"/>
      <c r="Q309" s="56"/>
      <c r="R309" s="56"/>
      <c r="T309" s="56"/>
      <c r="U309" s="56"/>
      <c r="V309" s="56"/>
      <c r="W309" s="56"/>
      <c r="X309" s="56"/>
      <c r="Y309" s="56"/>
      <c r="Z309" s="56"/>
      <c r="AA309" s="56"/>
      <c r="AB309" s="56"/>
      <c r="AD309" s="56"/>
      <c r="AE309" s="56"/>
      <c r="AF309" s="56"/>
      <c r="AG309" s="56"/>
      <c r="AH309" s="56"/>
      <c r="AI309" s="56"/>
      <c r="AJ309" s="56"/>
      <c r="AK309" s="56"/>
      <c r="AL309" s="56"/>
      <c r="AN309" s="56"/>
      <c r="AO309" s="56"/>
      <c r="AP309" s="56"/>
      <c r="AQ309" s="56"/>
      <c r="AR309" s="56"/>
      <c r="AS309" s="56"/>
      <c r="AT309" s="56"/>
      <c r="AU309" s="56"/>
      <c r="AV309" s="56"/>
      <c r="AX309" s="56"/>
      <c r="AY309" s="56"/>
      <c r="AZ309" s="56"/>
      <c r="BA309" s="56"/>
      <c r="BB309" s="56"/>
      <c r="BC309" s="56"/>
      <c r="BD309" s="56"/>
      <c r="BE309" s="56"/>
      <c r="BF309" s="56"/>
      <c r="BH309" s="56"/>
      <c r="BI309" s="56"/>
      <c r="BJ309" s="56"/>
      <c r="BK309" s="56"/>
      <c r="BL309" s="56"/>
      <c r="BM309" s="56"/>
      <c r="BN309" s="56"/>
      <c r="BO309" s="56"/>
      <c r="BP309" s="56"/>
      <c r="BR309" s="56"/>
      <c r="BS309" s="56"/>
      <c r="BT309" s="56"/>
      <c r="BU309" s="56"/>
      <c r="BV309" s="56"/>
      <c r="BW309" s="56"/>
      <c r="BX309" s="56"/>
      <c r="BY309" s="56"/>
      <c r="BZ309" s="56"/>
      <c r="CB309" s="56"/>
      <c r="CC309" s="56"/>
      <c r="CD309" s="56"/>
      <c r="CE309" s="56"/>
      <c r="CF309" s="56"/>
      <c r="CG309" s="56"/>
      <c r="CH309" s="56"/>
      <c r="CI309" s="56"/>
      <c r="CJ309" s="56"/>
      <c r="CL309" s="56"/>
      <c r="CM309" s="56"/>
      <c r="CN309" s="56"/>
      <c r="CO309" s="56"/>
      <c r="CP309" s="56"/>
      <c r="CQ309" s="56"/>
      <c r="CR309" s="56"/>
      <c r="CS309" s="56"/>
      <c r="CT309" s="56"/>
      <c r="CV309" s="56"/>
      <c r="CW309" s="56"/>
      <c r="CX309" s="56"/>
      <c r="CY309" s="56"/>
      <c r="CZ309" s="56"/>
      <c r="DA309" s="56"/>
      <c r="DB309" s="56"/>
      <c r="DC309" s="56"/>
      <c r="DD309" s="56"/>
      <c r="DF309" s="56"/>
      <c r="DG309" s="56"/>
      <c r="DH309" s="56"/>
      <c r="DI309" s="56"/>
      <c r="DJ309" s="56"/>
      <c r="DK309" s="56"/>
      <c r="DL309" s="56"/>
      <c r="DM309" s="56"/>
      <c r="DN309" s="56"/>
      <c r="DP309" s="56"/>
      <c r="DQ309" s="56"/>
      <c r="DR309" s="56"/>
      <c r="DS309" s="56"/>
      <c r="DT309" s="56"/>
      <c r="DU309" s="56"/>
      <c r="DV309" s="56"/>
      <c r="DW309" s="56"/>
      <c r="DX309" s="56"/>
      <c r="DZ309" s="56"/>
      <c r="EA309" s="56"/>
      <c r="EB309" s="56"/>
      <c r="EC309" s="56"/>
      <c r="ED309" s="56"/>
      <c r="EE309" s="56"/>
      <c r="EF309" s="56"/>
      <c r="EG309" s="56"/>
      <c r="EH309" s="56"/>
      <c r="EJ309" s="56"/>
      <c r="EK309" s="56"/>
      <c r="EL309" s="56"/>
      <c r="EM309" s="56"/>
      <c r="EN309" s="56"/>
      <c r="EO309" s="56"/>
      <c r="EP309" s="56"/>
      <c r="EQ309" s="56"/>
      <c r="ER309" s="56"/>
      <c r="ET309" s="56"/>
      <c r="EU309" s="56"/>
      <c r="EV309" s="56"/>
      <c r="EW309" s="56"/>
      <c r="EX309" s="56"/>
      <c r="EY309" s="56"/>
      <c r="EZ309" s="56"/>
      <c r="FA309" s="56"/>
      <c r="FB309" s="56"/>
      <c r="FD309" s="56"/>
      <c r="FE309" s="56"/>
      <c r="FF309" s="56"/>
      <c r="FG309" s="56"/>
      <c r="FH309" s="56"/>
      <c r="FI309" s="56"/>
      <c r="FJ309" s="56"/>
      <c r="FK309" s="56"/>
      <c r="FL309" s="56"/>
      <c r="FN309" s="56"/>
      <c r="FO309" s="56"/>
      <c r="FP309" s="56"/>
      <c r="FQ309" s="56"/>
      <c r="FR309" s="56"/>
      <c r="FS309" s="56"/>
      <c r="FT309" s="56"/>
      <c r="FU309" s="56"/>
      <c r="FV309" s="56"/>
      <c r="FX309" s="56"/>
      <c r="FY309" s="56"/>
      <c r="FZ309" s="56"/>
      <c r="GA309" s="56"/>
      <c r="GB309" s="56"/>
      <c r="GC309" s="56"/>
      <c r="GD309" s="56"/>
      <c r="GE309" s="56"/>
      <c r="GF309" s="56"/>
      <c r="GH309" s="56"/>
      <c r="GI309" s="56"/>
      <c r="GJ309" s="56"/>
      <c r="GK309" s="56"/>
      <c r="GL309" s="56"/>
      <c r="GM309" s="56"/>
      <c r="GN309" s="56"/>
      <c r="GO309" s="56"/>
      <c r="GP309" s="56"/>
      <c r="GR309" s="56"/>
      <c r="GS309" s="56"/>
      <c r="GT309" s="56"/>
      <c r="GU309" s="56"/>
      <c r="GV309" s="56"/>
      <c r="GW309" s="56"/>
      <c r="GX309" s="56"/>
      <c r="GY309" s="56"/>
      <c r="GZ309" s="56"/>
      <c r="HB309" s="56"/>
      <c r="HC309" s="56"/>
      <c r="HD309" s="56"/>
      <c r="HE309" s="56"/>
      <c r="HF309" s="56"/>
      <c r="HG309" s="56"/>
      <c r="HH309" s="56"/>
      <c r="HI309" s="56"/>
      <c r="HJ309" s="56"/>
      <c r="HL309" s="56"/>
      <c r="HM309" s="56"/>
      <c r="HN309" s="56"/>
      <c r="HO309" s="56"/>
      <c r="HP309" s="56"/>
      <c r="HQ309" s="56"/>
      <c r="HR309" s="56"/>
      <c r="HS309" s="56"/>
      <c r="HT309" s="56"/>
      <c r="HV309" s="56"/>
      <c r="HW309" s="56"/>
      <c r="HX309" s="56"/>
      <c r="HY309" s="56"/>
      <c r="HZ309" s="56"/>
      <c r="IA309" s="56"/>
      <c r="IB309" s="56"/>
      <c r="IC309" s="56"/>
      <c r="ID309" s="56"/>
      <c r="IF309" s="56"/>
      <c r="IG309" s="56"/>
      <c r="IH309" s="56"/>
      <c r="II309" s="56"/>
      <c r="IJ309" s="56"/>
      <c r="IK309" s="56"/>
      <c r="IL309" s="56"/>
      <c r="IM309" s="56"/>
      <c r="IN309" s="56"/>
      <c r="IP309" s="56"/>
      <c r="IQ309" s="56"/>
      <c r="IR309" s="56"/>
      <c r="IS309" s="56"/>
      <c r="IT309" s="56"/>
      <c r="IU309" s="56"/>
    </row>
    <row r="310" spans="1:255" ht="77.25" thickBot="1" x14ac:dyDescent="0.25">
      <c r="A310" s="46" t="s">
        <v>98</v>
      </c>
      <c r="B310" s="117" t="s">
        <v>15</v>
      </c>
      <c r="C310" s="117" t="s">
        <v>4</v>
      </c>
      <c r="D310" s="117" t="s">
        <v>22</v>
      </c>
      <c r="E310" s="121" t="s">
        <v>17</v>
      </c>
      <c r="F310" s="117" t="s">
        <v>18</v>
      </c>
      <c r="G310" s="117" t="s">
        <v>9</v>
      </c>
      <c r="H310" s="117" t="s">
        <v>12</v>
      </c>
      <c r="I310" s="118" t="s">
        <v>11</v>
      </c>
      <c r="J310" s="56"/>
      <c r="K310" s="56"/>
      <c r="L310" s="56"/>
      <c r="M310" s="56"/>
      <c r="N310" s="56"/>
      <c r="O310" s="56"/>
      <c r="P310" s="56"/>
      <c r="Q310" s="56"/>
      <c r="R310" s="56"/>
      <c r="T310" s="56"/>
      <c r="U310" s="56"/>
      <c r="V310" s="56"/>
      <c r="W310" s="56"/>
      <c r="X310" s="56"/>
      <c r="Y310" s="56"/>
      <c r="Z310" s="56"/>
      <c r="AA310" s="56"/>
      <c r="AB310" s="56"/>
      <c r="AD310" s="56"/>
      <c r="AE310" s="56"/>
      <c r="AF310" s="56"/>
      <c r="AG310" s="56"/>
      <c r="AH310" s="56"/>
      <c r="AI310" s="56"/>
      <c r="AJ310" s="56"/>
      <c r="AK310" s="56"/>
      <c r="AL310" s="56"/>
      <c r="AN310" s="56"/>
      <c r="AO310" s="56"/>
      <c r="AP310" s="56"/>
      <c r="AQ310" s="56"/>
      <c r="AR310" s="56"/>
      <c r="AS310" s="56"/>
      <c r="AT310" s="56"/>
      <c r="AU310" s="56"/>
      <c r="AV310" s="56"/>
      <c r="AX310" s="56"/>
      <c r="AY310" s="56"/>
      <c r="AZ310" s="56"/>
      <c r="BA310" s="56"/>
      <c r="BB310" s="56"/>
      <c r="BC310" s="56"/>
      <c r="BD310" s="56"/>
      <c r="BE310" s="56"/>
      <c r="BF310" s="56"/>
      <c r="BH310" s="56"/>
      <c r="BI310" s="56"/>
      <c r="BJ310" s="56"/>
      <c r="BK310" s="56"/>
      <c r="BL310" s="56"/>
      <c r="BM310" s="56"/>
      <c r="BN310" s="56"/>
      <c r="BO310" s="56"/>
      <c r="BP310" s="56"/>
      <c r="BR310" s="56"/>
      <c r="BS310" s="56"/>
      <c r="BT310" s="56"/>
      <c r="BU310" s="56"/>
      <c r="BV310" s="56"/>
      <c r="BW310" s="56"/>
      <c r="BX310" s="56"/>
      <c r="BY310" s="56"/>
      <c r="BZ310" s="56"/>
      <c r="CB310" s="56"/>
      <c r="CC310" s="56"/>
      <c r="CD310" s="56"/>
      <c r="CE310" s="56"/>
      <c r="CF310" s="56"/>
      <c r="CG310" s="56"/>
      <c r="CH310" s="56"/>
      <c r="CI310" s="56"/>
      <c r="CJ310" s="56"/>
      <c r="CL310" s="56"/>
      <c r="CM310" s="56"/>
      <c r="CN310" s="56"/>
      <c r="CO310" s="56"/>
      <c r="CP310" s="56"/>
      <c r="CQ310" s="56"/>
      <c r="CR310" s="56"/>
      <c r="CS310" s="56"/>
      <c r="CT310" s="56"/>
      <c r="CV310" s="56"/>
      <c r="CW310" s="56"/>
      <c r="CX310" s="56"/>
      <c r="CY310" s="56"/>
      <c r="CZ310" s="56"/>
      <c r="DA310" s="56"/>
      <c r="DB310" s="56"/>
      <c r="DC310" s="56"/>
      <c r="DD310" s="56"/>
      <c r="DF310" s="56"/>
      <c r="DG310" s="56"/>
      <c r="DH310" s="56"/>
      <c r="DI310" s="56"/>
      <c r="DJ310" s="56"/>
      <c r="DK310" s="56"/>
      <c r="DL310" s="56"/>
      <c r="DM310" s="56"/>
      <c r="DN310" s="56"/>
      <c r="DP310" s="56"/>
      <c r="DQ310" s="56"/>
      <c r="DR310" s="56"/>
      <c r="DS310" s="56"/>
      <c r="DT310" s="56"/>
      <c r="DU310" s="56"/>
      <c r="DV310" s="56"/>
      <c r="DW310" s="56"/>
      <c r="DX310" s="56"/>
      <c r="DZ310" s="56"/>
      <c r="EA310" s="56"/>
      <c r="EB310" s="56"/>
      <c r="EC310" s="56"/>
      <c r="ED310" s="56"/>
      <c r="EE310" s="56"/>
      <c r="EF310" s="56"/>
      <c r="EG310" s="56"/>
      <c r="EH310" s="56"/>
      <c r="EJ310" s="56"/>
      <c r="EK310" s="56"/>
      <c r="EL310" s="56"/>
      <c r="EM310" s="56"/>
      <c r="EN310" s="56"/>
      <c r="EO310" s="56"/>
      <c r="EP310" s="56"/>
      <c r="EQ310" s="56"/>
      <c r="ER310" s="56"/>
      <c r="ET310" s="56"/>
      <c r="EU310" s="56"/>
      <c r="EV310" s="56"/>
      <c r="EW310" s="56"/>
      <c r="EX310" s="56"/>
      <c r="EY310" s="56"/>
      <c r="EZ310" s="56"/>
      <c r="FA310" s="56"/>
      <c r="FB310" s="56"/>
      <c r="FD310" s="56"/>
      <c r="FE310" s="56"/>
      <c r="FF310" s="56"/>
      <c r="FG310" s="56"/>
      <c r="FH310" s="56"/>
      <c r="FI310" s="56"/>
      <c r="FJ310" s="56"/>
      <c r="FK310" s="56"/>
      <c r="FL310" s="56"/>
      <c r="FN310" s="56"/>
      <c r="FO310" s="56"/>
      <c r="FP310" s="56"/>
      <c r="FQ310" s="56"/>
      <c r="FR310" s="56"/>
      <c r="FS310" s="56"/>
      <c r="FT310" s="56"/>
      <c r="FU310" s="56"/>
      <c r="FV310" s="56"/>
      <c r="FX310" s="56"/>
      <c r="FY310" s="56"/>
      <c r="FZ310" s="56"/>
      <c r="GA310" s="56"/>
      <c r="GB310" s="56"/>
      <c r="GC310" s="56"/>
      <c r="GD310" s="56"/>
      <c r="GE310" s="56"/>
      <c r="GF310" s="56"/>
      <c r="GH310" s="56"/>
      <c r="GI310" s="56"/>
      <c r="GJ310" s="56"/>
      <c r="GK310" s="56"/>
      <c r="GL310" s="56"/>
      <c r="GM310" s="56"/>
      <c r="GN310" s="56"/>
      <c r="GO310" s="56"/>
      <c r="GP310" s="56"/>
      <c r="GR310" s="56"/>
      <c r="GS310" s="56"/>
      <c r="GT310" s="56"/>
      <c r="GU310" s="56"/>
      <c r="GV310" s="56"/>
      <c r="GW310" s="56"/>
      <c r="GX310" s="56"/>
      <c r="GY310" s="56"/>
      <c r="GZ310" s="56"/>
      <c r="HB310" s="56"/>
      <c r="HC310" s="56"/>
      <c r="HD310" s="56"/>
      <c r="HE310" s="56"/>
      <c r="HF310" s="56"/>
      <c r="HG310" s="56"/>
      <c r="HH310" s="56"/>
      <c r="HI310" s="56"/>
      <c r="HJ310" s="56"/>
      <c r="HL310" s="56"/>
      <c r="HM310" s="56"/>
      <c r="HN310" s="56"/>
      <c r="HO310" s="56"/>
      <c r="HP310" s="56"/>
      <c r="HQ310" s="56"/>
      <c r="HR310" s="56"/>
      <c r="HS310" s="56"/>
      <c r="HT310" s="56"/>
      <c r="HV310" s="56"/>
      <c r="HW310" s="56"/>
      <c r="HX310" s="56"/>
      <c r="HY310" s="56"/>
      <c r="HZ310" s="56"/>
      <c r="IA310" s="56"/>
      <c r="IB310" s="56"/>
      <c r="IC310" s="56"/>
      <c r="ID310" s="56"/>
      <c r="IF310" s="56"/>
      <c r="IG310" s="56"/>
      <c r="IH310" s="56"/>
      <c r="II310" s="56"/>
      <c r="IJ310" s="56"/>
      <c r="IK310" s="56"/>
      <c r="IL310" s="56"/>
      <c r="IM310" s="56"/>
      <c r="IN310" s="56"/>
      <c r="IP310" s="56"/>
      <c r="IQ310" s="56"/>
      <c r="IR310" s="56"/>
      <c r="IS310" s="56"/>
      <c r="IT310" s="56"/>
      <c r="IU310" s="56"/>
    </row>
    <row r="311" spans="1:255" ht="26.25" thickBot="1" x14ac:dyDescent="0.25">
      <c r="A311" s="120" t="s">
        <v>87</v>
      </c>
      <c r="B311" s="167"/>
      <c r="C311" s="88" t="s">
        <v>86</v>
      </c>
      <c r="D311" s="241"/>
      <c r="E311" s="242"/>
      <c r="F311" s="241"/>
      <c r="G311" s="242"/>
      <c r="H311" s="242"/>
      <c r="I311" s="49">
        <v>25013.14</v>
      </c>
    </row>
    <row r="312" spans="1:255" ht="13.5" thickBot="1" x14ac:dyDescent="0.25">
      <c r="A312" s="46"/>
      <c r="B312" s="79">
        <f>SUM(B311:B311)</f>
        <v>0</v>
      </c>
      <c r="C312" s="78"/>
      <c r="D312" s="79"/>
      <c r="E312" s="80"/>
      <c r="F312" s="78"/>
      <c r="G312" s="78"/>
      <c r="H312" s="79" t="s">
        <v>16</v>
      </c>
      <c r="I312" s="81">
        <f>SUM(I311:I311)</f>
        <v>25013.14</v>
      </c>
    </row>
    <row r="313" spans="1:255" ht="51.75" thickBot="1" x14ac:dyDescent="0.25">
      <c r="A313" s="137" t="s">
        <v>97</v>
      </c>
      <c r="B313" s="117" t="s">
        <v>15</v>
      </c>
      <c r="C313" s="117" t="s">
        <v>4</v>
      </c>
      <c r="D313" s="117" t="s">
        <v>22</v>
      </c>
      <c r="E313" s="285" t="s">
        <v>17</v>
      </c>
      <c r="F313" s="117" t="s">
        <v>18</v>
      </c>
      <c r="G313" s="117" t="s">
        <v>9</v>
      </c>
      <c r="H313" s="117" t="s">
        <v>12</v>
      </c>
      <c r="I313" s="118" t="s">
        <v>11</v>
      </c>
    </row>
    <row r="314" spans="1:255" ht="13.5" thickBot="1" x14ac:dyDescent="0.25">
      <c r="A314" s="209"/>
      <c r="B314" s="188"/>
      <c r="C314" s="73" t="s">
        <v>86</v>
      </c>
      <c r="D314" s="166"/>
      <c r="E314" s="53"/>
      <c r="F314" s="53"/>
      <c r="G314" s="53"/>
      <c r="H314" s="156"/>
      <c r="I314" s="571">
        <v>39640.480000000003</v>
      </c>
    </row>
    <row r="315" spans="1:255" ht="13.5" thickBot="1" x14ac:dyDescent="0.25">
      <c r="A315" s="137"/>
      <c r="B315" s="277"/>
      <c r="C315" s="78"/>
      <c r="D315" s="79"/>
      <c r="E315" s="80"/>
      <c r="F315" s="78"/>
      <c r="G315" s="78"/>
      <c r="H315" s="79"/>
      <c r="I315" s="81">
        <f>SUM(I314)</f>
        <v>39640.480000000003</v>
      </c>
    </row>
    <row r="316" spans="1:255" x14ac:dyDescent="0.2">
      <c r="A316" s="9"/>
      <c r="B316" s="9"/>
      <c r="C316" s="9"/>
      <c r="D316" s="9"/>
      <c r="E316" s="9"/>
      <c r="F316" s="20"/>
      <c r="G316" s="20"/>
      <c r="H316" s="20"/>
      <c r="I316" s="20"/>
    </row>
    <row r="317" spans="1:255" ht="12.75" customHeight="1" x14ac:dyDescent="0.2">
      <c r="A317" s="21" t="s">
        <v>20</v>
      </c>
      <c r="B317" s="22"/>
      <c r="C317" s="23"/>
      <c r="D317" s="4" t="s">
        <v>8</v>
      </c>
      <c r="E317" s="4" t="s">
        <v>5</v>
      </c>
      <c r="F317" s="122" t="s">
        <v>6</v>
      </c>
    </row>
    <row r="318" spans="1:255" ht="12.75" customHeight="1" x14ac:dyDescent="0.2">
      <c r="A318" s="593" t="s">
        <v>14</v>
      </c>
      <c r="B318" s="594"/>
      <c r="C318" s="25"/>
      <c r="D318" s="26">
        <f>B64</f>
        <v>47804.207999999991</v>
      </c>
      <c r="E318" s="26">
        <f>I64</f>
        <v>12626.75</v>
      </c>
      <c r="F318" s="123">
        <f>D318+E318</f>
        <v>60430.957999999991</v>
      </c>
    </row>
    <row r="319" spans="1:255" ht="12.75" customHeight="1" x14ac:dyDescent="0.2">
      <c r="A319" s="593" t="s">
        <v>1603</v>
      </c>
      <c r="B319" s="594"/>
      <c r="C319" s="25"/>
      <c r="D319" s="26">
        <f>B240</f>
        <v>70819.755999999994</v>
      </c>
      <c r="E319" s="26">
        <f>I240</f>
        <v>55895.566999999966</v>
      </c>
      <c r="F319" s="123">
        <f>D319+E319</f>
        <v>126715.32299999996</v>
      </c>
    </row>
    <row r="320" spans="1:255" ht="12.75" customHeight="1" x14ac:dyDescent="0.2">
      <c r="A320" s="593" t="s">
        <v>13</v>
      </c>
      <c r="B320" s="594"/>
      <c r="C320" s="25"/>
      <c r="D320" s="26">
        <f>B260</f>
        <v>35976.95380000001</v>
      </c>
      <c r="E320" s="26">
        <f>I260</f>
        <v>374.7</v>
      </c>
      <c r="F320" s="123">
        <f>D320+E320</f>
        <v>36351.653800000007</v>
      </c>
    </row>
    <row r="321" spans="1:7" ht="12.75" customHeight="1" x14ac:dyDescent="0.2">
      <c r="A321" s="593" t="s">
        <v>383</v>
      </c>
      <c r="B321" s="594"/>
      <c r="C321" s="25"/>
      <c r="D321" s="26">
        <f>B275</f>
        <v>50660.257999999994</v>
      </c>
      <c r="E321" s="26">
        <f>I275</f>
        <v>395.6</v>
      </c>
      <c r="F321" s="123">
        <f>D321+E321</f>
        <v>51055.857999999993</v>
      </c>
      <c r="G321" s="56"/>
    </row>
    <row r="322" spans="1:7" ht="12.75" customHeight="1" x14ac:dyDescent="0.2">
      <c r="A322" s="593" t="s">
        <v>25</v>
      </c>
      <c r="B322" s="594"/>
      <c r="C322" s="25"/>
      <c r="D322" s="26">
        <f>B309</f>
        <v>18511.844000000001</v>
      </c>
      <c r="E322" s="26">
        <f>I309</f>
        <v>626</v>
      </c>
      <c r="F322" s="123">
        <f>D322+E322</f>
        <v>19137.844000000001</v>
      </c>
      <c r="G322" s="56"/>
    </row>
    <row r="323" spans="1:7" ht="12.75" customHeight="1" x14ac:dyDescent="0.2">
      <c r="A323" s="607" t="s">
        <v>68</v>
      </c>
      <c r="B323" s="608"/>
      <c r="C323" s="248"/>
      <c r="D323" s="249"/>
      <c r="E323" s="249"/>
      <c r="F323" s="245">
        <f>F324+F325+F326+F327+F328</f>
        <v>86353.4</v>
      </c>
      <c r="G323" s="56"/>
    </row>
    <row r="324" spans="1:7" ht="12.75" customHeight="1" x14ac:dyDescent="0.2">
      <c r="A324" s="605" t="s">
        <v>81</v>
      </c>
      <c r="B324" s="606"/>
      <c r="C324" s="25"/>
      <c r="D324" s="26"/>
      <c r="E324" s="26"/>
      <c r="F324" s="123">
        <f>I289</f>
        <v>11086.179999999997</v>
      </c>
      <c r="G324" s="56"/>
    </row>
    <row r="325" spans="1:7" ht="12.75" customHeight="1" x14ac:dyDescent="0.2">
      <c r="A325" s="605" t="s">
        <v>91</v>
      </c>
      <c r="B325" s="606"/>
      <c r="C325" s="25"/>
      <c r="D325" s="26"/>
      <c r="E325" s="26"/>
      <c r="F325" s="123">
        <f>I290</f>
        <v>62882.04</v>
      </c>
      <c r="G325" s="56"/>
    </row>
    <row r="326" spans="1:7" ht="12.75" customHeight="1" x14ac:dyDescent="0.2">
      <c r="A326" s="605" t="s">
        <v>83</v>
      </c>
      <c r="B326" s="606"/>
      <c r="C326" s="25"/>
      <c r="D326" s="26"/>
      <c r="E326" s="26"/>
      <c r="F326" s="123">
        <f>I291</f>
        <v>4253.22</v>
      </c>
      <c r="G326" s="56"/>
    </row>
    <row r="327" spans="1:7" ht="12.75" customHeight="1" x14ac:dyDescent="0.2">
      <c r="A327" s="605" t="s">
        <v>85</v>
      </c>
      <c r="B327" s="606"/>
      <c r="C327" s="25"/>
      <c r="D327" s="26"/>
      <c r="E327" s="26"/>
      <c r="F327" s="123">
        <f>I292</f>
        <v>4547.5600000000004</v>
      </c>
      <c r="G327" s="56"/>
    </row>
    <row r="328" spans="1:7" ht="12.75" customHeight="1" x14ac:dyDescent="0.2">
      <c r="A328" s="605" t="s">
        <v>88</v>
      </c>
      <c r="B328" s="606"/>
      <c r="C328" s="25"/>
      <c r="D328" s="26"/>
      <c r="E328" s="26"/>
      <c r="F328" s="123">
        <f>I293</f>
        <v>3584.4</v>
      </c>
      <c r="G328" s="56"/>
    </row>
    <row r="329" spans="1:7" ht="12.75" customHeight="1" x14ac:dyDescent="0.2">
      <c r="A329" s="614" t="s">
        <v>2</v>
      </c>
      <c r="B329" s="615"/>
      <c r="C329" s="25"/>
      <c r="D329" s="26">
        <f>B312</f>
        <v>0</v>
      </c>
      <c r="E329" s="26"/>
      <c r="F329" s="123">
        <f>D329+E329+I312</f>
        <v>25013.14</v>
      </c>
      <c r="G329" s="56"/>
    </row>
    <row r="330" spans="1:7" ht="12.75" customHeight="1" x14ac:dyDescent="0.2">
      <c r="A330" s="614" t="s">
        <v>97</v>
      </c>
      <c r="B330" s="615"/>
      <c r="C330" s="25"/>
      <c r="D330" s="26"/>
      <c r="E330" s="26"/>
      <c r="F330" s="123">
        <f>I315</f>
        <v>39640.480000000003</v>
      </c>
      <c r="G330" s="56"/>
    </row>
    <row r="331" spans="1:7" ht="12.75" customHeight="1" x14ac:dyDescent="0.2">
      <c r="A331" s="612" t="s">
        <v>21</v>
      </c>
      <c r="B331" s="613"/>
      <c r="C331" s="27"/>
      <c r="D331" s="28">
        <f>SUM(D318:D329)</f>
        <v>223773.01980000001</v>
      </c>
      <c r="E331" s="28">
        <f>SUM(E318:E322)</f>
        <v>69918.616999999969</v>
      </c>
      <c r="F331" s="124">
        <f>F318+F319+F320+F321+F322+F323+F329+F330</f>
        <v>444698.65679999988</v>
      </c>
    </row>
  </sheetData>
  <autoFilter ref="A5:I65"/>
  <mergeCells count="95">
    <mergeCell ref="C52:C59"/>
    <mergeCell ref="C230:C233"/>
    <mergeCell ref="B230:B233"/>
    <mergeCell ref="A166:A216"/>
    <mergeCell ref="A149:A151"/>
    <mergeCell ref="A56:A59"/>
    <mergeCell ref="A230:A233"/>
    <mergeCell ref="D6:D7"/>
    <mergeCell ref="C60:C61"/>
    <mergeCell ref="A217:A229"/>
    <mergeCell ref="D217:D229"/>
    <mergeCell ref="C149:C229"/>
    <mergeCell ref="B149:B229"/>
    <mergeCell ref="B114:B148"/>
    <mergeCell ref="C14:C22"/>
    <mergeCell ref="C23:C43"/>
    <mergeCell ref="B14:B22"/>
    <mergeCell ref="A1:B1"/>
    <mergeCell ref="A8:A9"/>
    <mergeCell ref="B11:B13"/>
    <mergeCell ref="D8:D9"/>
    <mergeCell ref="A90:A93"/>
    <mergeCell ref="A44:A48"/>
    <mergeCell ref="B60:B61"/>
    <mergeCell ref="D14:D21"/>
    <mergeCell ref="D32:D34"/>
    <mergeCell ref="D35:D42"/>
    <mergeCell ref="G2:H2"/>
    <mergeCell ref="C11:C13"/>
    <mergeCell ref="D11:D13"/>
    <mergeCell ref="C6:C10"/>
    <mergeCell ref="C90:C110"/>
    <mergeCell ref="C44:C48"/>
    <mergeCell ref="D44:D48"/>
    <mergeCell ref="D60:D61"/>
    <mergeCell ref="D94:D110"/>
    <mergeCell ref="D52:D55"/>
    <mergeCell ref="B44:B48"/>
    <mergeCell ref="A23:A31"/>
    <mergeCell ref="D56:D59"/>
    <mergeCell ref="A152:A165"/>
    <mergeCell ref="D152:D165"/>
    <mergeCell ref="C111:C112"/>
    <mergeCell ref="D149:D151"/>
    <mergeCell ref="B52:B59"/>
    <mergeCell ref="B111:B112"/>
    <mergeCell ref="A52:A55"/>
    <mergeCell ref="G1:H1"/>
    <mergeCell ref="D90:D93"/>
    <mergeCell ref="D78:D87"/>
    <mergeCell ref="B67:B87"/>
    <mergeCell ref="A68:A77"/>
    <mergeCell ref="C67:C87"/>
    <mergeCell ref="D23:D31"/>
    <mergeCell ref="A6:A7"/>
    <mergeCell ref="B6:B10"/>
    <mergeCell ref="A11:A13"/>
    <mergeCell ref="A331:B331"/>
    <mergeCell ref="A318:B318"/>
    <mergeCell ref="A319:B319"/>
    <mergeCell ref="A320:B320"/>
    <mergeCell ref="A322:B322"/>
    <mergeCell ref="A325:B325"/>
    <mergeCell ref="A321:B321"/>
    <mergeCell ref="A324:B324"/>
    <mergeCell ref="A330:B330"/>
    <mergeCell ref="A329:B329"/>
    <mergeCell ref="A14:A21"/>
    <mergeCell ref="A32:A34"/>
    <mergeCell ref="A78:A87"/>
    <mergeCell ref="A277:A289"/>
    <mergeCell ref="D124:D147"/>
    <mergeCell ref="C114:C147"/>
    <mergeCell ref="D111:D112"/>
    <mergeCell ref="A111:A112"/>
    <mergeCell ref="B23:B43"/>
    <mergeCell ref="A35:A42"/>
    <mergeCell ref="D68:D77"/>
    <mergeCell ref="A94:A110"/>
    <mergeCell ref="B90:B110"/>
    <mergeCell ref="A60:A61"/>
    <mergeCell ref="D230:D233"/>
    <mergeCell ref="A235:A238"/>
    <mergeCell ref="D235:D238"/>
    <mergeCell ref="C234:C238"/>
    <mergeCell ref="B234:B238"/>
    <mergeCell ref="A114:A123"/>
    <mergeCell ref="D114:D123"/>
    <mergeCell ref="A124:A147"/>
    <mergeCell ref="A328:B328"/>
    <mergeCell ref="A326:B326"/>
    <mergeCell ref="A323:B323"/>
    <mergeCell ref="A327:B327"/>
    <mergeCell ref="A255:A259"/>
    <mergeCell ref="D166:D216"/>
  </mergeCells>
  <phoneticPr fontId="0" type="noConversion"/>
  <pageMargins left="0.19685039370078741" right="0.19685039370078741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0"/>
  <dimension ref="A1:IU130"/>
  <sheetViews>
    <sheetView topLeftCell="A109" zoomScaleNormal="100" workbookViewId="0">
      <selection activeCell="A118" sqref="A118:B118"/>
    </sheetView>
  </sheetViews>
  <sheetFormatPr defaultRowHeight="12.75" customHeight="1" x14ac:dyDescent="0.2"/>
  <cols>
    <col min="1" max="1" width="23.28515625" customWidth="1"/>
    <col min="2" max="2" width="12.5703125" customWidth="1"/>
    <col min="3" max="3" width="13" customWidth="1"/>
    <col min="4" max="4" width="16.425781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879.1</v>
      </c>
      <c r="E2" s="5">
        <v>234404.28</v>
      </c>
      <c r="F2" s="6">
        <v>225544.39</v>
      </c>
      <c r="G2" s="586">
        <f>E2-F2</f>
        <v>8859.8899999999849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9</v>
      </c>
      <c r="F3" s="1"/>
      <c r="G3" s="1"/>
      <c r="H3" s="1" t="s">
        <v>24</v>
      </c>
      <c r="I3" s="8">
        <f>F2-F130</f>
        <v>1925.8242000000027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5.45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2643.45</v>
      </c>
      <c r="C6" s="33" t="s">
        <v>65</v>
      </c>
      <c r="D6" s="34"/>
      <c r="E6" s="35"/>
      <c r="F6" s="35"/>
      <c r="G6" s="35"/>
      <c r="H6" s="36"/>
      <c r="I6" s="160">
        <f t="shared" ref="I6:I17" si="0">G6*H6</f>
        <v>0</v>
      </c>
    </row>
    <row r="7" spans="1:9" ht="12.75" customHeight="1" x14ac:dyDescent="0.2">
      <c r="A7" s="368"/>
      <c r="B7" s="13">
        <v>2637.86</v>
      </c>
      <c r="C7" s="13" t="s">
        <v>66</v>
      </c>
      <c r="D7" s="274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421"/>
      <c r="B8" s="74">
        <v>2821.14</v>
      </c>
      <c r="C8" s="74" t="s">
        <v>69</v>
      </c>
      <c r="D8" s="326"/>
      <c r="E8" s="76"/>
      <c r="F8" s="76"/>
      <c r="G8" s="76"/>
      <c r="H8" s="77"/>
      <c r="I8" s="204">
        <f t="shared" si="0"/>
        <v>0</v>
      </c>
    </row>
    <row r="9" spans="1:9" ht="26.25" thickBot="1" x14ac:dyDescent="0.25">
      <c r="A9" s="46" t="s">
        <v>840</v>
      </c>
      <c r="B9" s="88">
        <v>2493.5300000000002</v>
      </c>
      <c r="C9" s="88" t="s">
        <v>71</v>
      </c>
      <c r="D9" s="407"/>
      <c r="E9" s="47" t="s">
        <v>841</v>
      </c>
      <c r="F9" s="47" t="s">
        <v>102</v>
      </c>
      <c r="G9" s="47">
        <v>2</v>
      </c>
      <c r="H9" s="48">
        <v>69.78</v>
      </c>
      <c r="I9" s="49">
        <f t="shared" si="0"/>
        <v>139.56</v>
      </c>
    </row>
    <row r="10" spans="1:9" ht="12.75" customHeight="1" x14ac:dyDescent="0.2">
      <c r="A10" s="265"/>
      <c r="B10" s="33">
        <v>2313.02</v>
      </c>
      <c r="C10" s="33" t="s">
        <v>72</v>
      </c>
      <c r="D10" s="267"/>
      <c r="E10" s="35"/>
      <c r="F10" s="35"/>
      <c r="G10" s="35"/>
      <c r="H10" s="36"/>
      <c r="I10" s="160">
        <f t="shared" si="0"/>
        <v>0</v>
      </c>
    </row>
    <row r="11" spans="1:9" ht="12.75" customHeight="1" x14ac:dyDescent="0.2">
      <c r="A11" s="268"/>
      <c r="B11" s="13">
        <v>2046.16</v>
      </c>
      <c r="C11" s="13" t="s">
        <v>73</v>
      </c>
      <c r="D11" s="270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8"/>
      <c r="B12" s="13">
        <v>2370.42</v>
      </c>
      <c r="C12" s="13" t="s">
        <v>74</v>
      </c>
      <c r="D12" s="270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8"/>
      <c r="B13" s="13">
        <v>1942.97</v>
      </c>
      <c r="C13" s="13" t="s">
        <v>75</v>
      </c>
      <c r="D13" s="270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8"/>
      <c r="B14" s="13">
        <v>2111.0590000000002</v>
      </c>
      <c r="C14" s="13" t="s">
        <v>76</v>
      </c>
      <c r="D14" s="270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8"/>
      <c r="B15" s="13">
        <v>2139.2089999999998</v>
      </c>
      <c r="C15" s="13" t="s">
        <v>77</v>
      </c>
      <c r="D15" s="270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8"/>
      <c r="B16" s="13">
        <v>2313.663</v>
      </c>
      <c r="C16" s="13" t="s">
        <v>78</v>
      </c>
      <c r="D16" s="270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8"/>
      <c r="B17" s="13">
        <v>2306.0369999999998</v>
      </c>
      <c r="C17" s="13" t="s">
        <v>79</v>
      </c>
      <c r="D17" s="270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183"/>
      <c r="B18" s="200">
        <f>SUM(B6:B17)</f>
        <v>28138.518000000004</v>
      </c>
      <c r="C18" s="201"/>
      <c r="D18" s="200"/>
      <c r="E18" s="202"/>
      <c r="F18" s="201"/>
      <c r="G18" s="201"/>
      <c r="H18" s="200" t="s">
        <v>16</v>
      </c>
      <c r="I18" s="233">
        <f>SUM(I6:I17)</f>
        <v>139.56</v>
      </c>
    </row>
    <row r="19" spans="1:9" ht="77.45" customHeight="1" thickBot="1" x14ac:dyDescent="0.25">
      <c r="A19" s="137" t="s">
        <v>1602</v>
      </c>
      <c r="B19" s="90" t="s">
        <v>15</v>
      </c>
      <c r="C19" s="90" t="s">
        <v>4</v>
      </c>
      <c r="D19" s="90" t="s">
        <v>22</v>
      </c>
      <c r="E19" s="91" t="s">
        <v>17</v>
      </c>
      <c r="F19" s="90" t="s">
        <v>18</v>
      </c>
      <c r="G19" s="90" t="s">
        <v>9</v>
      </c>
      <c r="H19" s="90" t="s">
        <v>12</v>
      </c>
      <c r="I19" s="118" t="s">
        <v>11</v>
      </c>
    </row>
    <row r="20" spans="1:9" ht="12.75" customHeight="1" x14ac:dyDescent="0.2">
      <c r="A20" s="268"/>
      <c r="B20" s="13">
        <v>3818.05</v>
      </c>
      <c r="C20" s="33" t="s">
        <v>65</v>
      </c>
      <c r="D20" s="270"/>
      <c r="E20" s="15"/>
      <c r="F20" s="15"/>
      <c r="G20" s="15"/>
      <c r="H20" s="16"/>
      <c r="I20" s="39">
        <f t="shared" ref="I20:I37" si="1">G20*H20</f>
        <v>0</v>
      </c>
    </row>
    <row r="21" spans="1:9" ht="12.75" customHeight="1" x14ac:dyDescent="0.2">
      <c r="A21" s="268"/>
      <c r="B21" s="13">
        <v>3204.34</v>
      </c>
      <c r="C21" s="33" t="s">
        <v>66</v>
      </c>
      <c r="D21" s="270"/>
      <c r="E21" s="15"/>
      <c r="F21" s="15"/>
      <c r="G21" s="15"/>
      <c r="H21" s="16"/>
      <c r="I21" s="43">
        <f t="shared" si="1"/>
        <v>0</v>
      </c>
    </row>
    <row r="22" spans="1:9" ht="12.75" customHeight="1" x14ac:dyDescent="0.2">
      <c r="A22" s="268"/>
      <c r="B22" s="13">
        <v>3215.96</v>
      </c>
      <c r="C22" s="33" t="s">
        <v>69</v>
      </c>
      <c r="D22" s="270"/>
      <c r="E22" s="15"/>
      <c r="F22" s="15"/>
      <c r="G22" s="15"/>
      <c r="H22" s="16"/>
      <c r="I22" s="43">
        <f t="shared" si="1"/>
        <v>0</v>
      </c>
    </row>
    <row r="23" spans="1:9" ht="12.75" customHeight="1" x14ac:dyDescent="0.2">
      <c r="A23" s="268"/>
      <c r="B23" s="13">
        <v>2973.8</v>
      </c>
      <c r="C23" s="33" t="s">
        <v>71</v>
      </c>
      <c r="D23" s="270"/>
      <c r="E23" s="15"/>
      <c r="F23" s="15"/>
      <c r="G23" s="15"/>
      <c r="H23" s="16"/>
      <c r="I23" s="43">
        <f t="shared" si="1"/>
        <v>0</v>
      </c>
    </row>
    <row r="24" spans="1:9" ht="12.75" customHeight="1" thickBot="1" x14ac:dyDescent="0.25">
      <c r="A24" s="316"/>
      <c r="B24" s="74">
        <v>2964.38</v>
      </c>
      <c r="C24" s="73" t="s">
        <v>72</v>
      </c>
      <c r="D24" s="317"/>
      <c r="E24" s="76"/>
      <c r="F24" s="76"/>
      <c r="G24" s="76"/>
      <c r="H24" s="77"/>
      <c r="I24" s="204">
        <f t="shared" si="1"/>
        <v>0</v>
      </c>
    </row>
    <row r="25" spans="1:9" ht="12.75" customHeight="1" x14ac:dyDescent="0.2">
      <c r="A25" s="588" t="s">
        <v>353</v>
      </c>
      <c r="B25" s="579">
        <v>2920.9</v>
      </c>
      <c r="C25" s="579" t="s">
        <v>73</v>
      </c>
      <c r="D25" s="591" t="s">
        <v>362</v>
      </c>
      <c r="E25" s="37" t="s">
        <v>355</v>
      </c>
      <c r="F25" s="37" t="s">
        <v>100</v>
      </c>
      <c r="G25" s="37">
        <v>3</v>
      </c>
      <c r="H25" s="38">
        <v>17</v>
      </c>
      <c r="I25" s="39">
        <f t="shared" si="1"/>
        <v>51</v>
      </c>
    </row>
    <row r="26" spans="1:9" ht="12.75" customHeight="1" x14ac:dyDescent="0.2">
      <c r="A26" s="589"/>
      <c r="B26" s="581"/>
      <c r="C26" s="581"/>
      <c r="D26" s="595"/>
      <c r="E26" s="15" t="s">
        <v>357</v>
      </c>
      <c r="F26" s="15" t="s">
        <v>100</v>
      </c>
      <c r="G26" s="15">
        <v>1</v>
      </c>
      <c r="H26" s="16">
        <v>18.54</v>
      </c>
      <c r="I26" s="43">
        <f t="shared" si="1"/>
        <v>18.54</v>
      </c>
    </row>
    <row r="27" spans="1:9" ht="12.75" customHeight="1" thickBot="1" x14ac:dyDescent="0.25">
      <c r="A27" s="590"/>
      <c r="B27" s="580"/>
      <c r="C27" s="580"/>
      <c r="D27" s="592"/>
      <c r="E27" s="40" t="s">
        <v>356</v>
      </c>
      <c r="F27" s="40" t="s">
        <v>100</v>
      </c>
      <c r="G27" s="40">
        <v>1</v>
      </c>
      <c r="H27" s="41">
        <v>50</v>
      </c>
      <c r="I27" s="42">
        <f t="shared" si="1"/>
        <v>50</v>
      </c>
    </row>
    <row r="28" spans="1:9" ht="12.75" customHeight="1" thickBot="1" x14ac:dyDescent="0.25">
      <c r="A28" s="265"/>
      <c r="B28" s="33">
        <v>3436.15</v>
      </c>
      <c r="C28" s="266"/>
      <c r="D28" s="267"/>
      <c r="E28" s="35"/>
      <c r="F28" s="35"/>
      <c r="G28" s="35"/>
      <c r="H28" s="36"/>
      <c r="I28" s="160">
        <f t="shared" si="1"/>
        <v>0</v>
      </c>
    </row>
    <row r="29" spans="1:9" ht="26.25" thickBot="1" x14ac:dyDescent="0.25">
      <c r="A29" s="46" t="s">
        <v>353</v>
      </c>
      <c r="B29" s="13">
        <v>3549.5720000000001</v>
      </c>
      <c r="C29" s="493" t="s">
        <v>75</v>
      </c>
      <c r="D29" s="47" t="s">
        <v>362</v>
      </c>
      <c r="E29" s="493" t="s">
        <v>355</v>
      </c>
      <c r="F29" s="493" t="s">
        <v>100</v>
      </c>
      <c r="G29" s="493">
        <v>2</v>
      </c>
      <c r="H29" s="48">
        <v>17</v>
      </c>
      <c r="I29" s="49">
        <f t="shared" si="1"/>
        <v>34</v>
      </c>
    </row>
    <row r="30" spans="1:9" ht="26.25" thickBot="1" x14ac:dyDescent="0.25">
      <c r="A30" s="194" t="s">
        <v>353</v>
      </c>
      <c r="B30" s="74">
        <v>4177.0709999999999</v>
      </c>
      <c r="C30" s="457" t="s">
        <v>76</v>
      </c>
      <c r="D30" s="85" t="s">
        <v>362</v>
      </c>
      <c r="E30" s="457" t="s">
        <v>355</v>
      </c>
      <c r="F30" s="457" t="s">
        <v>100</v>
      </c>
      <c r="G30" s="457">
        <v>2</v>
      </c>
      <c r="H30" s="158">
        <v>9.42</v>
      </c>
      <c r="I30" s="159">
        <f>G30*H30</f>
        <v>18.84</v>
      </c>
    </row>
    <row r="31" spans="1:9" ht="12.75" customHeight="1" x14ac:dyDescent="0.2">
      <c r="A31" s="588" t="s">
        <v>164</v>
      </c>
      <c r="B31" s="579">
        <v>3353.7910000000002</v>
      </c>
      <c r="C31" s="579" t="s">
        <v>77</v>
      </c>
      <c r="D31" s="591" t="s">
        <v>126</v>
      </c>
      <c r="E31" s="37" t="s">
        <v>1021</v>
      </c>
      <c r="F31" s="37" t="s">
        <v>100</v>
      </c>
      <c r="G31" s="37">
        <v>1</v>
      </c>
      <c r="H31" s="38">
        <v>410.43</v>
      </c>
      <c r="I31" s="39">
        <f t="shared" si="1"/>
        <v>410.43</v>
      </c>
    </row>
    <row r="32" spans="1:9" ht="12.75" customHeight="1" x14ac:dyDescent="0.2">
      <c r="A32" s="589"/>
      <c r="B32" s="581"/>
      <c r="C32" s="581"/>
      <c r="D32" s="595"/>
      <c r="E32" s="15" t="s">
        <v>1331</v>
      </c>
      <c r="F32" s="15" t="s">
        <v>100</v>
      </c>
      <c r="G32" s="15">
        <v>1</v>
      </c>
      <c r="H32" s="16">
        <v>95</v>
      </c>
      <c r="I32" s="43">
        <f t="shared" si="1"/>
        <v>95</v>
      </c>
    </row>
    <row r="33" spans="1:9" ht="12.75" customHeight="1" x14ac:dyDescent="0.2">
      <c r="A33" s="589"/>
      <c r="B33" s="581"/>
      <c r="C33" s="581"/>
      <c r="D33" s="595"/>
      <c r="E33" s="15" t="s">
        <v>1332</v>
      </c>
      <c r="F33" s="15" t="s">
        <v>100</v>
      </c>
      <c r="G33" s="15">
        <v>1</v>
      </c>
      <c r="H33" s="16">
        <v>215</v>
      </c>
      <c r="I33" s="43">
        <f t="shared" si="1"/>
        <v>215</v>
      </c>
    </row>
    <row r="34" spans="1:9" ht="12.75" customHeight="1" x14ac:dyDescent="0.2">
      <c r="A34" s="589"/>
      <c r="B34" s="581"/>
      <c r="C34" s="581"/>
      <c r="D34" s="595"/>
      <c r="E34" s="15" t="s">
        <v>209</v>
      </c>
      <c r="F34" s="15" t="s">
        <v>100</v>
      </c>
      <c r="G34" s="15">
        <v>1</v>
      </c>
      <c r="H34" s="16">
        <v>173.33</v>
      </c>
      <c r="I34" s="43">
        <f t="shared" si="1"/>
        <v>173.33</v>
      </c>
    </row>
    <row r="35" spans="1:9" ht="12.75" customHeight="1" x14ac:dyDescent="0.2">
      <c r="A35" s="589"/>
      <c r="B35" s="581"/>
      <c r="C35" s="581"/>
      <c r="D35" s="595"/>
      <c r="E35" s="15" t="s">
        <v>1333</v>
      </c>
      <c r="F35" s="15" t="s">
        <v>100</v>
      </c>
      <c r="G35" s="15">
        <v>1</v>
      </c>
      <c r="H35" s="16">
        <v>92.39</v>
      </c>
      <c r="I35" s="43">
        <f t="shared" si="1"/>
        <v>92.39</v>
      </c>
    </row>
    <row r="36" spans="1:9" ht="12.75" customHeight="1" thickBot="1" x14ac:dyDescent="0.25">
      <c r="A36" s="590"/>
      <c r="B36" s="580"/>
      <c r="C36" s="580"/>
      <c r="D36" s="592"/>
      <c r="E36" s="40" t="s">
        <v>146</v>
      </c>
      <c r="F36" s="40" t="s">
        <v>100</v>
      </c>
      <c r="G36" s="40">
        <v>1</v>
      </c>
      <c r="H36" s="41">
        <v>12.42</v>
      </c>
      <c r="I36" s="42">
        <f t="shared" si="1"/>
        <v>12.42</v>
      </c>
    </row>
    <row r="37" spans="1:9" ht="12.75" customHeight="1" thickBot="1" x14ac:dyDescent="0.25">
      <c r="A37" s="265"/>
      <c r="B37" s="33">
        <v>4343.4480000000003</v>
      </c>
      <c r="C37" s="88" t="s">
        <v>78</v>
      </c>
      <c r="D37" s="267"/>
      <c r="E37" s="35"/>
      <c r="F37" s="35"/>
      <c r="G37" s="35"/>
      <c r="H37" s="36"/>
      <c r="I37" s="160">
        <f t="shared" si="1"/>
        <v>0</v>
      </c>
    </row>
    <row r="38" spans="1:9" ht="26.25" thickBot="1" x14ac:dyDescent="0.25">
      <c r="A38" s="46" t="s">
        <v>353</v>
      </c>
      <c r="B38" s="88">
        <v>3728.4059999999999</v>
      </c>
      <c r="C38" s="88" t="s">
        <v>79</v>
      </c>
      <c r="D38" s="47" t="s">
        <v>362</v>
      </c>
      <c r="E38" s="47" t="s">
        <v>355</v>
      </c>
      <c r="F38" s="47" t="s">
        <v>100</v>
      </c>
      <c r="G38" s="47">
        <v>3</v>
      </c>
      <c r="H38" s="48">
        <v>17</v>
      </c>
      <c r="I38" s="49">
        <f>G38*H38</f>
        <v>51</v>
      </c>
    </row>
    <row r="39" spans="1:9" ht="12.75" customHeight="1" thickBot="1" x14ac:dyDescent="0.25">
      <c r="A39" s="183"/>
      <c r="B39" s="200">
        <f>SUM(B20:B38)</f>
        <v>41685.868000000002</v>
      </c>
      <c r="C39" s="201"/>
      <c r="D39" s="200"/>
      <c r="E39" s="202"/>
      <c r="F39" s="201"/>
      <c r="G39" s="201"/>
      <c r="H39" s="200" t="s">
        <v>16</v>
      </c>
      <c r="I39" s="233">
        <f>SUM(I20:I38)</f>
        <v>1221.95</v>
      </c>
    </row>
    <row r="40" spans="1:9" ht="114.6" customHeight="1" thickBot="1" x14ac:dyDescent="0.25">
      <c r="A40" s="137" t="s">
        <v>381</v>
      </c>
      <c r="B40" s="117" t="s">
        <v>15</v>
      </c>
      <c r="C40" s="117" t="s">
        <v>4</v>
      </c>
      <c r="D40" s="117" t="s">
        <v>22</v>
      </c>
      <c r="E40" s="121" t="s">
        <v>17</v>
      </c>
      <c r="F40" s="117" t="s">
        <v>18</v>
      </c>
      <c r="G40" s="117" t="s">
        <v>9</v>
      </c>
      <c r="H40" s="117" t="s">
        <v>12</v>
      </c>
      <c r="I40" s="118" t="s">
        <v>11</v>
      </c>
    </row>
    <row r="41" spans="1:9" ht="12.75" customHeight="1" thickBot="1" x14ac:dyDescent="0.25">
      <c r="A41" s="230"/>
      <c r="B41" s="107">
        <v>1670.92</v>
      </c>
      <c r="C41" s="58" t="s">
        <v>65</v>
      </c>
      <c r="D41" s="67"/>
      <c r="E41" s="59"/>
      <c r="F41" s="59"/>
      <c r="G41" s="59"/>
      <c r="H41" s="60"/>
      <c r="I41" s="61"/>
    </row>
    <row r="42" spans="1:9" ht="12.75" customHeight="1" thickBot="1" x14ac:dyDescent="0.25">
      <c r="A42" s="230"/>
      <c r="B42" s="125">
        <v>1703.11</v>
      </c>
      <c r="C42" s="126" t="s">
        <v>66</v>
      </c>
      <c r="D42" s="127"/>
      <c r="E42" s="128"/>
      <c r="F42" s="128"/>
      <c r="G42" s="128"/>
      <c r="H42" s="129"/>
      <c r="I42" s="130"/>
    </row>
    <row r="43" spans="1:9" ht="12.75" customHeight="1" thickBot="1" x14ac:dyDescent="0.25">
      <c r="A43" s="230"/>
      <c r="B43" s="109">
        <v>1607.92</v>
      </c>
      <c r="C43" s="88" t="s">
        <v>69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30"/>
      <c r="B44" s="109">
        <v>1600.11</v>
      </c>
      <c r="C44" s="88" t="s">
        <v>71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30"/>
      <c r="B45" s="109">
        <v>1639.01</v>
      </c>
      <c r="C45" s="88" t="s">
        <v>72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30"/>
      <c r="B46" s="109">
        <v>1772.48</v>
      </c>
      <c r="C46" s="88" t="s">
        <v>73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230"/>
      <c r="B47" s="109">
        <v>1606.72</v>
      </c>
      <c r="C47" s="88" t="s">
        <v>74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230"/>
      <c r="B48" s="109">
        <v>2063.2755999999999</v>
      </c>
      <c r="C48" s="88" t="s">
        <v>75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230"/>
      <c r="B49" s="109">
        <v>1685.4342999999999</v>
      </c>
      <c r="C49" s="88" t="s">
        <v>76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30"/>
      <c r="B50" s="109">
        <v>1596.0071</v>
      </c>
      <c r="C50" s="88" t="s">
        <v>77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230"/>
      <c r="B51" s="109">
        <v>1785.6980000000001</v>
      </c>
      <c r="C51" s="88" t="s">
        <v>78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230"/>
      <c r="B52" s="109">
        <v>1811.7737999999999</v>
      </c>
      <c r="C52" s="88" t="s">
        <v>79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231"/>
      <c r="B53" s="512">
        <f>SUM(B41:B52)</f>
        <v>20542.458799999997</v>
      </c>
      <c r="C53" s="518" t="s">
        <v>86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596" t="s">
        <v>114</v>
      </c>
      <c r="B54" s="109">
        <v>179.94</v>
      </c>
      <c r="C54" s="88" t="s">
        <v>72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597"/>
      <c r="B55" s="109">
        <v>268.52</v>
      </c>
      <c r="C55" s="88" t="s">
        <v>73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597"/>
      <c r="B56" s="109">
        <v>131.9</v>
      </c>
      <c r="C56" s="88" t="s">
        <v>74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597"/>
      <c r="B57" s="109">
        <v>53.37</v>
      </c>
      <c r="C57" s="88" t="s">
        <v>75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598"/>
      <c r="B58" s="512">
        <f>SUM(B54:B57)</f>
        <v>633.73</v>
      </c>
      <c r="C58" s="518" t="s">
        <v>86</v>
      </c>
      <c r="D58" s="89"/>
      <c r="E58" s="47"/>
      <c r="F58" s="47"/>
      <c r="G58" s="47"/>
      <c r="H58" s="48"/>
      <c r="I58" s="49">
        <v>220.5</v>
      </c>
    </row>
    <row r="59" spans="1:9" ht="12.75" customHeight="1" thickBot="1" x14ac:dyDescent="0.25">
      <c r="A59" s="183"/>
      <c r="B59" s="200">
        <f>B53+B58</f>
        <v>21176.188799999996</v>
      </c>
      <c r="C59" s="201"/>
      <c r="D59" s="200"/>
      <c r="E59" s="202"/>
      <c r="F59" s="201"/>
      <c r="G59" s="201"/>
      <c r="H59" s="200" t="s">
        <v>16</v>
      </c>
      <c r="I59" s="233">
        <f>SUM(I41:I58)</f>
        <v>220.5</v>
      </c>
    </row>
    <row r="60" spans="1:9" ht="77.25" thickBot="1" x14ac:dyDescent="0.25">
      <c r="A60" s="137" t="s">
        <v>382</v>
      </c>
      <c r="B60" s="120" t="s">
        <v>15</v>
      </c>
      <c r="C60" s="134" t="s">
        <v>4</v>
      </c>
      <c r="D60" s="120" t="s">
        <v>22</v>
      </c>
      <c r="E60" s="135" t="s">
        <v>17</v>
      </c>
      <c r="F60" s="120" t="s">
        <v>18</v>
      </c>
      <c r="G60" s="134" t="s">
        <v>9</v>
      </c>
      <c r="H60" s="120" t="s">
        <v>12</v>
      </c>
      <c r="I60" s="120" t="s">
        <v>11</v>
      </c>
    </row>
    <row r="61" spans="1:9" ht="12.75" customHeight="1" thickBot="1" x14ac:dyDescent="0.25">
      <c r="A61" s="230"/>
      <c r="B61" s="109">
        <v>2364.5700000000002</v>
      </c>
      <c r="C61" s="55" t="s">
        <v>65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>
        <v>2520.41</v>
      </c>
      <c r="C62" s="55" t="s">
        <v>66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>
        <v>2270.42</v>
      </c>
      <c r="C63" s="88" t="s">
        <v>69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>
        <v>2386.7399999999998</v>
      </c>
      <c r="C64" s="88" t="s">
        <v>71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>
        <v>2600.02</v>
      </c>
      <c r="C65" s="88" t="s">
        <v>72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2544.5100000000002</v>
      </c>
      <c r="C66" s="88" t="s">
        <v>73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>
        <v>2282.21</v>
      </c>
      <c r="C67" s="88" t="s">
        <v>74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>
        <v>2644.2860000000001</v>
      </c>
      <c r="C68" s="88" t="s">
        <v>75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>
        <v>2666.0529999999999</v>
      </c>
      <c r="C69" s="88" t="s">
        <v>76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2487.2750000000001</v>
      </c>
      <c r="C70" s="88" t="s">
        <v>77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2484.2269999999999</v>
      </c>
      <c r="C71" s="88" t="s">
        <v>78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2568.91</v>
      </c>
      <c r="C72" s="88" t="s">
        <v>79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/>
      <c r="C73" s="170" t="s">
        <v>86</v>
      </c>
      <c r="D73" s="89"/>
      <c r="E73" s="47"/>
      <c r="F73" s="47"/>
      <c r="G73" s="47"/>
      <c r="H73" s="48"/>
      <c r="I73" s="49">
        <v>232.9</v>
      </c>
    </row>
    <row r="74" spans="1:9" ht="13.5" thickBot="1" x14ac:dyDescent="0.25">
      <c r="A74" s="183"/>
      <c r="B74" s="200">
        <f>SUM(B61:B73)</f>
        <v>29819.631000000001</v>
      </c>
      <c r="C74" s="201"/>
      <c r="D74" s="200"/>
      <c r="E74" s="202"/>
      <c r="F74" s="201"/>
      <c r="G74" s="201"/>
      <c r="H74" s="200" t="s">
        <v>16</v>
      </c>
      <c r="I74" s="233">
        <f>SUM(I61:I73)</f>
        <v>232.9</v>
      </c>
    </row>
    <row r="75" spans="1:9" ht="26.25" thickBot="1" x14ac:dyDescent="0.25">
      <c r="A75" s="46" t="s">
        <v>7</v>
      </c>
      <c r="B75" s="117" t="s">
        <v>15</v>
      </c>
      <c r="C75" s="117" t="s">
        <v>4</v>
      </c>
      <c r="D75" s="117" t="s">
        <v>22</v>
      </c>
      <c r="E75" s="121" t="s">
        <v>17</v>
      </c>
      <c r="F75" s="117" t="s">
        <v>18</v>
      </c>
      <c r="G75" s="117" t="s">
        <v>9</v>
      </c>
      <c r="H75" s="117" t="s">
        <v>12</v>
      </c>
      <c r="I75" s="118" t="s">
        <v>11</v>
      </c>
    </row>
    <row r="76" spans="1:9" ht="12.75" customHeight="1" x14ac:dyDescent="0.2">
      <c r="A76" s="589" t="s">
        <v>81</v>
      </c>
      <c r="B76" s="33"/>
      <c r="C76" s="33" t="s">
        <v>65</v>
      </c>
      <c r="D76" s="34"/>
      <c r="E76" s="35"/>
      <c r="F76" s="35" t="s">
        <v>82</v>
      </c>
      <c r="G76" s="35">
        <v>134</v>
      </c>
      <c r="H76" s="16">
        <v>4.54</v>
      </c>
      <c r="I76" s="160">
        <f>G76*H76</f>
        <v>608.36</v>
      </c>
    </row>
    <row r="77" spans="1:9" ht="12.75" customHeight="1" x14ac:dyDescent="0.2">
      <c r="A77" s="589"/>
      <c r="B77" s="13"/>
      <c r="C77" s="13" t="s">
        <v>66</v>
      </c>
      <c r="D77" s="14"/>
      <c r="E77" s="15"/>
      <c r="F77" s="15" t="s">
        <v>82</v>
      </c>
      <c r="G77" s="15">
        <v>125</v>
      </c>
      <c r="H77" s="16">
        <v>4.54</v>
      </c>
      <c r="I77" s="43">
        <f>G77*H77</f>
        <v>567.5</v>
      </c>
    </row>
    <row r="78" spans="1:9" x14ac:dyDescent="0.2">
      <c r="A78" s="589"/>
      <c r="B78" s="13"/>
      <c r="C78" s="13" t="s">
        <v>69</v>
      </c>
      <c r="D78" s="14"/>
      <c r="E78" s="15"/>
      <c r="F78" s="15" t="s">
        <v>82</v>
      </c>
      <c r="G78" s="15">
        <v>134</v>
      </c>
      <c r="H78" s="16">
        <v>4.54</v>
      </c>
      <c r="I78" s="43">
        <f>G78*H78</f>
        <v>608.36</v>
      </c>
    </row>
    <row r="79" spans="1:9" ht="12.75" customHeight="1" x14ac:dyDescent="0.2">
      <c r="A79" s="589"/>
      <c r="B79" s="13"/>
      <c r="C79" s="13" t="s">
        <v>71</v>
      </c>
      <c r="D79" s="14"/>
      <c r="E79" s="15"/>
      <c r="F79" s="15" t="s">
        <v>82</v>
      </c>
      <c r="G79" s="15">
        <v>130</v>
      </c>
      <c r="H79" s="16">
        <v>4.54</v>
      </c>
      <c r="I79" s="43">
        <f t="shared" ref="I79:I85" si="2">G79*H79</f>
        <v>590.20000000000005</v>
      </c>
    </row>
    <row r="80" spans="1:9" x14ac:dyDescent="0.2">
      <c r="A80" s="589"/>
      <c r="B80" s="13"/>
      <c r="C80" s="13" t="s">
        <v>72</v>
      </c>
      <c r="D80" s="14"/>
      <c r="E80" s="15"/>
      <c r="F80" s="15" t="s">
        <v>82</v>
      </c>
      <c r="G80" s="15">
        <v>134</v>
      </c>
      <c r="H80" s="16">
        <v>4.54</v>
      </c>
      <c r="I80" s="43">
        <f t="shared" si="2"/>
        <v>608.36</v>
      </c>
    </row>
    <row r="81" spans="1:255" ht="12.75" customHeight="1" x14ac:dyDescent="0.2">
      <c r="A81" s="589"/>
      <c r="B81" s="13"/>
      <c r="C81" s="13" t="s">
        <v>73</v>
      </c>
      <c r="D81" s="14"/>
      <c r="E81" s="15"/>
      <c r="F81" s="15" t="s">
        <v>82</v>
      </c>
      <c r="G81" s="15">
        <v>130</v>
      </c>
      <c r="H81" s="16">
        <v>4.54</v>
      </c>
      <c r="I81" s="43">
        <f t="shared" si="2"/>
        <v>590.20000000000005</v>
      </c>
    </row>
    <row r="82" spans="1:255" ht="12.75" customHeight="1" x14ac:dyDescent="0.2">
      <c r="A82" s="589"/>
      <c r="B82" s="13"/>
      <c r="C82" s="13" t="s">
        <v>74</v>
      </c>
      <c r="D82" s="14"/>
      <c r="E82" s="15"/>
      <c r="F82" s="15" t="s">
        <v>82</v>
      </c>
      <c r="G82" s="15">
        <v>134</v>
      </c>
      <c r="H82" s="16">
        <v>4.8099999999999996</v>
      </c>
      <c r="I82" s="43">
        <f t="shared" si="2"/>
        <v>644.54</v>
      </c>
    </row>
    <row r="83" spans="1:255" ht="12.75" customHeight="1" x14ac:dyDescent="0.2">
      <c r="A83" s="589"/>
      <c r="B83" s="13"/>
      <c r="C83" s="13" t="s">
        <v>75</v>
      </c>
      <c r="D83" s="14"/>
      <c r="E83" s="15"/>
      <c r="F83" s="15" t="s">
        <v>82</v>
      </c>
      <c r="G83" s="15">
        <v>134</v>
      </c>
      <c r="H83" s="16">
        <v>4.8099999999999996</v>
      </c>
      <c r="I83" s="43">
        <f t="shared" si="2"/>
        <v>644.54</v>
      </c>
    </row>
    <row r="84" spans="1:255" ht="12.75" customHeight="1" x14ac:dyDescent="0.2">
      <c r="A84" s="589"/>
      <c r="B84" s="13"/>
      <c r="C84" s="13" t="s">
        <v>76</v>
      </c>
      <c r="D84" s="14"/>
      <c r="E84" s="15"/>
      <c r="F84" s="15" t="s">
        <v>82</v>
      </c>
      <c r="G84" s="15">
        <v>130</v>
      </c>
      <c r="H84" s="16">
        <v>4.8099999999999996</v>
      </c>
      <c r="I84" s="43">
        <f t="shared" si="2"/>
        <v>625.29999999999995</v>
      </c>
    </row>
    <row r="85" spans="1:255" ht="12.75" customHeight="1" x14ac:dyDescent="0.2">
      <c r="A85" s="589"/>
      <c r="B85" s="13"/>
      <c r="C85" s="13" t="s">
        <v>77</v>
      </c>
      <c r="D85" s="14"/>
      <c r="E85" s="15"/>
      <c r="F85" s="15" t="s">
        <v>82</v>
      </c>
      <c r="G85" s="15">
        <v>134</v>
      </c>
      <c r="H85" s="16">
        <v>4.8099999999999996</v>
      </c>
      <c r="I85" s="43">
        <f t="shared" si="2"/>
        <v>644.54</v>
      </c>
    </row>
    <row r="86" spans="1:255" ht="12.75" customHeight="1" x14ac:dyDescent="0.2">
      <c r="A86" s="589"/>
      <c r="B86" s="13"/>
      <c r="C86" s="13" t="s">
        <v>78</v>
      </c>
      <c r="D86" s="14"/>
      <c r="E86" s="15"/>
      <c r="F86" s="15" t="s">
        <v>82</v>
      </c>
      <c r="G86" s="15">
        <v>130</v>
      </c>
      <c r="H86" s="16">
        <v>4.8099999999999996</v>
      </c>
      <c r="I86" s="43">
        <f>G86*H86</f>
        <v>625.29999999999995</v>
      </c>
    </row>
    <row r="87" spans="1:255" ht="12.75" customHeight="1" x14ac:dyDescent="0.2">
      <c r="A87" s="589"/>
      <c r="B87" s="13"/>
      <c r="C87" s="13" t="s">
        <v>79</v>
      </c>
      <c r="D87" s="14"/>
      <c r="E87" s="15"/>
      <c r="F87" s="15" t="s">
        <v>82</v>
      </c>
      <c r="G87" s="15">
        <v>134</v>
      </c>
      <c r="H87" s="16">
        <v>4.8099999999999996</v>
      </c>
      <c r="I87" s="43">
        <f>G87*H87</f>
        <v>644.54</v>
      </c>
    </row>
    <row r="88" spans="1:255" ht="12.75" customHeight="1" x14ac:dyDescent="0.2">
      <c r="A88" s="625"/>
      <c r="B88" s="13"/>
      <c r="C88" s="13" t="s">
        <v>86</v>
      </c>
      <c r="D88" s="14"/>
      <c r="E88" s="15"/>
      <c r="F88" s="15" t="s">
        <v>82</v>
      </c>
      <c r="G88" s="15">
        <f>SUM(G76:G87)</f>
        <v>1583</v>
      </c>
      <c r="H88" s="16"/>
      <c r="I88" s="246">
        <f>SUM(I76:I87)</f>
        <v>7401.7400000000007</v>
      </c>
    </row>
    <row r="89" spans="1:255" ht="25.5" x14ac:dyDescent="0.2">
      <c r="A89" s="224" t="s">
        <v>91</v>
      </c>
      <c r="B89" s="13"/>
      <c r="C89" s="13" t="s">
        <v>86</v>
      </c>
      <c r="D89" s="14"/>
      <c r="E89" s="15"/>
      <c r="F89" s="15"/>
      <c r="G89" s="15"/>
      <c r="H89" s="16"/>
      <c r="I89" s="246">
        <v>36970.74</v>
      </c>
    </row>
    <row r="90" spans="1:255" ht="12.75" customHeight="1" x14ac:dyDescent="0.2">
      <c r="A90" s="224" t="s">
        <v>83</v>
      </c>
      <c r="B90" s="13"/>
      <c r="C90" s="13" t="s">
        <v>86</v>
      </c>
      <c r="D90" s="14"/>
      <c r="E90" s="15"/>
      <c r="F90" s="15"/>
      <c r="G90" s="15"/>
      <c r="H90" s="16"/>
      <c r="I90" s="246">
        <v>2503.52</v>
      </c>
    </row>
    <row r="91" spans="1:255" ht="12.75" customHeight="1" x14ac:dyDescent="0.2">
      <c r="A91" s="224" t="s">
        <v>85</v>
      </c>
      <c r="B91" s="13"/>
      <c r="C91" s="13" t="s">
        <v>86</v>
      </c>
      <c r="D91" s="14"/>
      <c r="E91" s="15"/>
      <c r="F91" s="15"/>
      <c r="G91" s="15"/>
      <c r="H91" s="16"/>
      <c r="I91" s="246">
        <v>2676.77</v>
      </c>
    </row>
    <row r="92" spans="1:255" ht="12.75" customHeight="1" x14ac:dyDescent="0.2">
      <c r="A92" s="222" t="s">
        <v>88</v>
      </c>
      <c r="B92" s="13"/>
      <c r="C92" s="13" t="s">
        <v>86</v>
      </c>
      <c r="D92" s="14"/>
      <c r="E92" s="15"/>
      <c r="F92" s="15"/>
      <c r="G92" s="15"/>
      <c r="H92" s="16"/>
      <c r="I92" s="246">
        <v>2109.84</v>
      </c>
    </row>
    <row r="93" spans="1:255" ht="12.75" customHeight="1" thickBot="1" x14ac:dyDescent="0.25">
      <c r="A93" s="222"/>
      <c r="B93" s="112"/>
      <c r="C93" s="112"/>
      <c r="D93" s="111"/>
      <c r="E93" s="113"/>
      <c r="F93" s="112"/>
      <c r="G93" s="112">
        <f>SUM(G76:G87)</f>
        <v>1583</v>
      </c>
      <c r="H93" s="111" t="s">
        <v>16</v>
      </c>
      <c r="I93" s="235">
        <f>SUM(I88:I92)</f>
        <v>51662.609999999986</v>
      </c>
    </row>
    <row r="94" spans="1:255" s="45" customFormat="1" ht="67.150000000000006" customHeight="1" thickBot="1" x14ac:dyDescent="0.25">
      <c r="A94" s="120" t="s">
        <v>96</v>
      </c>
      <c r="B94" s="117" t="s">
        <v>15</v>
      </c>
      <c r="C94" s="117" t="s">
        <v>4</v>
      </c>
      <c r="D94" s="117" t="s">
        <v>22</v>
      </c>
      <c r="E94" s="121" t="s">
        <v>17</v>
      </c>
      <c r="F94" s="117" t="s">
        <v>18</v>
      </c>
      <c r="G94" s="117" t="s">
        <v>9</v>
      </c>
      <c r="H94" s="117" t="s">
        <v>12</v>
      </c>
      <c r="I94" s="118" t="s">
        <v>11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3"/>
      <c r="B95" s="349">
        <v>977.26</v>
      </c>
      <c r="C95" s="349" t="s">
        <v>65</v>
      </c>
      <c r="D95" s="350"/>
      <c r="E95" s="351"/>
      <c r="F95" s="351"/>
      <c r="G95" s="351"/>
      <c r="H95" s="352"/>
      <c r="I95" s="420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30"/>
      <c r="B96" s="125">
        <v>856.04</v>
      </c>
      <c r="C96" s="126" t="s">
        <v>66</v>
      </c>
      <c r="D96" s="127"/>
      <c r="E96" s="128"/>
      <c r="F96" s="128"/>
      <c r="G96" s="128"/>
      <c r="H96" s="129"/>
      <c r="I96" s="130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30"/>
      <c r="B97" s="109">
        <v>976.36</v>
      </c>
      <c r="C97" s="88" t="s">
        <v>69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30"/>
      <c r="B98" s="109">
        <v>965.2</v>
      </c>
      <c r="C98" s="88" t="s">
        <v>71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30"/>
      <c r="B99" s="109">
        <v>975.15</v>
      </c>
      <c r="C99" s="88" t="s">
        <v>72</v>
      </c>
      <c r="D99" s="89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30"/>
      <c r="B100" s="109">
        <v>961.52</v>
      </c>
      <c r="C100" s="88" t="s">
        <v>73</v>
      </c>
      <c r="D100" s="89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24"/>
      <c r="B101" s="109">
        <v>807.85</v>
      </c>
      <c r="C101" s="88" t="s">
        <v>74</v>
      </c>
      <c r="D101" s="89"/>
      <c r="E101" s="47"/>
      <c r="F101" s="47"/>
      <c r="G101" s="47"/>
      <c r="H101" s="48"/>
      <c r="I101" s="49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4"/>
      <c r="B102" s="109">
        <v>854.23</v>
      </c>
      <c r="C102" s="88" t="s">
        <v>75</v>
      </c>
      <c r="D102" s="89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4"/>
      <c r="B103" s="109">
        <v>962.42</v>
      </c>
      <c r="C103" s="88" t="s">
        <v>76</v>
      </c>
      <c r="D103" s="89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4"/>
      <c r="B104" s="109">
        <v>781.62</v>
      </c>
      <c r="C104" s="88" t="s">
        <v>77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4"/>
      <c r="B105" s="109">
        <v>791.65</v>
      </c>
      <c r="C105" s="88" t="s">
        <v>78</v>
      </c>
      <c r="D105" s="89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4"/>
      <c r="B106" s="109">
        <v>986.83</v>
      </c>
      <c r="C106" s="88" t="s">
        <v>79</v>
      </c>
      <c r="D106" s="89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3.5" thickBot="1" x14ac:dyDescent="0.25">
      <c r="A107" s="224"/>
      <c r="B107" s="188"/>
      <c r="C107" s="73" t="s">
        <v>86</v>
      </c>
      <c r="D107" s="166"/>
      <c r="E107" s="53"/>
      <c r="F107" s="53"/>
      <c r="G107" s="53"/>
      <c r="H107" s="156"/>
      <c r="I107" s="49">
        <v>368.47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4"/>
      <c r="B108" s="18">
        <f>SUM(B95:B107)</f>
        <v>10896.13</v>
      </c>
      <c r="C108" s="17"/>
      <c r="D108" s="18"/>
      <c r="E108" s="19"/>
      <c r="F108" s="17"/>
      <c r="G108" s="17"/>
      <c r="H108" s="18" t="s">
        <v>16</v>
      </c>
      <c r="I108" s="236">
        <f>SUM(I95:I107)</f>
        <v>368.47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52.15" customHeight="1" thickBot="1" x14ac:dyDescent="0.25">
      <c r="A109" s="46" t="s">
        <v>98</v>
      </c>
      <c r="B109" s="117" t="s">
        <v>15</v>
      </c>
      <c r="C109" s="117" t="s">
        <v>4</v>
      </c>
      <c r="D109" s="117" t="s">
        <v>22</v>
      </c>
      <c r="E109" s="121" t="s">
        <v>17</v>
      </c>
      <c r="F109" s="117" t="s">
        <v>18</v>
      </c>
      <c r="G109" s="117" t="s">
        <v>9</v>
      </c>
      <c r="H109" s="117" t="s">
        <v>12</v>
      </c>
      <c r="I109" s="118" t="s">
        <v>11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26.25" thickBot="1" x14ac:dyDescent="0.25">
      <c r="A110" s="120" t="s">
        <v>87</v>
      </c>
      <c r="B110" s="167"/>
      <c r="C110" s="88" t="s">
        <v>86</v>
      </c>
      <c r="D110" s="241"/>
      <c r="E110" s="242"/>
      <c r="F110" s="241"/>
      <c r="G110" s="242"/>
      <c r="H110" s="242"/>
      <c r="I110" s="49">
        <v>14723.17</v>
      </c>
    </row>
    <row r="111" spans="1:255" ht="13.5" thickBot="1" x14ac:dyDescent="0.25">
      <c r="A111" s="46"/>
      <c r="B111" s="79">
        <f>SUM(B110:B110)</f>
        <v>0</v>
      </c>
      <c r="C111" s="78"/>
      <c r="D111" s="79"/>
      <c r="E111" s="80"/>
      <c r="F111" s="78"/>
      <c r="G111" s="78"/>
      <c r="H111" s="79" t="s">
        <v>16</v>
      </c>
      <c r="I111" s="81">
        <f>SUM(I110:I110)</f>
        <v>14723.17</v>
      </c>
    </row>
    <row r="112" spans="1:255" ht="51.75" thickBot="1" x14ac:dyDescent="0.25">
      <c r="A112" s="137" t="s">
        <v>97</v>
      </c>
      <c r="B112" s="117" t="s">
        <v>15</v>
      </c>
      <c r="C112" s="117" t="s">
        <v>4</v>
      </c>
      <c r="D112" s="117" t="s">
        <v>22</v>
      </c>
      <c r="E112" s="285" t="s">
        <v>17</v>
      </c>
      <c r="F112" s="117" t="s">
        <v>18</v>
      </c>
      <c r="G112" s="117" t="s">
        <v>9</v>
      </c>
      <c r="H112" s="117" t="s">
        <v>12</v>
      </c>
      <c r="I112" s="118" t="s">
        <v>11</v>
      </c>
    </row>
    <row r="113" spans="1:9" ht="13.5" thickBot="1" x14ac:dyDescent="0.25">
      <c r="A113" s="209"/>
      <c r="B113" s="188"/>
      <c r="C113" s="73" t="s">
        <v>86</v>
      </c>
      <c r="D113" s="166"/>
      <c r="E113" s="53"/>
      <c r="F113" s="53"/>
      <c r="G113" s="53"/>
      <c r="H113" s="156"/>
      <c r="I113" s="571">
        <v>23333.07</v>
      </c>
    </row>
    <row r="114" spans="1:9" ht="13.5" thickBot="1" x14ac:dyDescent="0.25">
      <c r="A114" s="137"/>
      <c r="B114" s="277"/>
      <c r="C114" s="78"/>
      <c r="D114" s="79"/>
      <c r="E114" s="80"/>
      <c r="F114" s="78"/>
      <c r="G114" s="78"/>
      <c r="H114" s="79"/>
      <c r="I114" s="81">
        <f>SUM(I113)</f>
        <v>23333.07</v>
      </c>
    </row>
    <row r="115" spans="1:9" x14ac:dyDescent="0.2">
      <c r="A115" s="9"/>
      <c r="B115" s="9"/>
      <c r="C115" s="9"/>
      <c r="D115" s="9"/>
      <c r="E115" s="9"/>
      <c r="F115" s="20"/>
      <c r="G115" s="20"/>
      <c r="H115" s="20"/>
      <c r="I115" s="20"/>
    </row>
    <row r="116" spans="1:9" ht="12.75" customHeight="1" x14ac:dyDescent="0.2">
      <c r="A116" s="21" t="s">
        <v>20</v>
      </c>
      <c r="B116" s="22"/>
      <c r="C116" s="23"/>
      <c r="D116" s="4" t="s">
        <v>8</v>
      </c>
      <c r="E116" s="4" t="s">
        <v>5</v>
      </c>
      <c r="F116" s="122" t="s">
        <v>6</v>
      </c>
    </row>
    <row r="117" spans="1:9" ht="12.75" customHeight="1" x14ac:dyDescent="0.2">
      <c r="A117" s="593" t="s">
        <v>14</v>
      </c>
      <c r="B117" s="594"/>
      <c r="C117" s="25"/>
      <c r="D117" s="26">
        <f>B18</f>
        <v>28138.518000000004</v>
      </c>
      <c r="E117" s="26">
        <f>I18</f>
        <v>139.56</v>
      </c>
      <c r="F117" s="123">
        <f>D117+E117</f>
        <v>28278.078000000005</v>
      </c>
    </row>
    <row r="118" spans="1:9" ht="12.75" customHeight="1" x14ac:dyDescent="0.2">
      <c r="A118" s="593" t="s">
        <v>1603</v>
      </c>
      <c r="B118" s="594"/>
      <c r="C118" s="25"/>
      <c r="D118" s="26">
        <f>B39</f>
        <v>41685.868000000002</v>
      </c>
      <c r="E118" s="26">
        <f>I39</f>
        <v>1221.95</v>
      </c>
      <c r="F118" s="123">
        <f>D118+E118</f>
        <v>42907.817999999999</v>
      </c>
    </row>
    <row r="119" spans="1:9" ht="12.75" customHeight="1" x14ac:dyDescent="0.2">
      <c r="A119" s="593" t="s">
        <v>13</v>
      </c>
      <c r="B119" s="594"/>
      <c r="C119" s="25"/>
      <c r="D119" s="26">
        <f>B59</f>
        <v>21176.188799999996</v>
      </c>
      <c r="E119" s="26">
        <f>I59</f>
        <v>220.5</v>
      </c>
      <c r="F119" s="123">
        <f>D119+E119</f>
        <v>21396.688799999996</v>
      </c>
    </row>
    <row r="120" spans="1:9" ht="12.75" customHeight="1" x14ac:dyDescent="0.2">
      <c r="A120" s="593" t="s">
        <v>383</v>
      </c>
      <c r="B120" s="594"/>
      <c r="C120" s="25"/>
      <c r="D120" s="26">
        <f>B74</f>
        <v>29819.631000000001</v>
      </c>
      <c r="E120" s="26">
        <f>I74</f>
        <v>232.9</v>
      </c>
      <c r="F120" s="123">
        <f>D120+E120</f>
        <v>30052.531000000003</v>
      </c>
      <c r="G120" s="56"/>
    </row>
    <row r="121" spans="1:9" ht="12.75" customHeight="1" x14ac:dyDescent="0.2">
      <c r="A121" s="593" t="s">
        <v>25</v>
      </c>
      <c r="B121" s="594"/>
      <c r="C121" s="25"/>
      <c r="D121" s="26">
        <f>B108</f>
        <v>10896.13</v>
      </c>
      <c r="E121" s="26">
        <f>I108</f>
        <v>368.47</v>
      </c>
      <c r="F121" s="123">
        <f>D121+E121</f>
        <v>11264.599999999999</v>
      </c>
      <c r="G121" s="56"/>
    </row>
    <row r="122" spans="1:9" ht="12.75" customHeight="1" x14ac:dyDescent="0.2">
      <c r="A122" s="607" t="s">
        <v>68</v>
      </c>
      <c r="B122" s="608"/>
      <c r="C122" s="248"/>
      <c r="D122" s="249"/>
      <c r="E122" s="249"/>
      <c r="F122" s="245">
        <f>F123+F124+F125+F126+F127</f>
        <v>51662.609999999986</v>
      </c>
      <c r="G122" s="56"/>
    </row>
    <row r="123" spans="1:9" ht="12.75" customHeight="1" x14ac:dyDescent="0.2">
      <c r="A123" s="605" t="s">
        <v>81</v>
      </c>
      <c r="B123" s="606"/>
      <c r="C123" s="25"/>
      <c r="D123" s="26"/>
      <c r="E123" s="26"/>
      <c r="F123" s="123">
        <f>I88</f>
        <v>7401.7400000000007</v>
      </c>
      <c r="G123" s="56"/>
    </row>
    <row r="124" spans="1:9" ht="12.75" customHeight="1" x14ac:dyDescent="0.2">
      <c r="A124" s="605" t="s">
        <v>91</v>
      </c>
      <c r="B124" s="606"/>
      <c r="C124" s="25"/>
      <c r="D124" s="26"/>
      <c r="E124" s="26"/>
      <c r="F124" s="123">
        <f>I89</f>
        <v>36970.74</v>
      </c>
      <c r="G124" s="56"/>
    </row>
    <row r="125" spans="1:9" ht="12.75" customHeight="1" x14ac:dyDescent="0.2">
      <c r="A125" s="605" t="s">
        <v>83</v>
      </c>
      <c r="B125" s="606"/>
      <c r="C125" s="25"/>
      <c r="D125" s="26"/>
      <c r="E125" s="26"/>
      <c r="F125" s="123">
        <f>I90</f>
        <v>2503.52</v>
      </c>
      <c r="G125" s="56"/>
    </row>
    <row r="126" spans="1:9" ht="12.75" customHeight="1" x14ac:dyDescent="0.2">
      <c r="A126" s="605" t="s">
        <v>85</v>
      </c>
      <c r="B126" s="606"/>
      <c r="C126" s="25"/>
      <c r="D126" s="26"/>
      <c r="E126" s="26"/>
      <c r="F126" s="123">
        <f>I91</f>
        <v>2676.77</v>
      </c>
      <c r="G126" s="56"/>
    </row>
    <row r="127" spans="1:9" ht="12.75" customHeight="1" x14ac:dyDescent="0.2">
      <c r="A127" s="605" t="s">
        <v>88</v>
      </c>
      <c r="B127" s="606"/>
      <c r="C127" s="25"/>
      <c r="D127" s="26"/>
      <c r="E127" s="26"/>
      <c r="F127" s="123">
        <f>I92</f>
        <v>2109.84</v>
      </c>
      <c r="G127" s="56"/>
    </row>
    <row r="128" spans="1:9" ht="12.75" customHeight="1" x14ac:dyDescent="0.2">
      <c r="A128" s="614" t="s">
        <v>2</v>
      </c>
      <c r="B128" s="615"/>
      <c r="C128" s="25"/>
      <c r="D128" s="26">
        <f>B111</f>
        <v>0</v>
      </c>
      <c r="E128" s="26"/>
      <c r="F128" s="123">
        <f>D128+E128+I111</f>
        <v>14723.17</v>
      </c>
      <c r="G128" s="56"/>
    </row>
    <row r="129" spans="1:7" ht="12.75" customHeight="1" x14ac:dyDescent="0.2">
      <c r="A129" s="614" t="s">
        <v>97</v>
      </c>
      <c r="B129" s="615"/>
      <c r="C129" s="25"/>
      <c r="D129" s="26"/>
      <c r="E129" s="26"/>
      <c r="F129" s="123">
        <f>I114</f>
        <v>23333.07</v>
      </c>
      <c r="G129" s="56"/>
    </row>
    <row r="130" spans="1:7" ht="12.75" customHeight="1" x14ac:dyDescent="0.2">
      <c r="A130" s="612" t="s">
        <v>21</v>
      </c>
      <c r="B130" s="613"/>
      <c r="C130" s="27"/>
      <c r="D130" s="28">
        <f>SUM(D117:D128)</f>
        <v>131716.3358</v>
      </c>
      <c r="E130" s="28">
        <f>SUM(E117:E121)</f>
        <v>2183.38</v>
      </c>
      <c r="F130" s="124">
        <f>F117+F118+F119+F120+F121+F122+F128+F129</f>
        <v>223618.56580000001</v>
      </c>
    </row>
  </sheetData>
  <autoFilter ref="A5:I108"/>
  <mergeCells count="27">
    <mergeCell ref="C31:C36"/>
    <mergeCell ref="A25:A27"/>
    <mergeCell ref="C25:C27"/>
    <mergeCell ref="D25:D27"/>
    <mergeCell ref="B25:B27"/>
    <mergeCell ref="G1:H1"/>
    <mergeCell ref="A1:B1"/>
    <mergeCell ref="G2:H2"/>
    <mergeCell ref="D31:D36"/>
    <mergeCell ref="B31:B36"/>
    <mergeCell ref="A130:B130"/>
    <mergeCell ref="A118:B118"/>
    <mergeCell ref="A119:B119"/>
    <mergeCell ref="A125:B125"/>
    <mergeCell ref="A76:A88"/>
    <mergeCell ref="A129:B129"/>
    <mergeCell ref="A124:B124"/>
    <mergeCell ref="A123:B123"/>
    <mergeCell ref="A117:B117"/>
    <mergeCell ref="A128:B128"/>
    <mergeCell ref="A54:A58"/>
    <mergeCell ref="A31:A36"/>
    <mergeCell ref="A127:B127"/>
    <mergeCell ref="A126:B126"/>
    <mergeCell ref="A122:B122"/>
    <mergeCell ref="A121:B121"/>
    <mergeCell ref="A120:B120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166"/>
  <sheetViews>
    <sheetView topLeftCell="A151" zoomScaleNormal="100" workbookViewId="0">
      <selection activeCell="A154" sqref="A154:B154"/>
    </sheetView>
  </sheetViews>
  <sheetFormatPr defaultRowHeight="12.75" customHeight="1" x14ac:dyDescent="0.2"/>
  <cols>
    <col min="1" max="1" width="23.42578125" customWidth="1"/>
    <col min="2" max="2" width="13" customWidth="1"/>
    <col min="3" max="3" width="13.42578125" customWidth="1"/>
    <col min="4" max="4" width="15.42578125" customWidth="1"/>
    <col min="5" max="5" width="26.28515625" customWidth="1"/>
    <col min="6" max="6" width="11.85546875" customWidth="1"/>
    <col min="7" max="7" width="7.28515625" customWidth="1"/>
    <col min="8" max="8" width="11.7109375" customWidth="1"/>
    <col min="9" max="9" width="13.71093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2661.7</v>
      </c>
      <c r="E2" s="5">
        <v>730198.1</v>
      </c>
      <c r="F2" s="6">
        <v>720915.15</v>
      </c>
      <c r="G2" s="586">
        <f>E2-F2</f>
        <v>9282.9499999999534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29</v>
      </c>
      <c r="F3" s="1"/>
      <c r="G3" s="1"/>
      <c r="H3" s="1" t="s">
        <v>24</v>
      </c>
      <c r="I3" s="8">
        <f>F2-F166</f>
        <v>39992.634700000053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314</v>
      </c>
      <c r="B6" s="579">
        <v>8003.72</v>
      </c>
      <c r="C6" s="579" t="s">
        <v>65</v>
      </c>
      <c r="D6" s="591" t="s">
        <v>131</v>
      </c>
      <c r="E6" s="37" t="s">
        <v>213</v>
      </c>
      <c r="F6" s="37" t="s">
        <v>100</v>
      </c>
      <c r="G6" s="37">
        <v>1</v>
      </c>
      <c r="H6" s="38">
        <v>41.85</v>
      </c>
      <c r="I6" s="159">
        <f t="shared" ref="I6:I34" si="0">G6*H6</f>
        <v>41.85</v>
      </c>
    </row>
    <row r="7" spans="1:9" ht="12.75" customHeight="1" thickBot="1" x14ac:dyDescent="0.25">
      <c r="A7" s="590"/>
      <c r="B7" s="581"/>
      <c r="C7" s="580"/>
      <c r="D7" s="592"/>
      <c r="E7" s="40" t="s">
        <v>223</v>
      </c>
      <c r="F7" s="40" t="s">
        <v>102</v>
      </c>
      <c r="G7" s="40">
        <v>0.05</v>
      </c>
      <c r="H7" s="41">
        <v>170</v>
      </c>
      <c r="I7" s="42">
        <f t="shared" si="0"/>
        <v>8.5</v>
      </c>
    </row>
    <row r="8" spans="1:9" ht="12.75" customHeight="1" x14ac:dyDescent="0.2">
      <c r="A8" s="588" t="s">
        <v>324</v>
      </c>
      <c r="B8" s="581"/>
      <c r="C8" s="579" t="s">
        <v>65</v>
      </c>
      <c r="D8" s="591" t="s">
        <v>131</v>
      </c>
      <c r="E8" s="37" t="s">
        <v>220</v>
      </c>
      <c r="F8" s="37" t="s">
        <v>100</v>
      </c>
      <c r="G8" s="37">
        <v>0.5</v>
      </c>
      <c r="H8" s="38">
        <v>160</v>
      </c>
      <c r="I8" s="39">
        <f t="shared" si="0"/>
        <v>80</v>
      </c>
    </row>
    <row r="9" spans="1:9" ht="12.75" customHeight="1" thickBot="1" x14ac:dyDescent="0.25">
      <c r="A9" s="590"/>
      <c r="B9" s="581"/>
      <c r="C9" s="580"/>
      <c r="D9" s="592"/>
      <c r="E9" s="40" t="s">
        <v>327</v>
      </c>
      <c r="F9" s="40" t="s">
        <v>102</v>
      </c>
      <c r="G9" s="40">
        <v>0.1</v>
      </c>
      <c r="H9" s="41">
        <v>170</v>
      </c>
      <c r="I9" s="42">
        <f t="shared" si="0"/>
        <v>17</v>
      </c>
    </row>
    <row r="10" spans="1:9" ht="12.75" customHeight="1" x14ac:dyDescent="0.2">
      <c r="A10" s="588" t="s">
        <v>324</v>
      </c>
      <c r="B10" s="581"/>
      <c r="C10" s="579" t="s">
        <v>65</v>
      </c>
      <c r="D10" s="591" t="s">
        <v>117</v>
      </c>
      <c r="E10" s="85" t="s">
        <v>220</v>
      </c>
      <c r="F10" s="85" t="s">
        <v>100</v>
      </c>
      <c r="G10" s="85">
        <v>0.5</v>
      </c>
      <c r="H10" s="348">
        <v>160</v>
      </c>
      <c r="I10" s="39">
        <f t="shared" si="0"/>
        <v>80</v>
      </c>
    </row>
    <row r="11" spans="1:9" ht="12.75" customHeight="1" thickBot="1" x14ac:dyDescent="0.25">
      <c r="A11" s="590"/>
      <c r="B11" s="580"/>
      <c r="C11" s="580"/>
      <c r="D11" s="592"/>
      <c r="E11" s="40" t="s">
        <v>326</v>
      </c>
      <c r="F11" s="40" t="s">
        <v>102</v>
      </c>
      <c r="G11" s="40">
        <v>0.05</v>
      </c>
      <c r="H11" s="41">
        <v>170</v>
      </c>
      <c r="I11" s="42">
        <f t="shared" si="0"/>
        <v>8.5</v>
      </c>
    </row>
    <row r="12" spans="1:9" ht="12.75" customHeight="1" x14ac:dyDescent="0.2">
      <c r="A12" s="588" t="s">
        <v>502</v>
      </c>
      <c r="B12" s="579">
        <v>7986.8</v>
      </c>
      <c r="C12" s="579" t="s">
        <v>66</v>
      </c>
      <c r="D12" s="591" t="s">
        <v>503</v>
      </c>
      <c r="E12" s="37" t="s">
        <v>504</v>
      </c>
      <c r="F12" s="37" t="s">
        <v>104</v>
      </c>
      <c r="G12" s="37">
        <v>8</v>
      </c>
      <c r="H12" s="38">
        <v>56</v>
      </c>
      <c r="I12" s="39">
        <f t="shared" si="0"/>
        <v>448</v>
      </c>
    </row>
    <row r="13" spans="1:9" ht="12.75" customHeight="1" x14ac:dyDescent="0.2">
      <c r="A13" s="589"/>
      <c r="B13" s="581"/>
      <c r="C13" s="581"/>
      <c r="D13" s="595"/>
      <c r="E13" s="15" t="s">
        <v>220</v>
      </c>
      <c r="F13" s="15" t="s">
        <v>100</v>
      </c>
      <c r="G13" s="15">
        <v>3</v>
      </c>
      <c r="H13" s="16">
        <v>160</v>
      </c>
      <c r="I13" s="43">
        <f t="shared" si="0"/>
        <v>480</v>
      </c>
    </row>
    <row r="14" spans="1:9" ht="12.75" customHeight="1" x14ac:dyDescent="0.2">
      <c r="A14" s="589"/>
      <c r="B14" s="581"/>
      <c r="C14" s="581"/>
      <c r="D14" s="595"/>
      <c r="E14" s="15" t="s">
        <v>505</v>
      </c>
      <c r="F14" s="15" t="s">
        <v>107</v>
      </c>
      <c r="G14" s="15">
        <v>4</v>
      </c>
      <c r="H14" s="16">
        <v>550</v>
      </c>
      <c r="I14" s="43">
        <f t="shared" si="0"/>
        <v>2200</v>
      </c>
    </row>
    <row r="15" spans="1:9" ht="12.75" customHeight="1" x14ac:dyDescent="0.2">
      <c r="A15" s="589"/>
      <c r="B15" s="581"/>
      <c r="C15" s="581"/>
      <c r="D15" s="595"/>
      <c r="E15" s="15" t="s">
        <v>506</v>
      </c>
      <c r="F15" s="15" t="s">
        <v>100</v>
      </c>
      <c r="G15" s="15">
        <v>2</v>
      </c>
      <c r="H15" s="16">
        <v>170</v>
      </c>
      <c r="I15" s="43">
        <f t="shared" si="0"/>
        <v>340</v>
      </c>
    </row>
    <row r="16" spans="1:9" ht="12.75" customHeight="1" x14ac:dyDescent="0.2">
      <c r="A16" s="589"/>
      <c r="B16" s="581"/>
      <c r="C16" s="581"/>
      <c r="D16" s="595"/>
      <c r="E16" s="15" t="s">
        <v>507</v>
      </c>
      <c r="F16" s="15" t="s">
        <v>102</v>
      </c>
      <c r="G16" s="15">
        <v>200</v>
      </c>
      <c r="H16" s="16">
        <v>1.5</v>
      </c>
      <c r="I16" s="43">
        <f t="shared" si="0"/>
        <v>300</v>
      </c>
    </row>
    <row r="17" spans="1:9" ht="12.75" customHeight="1" x14ac:dyDescent="0.2">
      <c r="A17" s="589"/>
      <c r="B17" s="581"/>
      <c r="C17" s="581"/>
      <c r="D17" s="595"/>
      <c r="E17" s="15" t="s">
        <v>223</v>
      </c>
      <c r="F17" s="15" t="s">
        <v>102</v>
      </c>
      <c r="G17" s="15">
        <v>0.2</v>
      </c>
      <c r="H17" s="16">
        <v>170</v>
      </c>
      <c r="I17" s="43">
        <f t="shared" si="0"/>
        <v>34</v>
      </c>
    </row>
    <row r="18" spans="1:9" ht="12.75" customHeight="1" x14ac:dyDescent="0.2">
      <c r="A18" s="589"/>
      <c r="B18" s="581"/>
      <c r="C18" s="581"/>
      <c r="D18" s="595"/>
      <c r="E18" s="15" t="s">
        <v>375</v>
      </c>
      <c r="F18" s="15" t="s">
        <v>102</v>
      </c>
      <c r="G18" s="15">
        <v>0.2</v>
      </c>
      <c r="H18" s="16">
        <v>170</v>
      </c>
      <c r="I18" s="43">
        <f t="shared" si="0"/>
        <v>34</v>
      </c>
    </row>
    <row r="19" spans="1:9" ht="12.75" customHeight="1" thickBot="1" x14ac:dyDescent="0.25">
      <c r="A19" s="590"/>
      <c r="B19" s="580"/>
      <c r="C19" s="580"/>
      <c r="D19" s="592"/>
      <c r="E19" s="40" t="s">
        <v>415</v>
      </c>
      <c r="F19" s="40" t="s">
        <v>102</v>
      </c>
      <c r="G19" s="40">
        <v>0.1</v>
      </c>
      <c r="H19" s="41">
        <v>64</v>
      </c>
      <c r="I19" s="42">
        <f t="shared" si="0"/>
        <v>6.4</v>
      </c>
    </row>
    <row r="20" spans="1:9" ht="12.75" customHeight="1" thickBot="1" x14ac:dyDescent="0.25">
      <c r="A20" s="321"/>
      <c r="B20" s="73">
        <v>8541.7199999999993</v>
      </c>
      <c r="C20" s="73" t="s">
        <v>69</v>
      </c>
      <c r="D20" s="402"/>
      <c r="E20" s="53"/>
      <c r="F20" s="53"/>
      <c r="G20" s="53"/>
      <c r="H20" s="156"/>
      <c r="I20" s="168">
        <f t="shared" si="0"/>
        <v>0</v>
      </c>
    </row>
    <row r="21" spans="1:9" ht="12.75" customHeight="1" x14ac:dyDescent="0.2">
      <c r="A21" s="588" t="s">
        <v>727</v>
      </c>
      <c r="B21" s="579">
        <v>7549.8</v>
      </c>
      <c r="C21" s="579" t="s">
        <v>71</v>
      </c>
      <c r="D21" s="591" t="s">
        <v>117</v>
      </c>
      <c r="E21" s="37" t="s">
        <v>211</v>
      </c>
      <c r="F21" s="37" t="s">
        <v>137</v>
      </c>
      <c r="G21" s="37">
        <v>2.08</v>
      </c>
      <c r="H21" s="38">
        <v>197.09</v>
      </c>
      <c r="I21" s="39">
        <f t="shared" si="0"/>
        <v>409.94720000000001</v>
      </c>
    </row>
    <row r="22" spans="1:9" ht="12.75" customHeight="1" thickBot="1" x14ac:dyDescent="0.25">
      <c r="A22" s="590"/>
      <c r="B22" s="581"/>
      <c r="C22" s="580"/>
      <c r="D22" s="592"/>
      <c r="E22" s="40" t="s">
        <v>212</v>
      </c>
      <c r="F22" s="40" t="s">
        <v>102</v>
      </c>
      <c r="G22" s="40">
        <v>0.05</v>
      </c>
      <c r="H22" s="41">
        <v>116</v>
      </c>
      <c r="I22" s="42">
        <f t="shared" si="0"/>
        <v>5.8000000000000007</v>
      </c>
    </row>
    <row r="23" spans="1:9" ht="12.75" customHeight="1" x14ac:dyDescent="0.2">
      <c r="A23" s="588" t="s">
        <v>840</v>
      </c>
      <c r="B23" s="581"/>
      <c r="C23" s="579" t="s">
        <v>71</v>
      </c>
      <c r="D23" s="616"/>
      <c r="E23" s="37" t="s">
        <v>843</v>
      </c>
      <c r="F23" s="37" t="s">
        <v>100</v>
      </c>
      <c r="G23" s="37">
        <v>1</v>
      </c>
      <c r="H23" s="38">
        <v>50</v>
      </c>
      <c r="I23" s="39">
        <f t="shared" si="0"/>
        <v>50</v>
      </c>
    </row>
    <row r="24" spans="1:9" ht="12.75" customHeight="1" x14ac:dyDescent="0.2">
      <c r="A24" s="589"/>
      <c r="B24" s="581"/>
      <c r="C24" s="581"/>
      <c r="D24" s="622"/>
      <c r="E24" s="35" t="s">
        <v>283</v>
      </c>
      <c r="F24" s="35" t="s">
        <v>100</v>
      </c>
      <c r="G24" s="35">
        <v>2</v>
      </c>
      <c r="H24" s="36">
        <v>100</v>
      </c>
      <c r="I24" s="160">
        <f t="shared" si="0"/>
        <v>200</v>
      </c>
    </row>
    <row r="25" spans="1:9" ht="12.75" customHeight="1" thickBot="1" x14ac:dyDescent="0.25">
      <c r="A25" s="590"/>
      <c r="B25" s="580"/>
      <c r="C25" s="580"/>
      <c r="D25" s="617"/>
      <c r="E25" s="40" t="s">
        <v>841</v>
      </c>
      <c r="F25" s="40" t="s">
        <v>102</v>
      </c>
      <c r="G25" s="40">
        <v>1</v>
      </c>
      <c r="H25" s="41">
        <v>69.78</v>
      </c>
      <c r="I25" s="42">
        <f t="shared" si="0"/>
        <v>69.78</v>
      </c>
    </row>
    <row r="26" spans="1:9" ht="12.75" customHeight="1" x14ac:dyDescent="0.2">
      <c r="A26" s="265"/>
      <c r="B26" s="33">
        <v>7003.25</v>
      </c>
      <c r="C26" s="33" t="s">
        <v>72</v>
      </c>
      <c r="D26" s="267"/>
      <c r="E26" s="35"/>
      <c r="F26" s="35"/>
      <c r="G26" s="35"/>
      <c r="H26" s="36"/>
      <c r="I26" s="160">
        <f t="shared" si="0"/>
        <v>0</v>
      </c>
    </row>
    <row r="27" spans="1:9" ht="12.75" customHeight="1" x14ac:dyDescent="0.2">
      <c r="A27" s="265"/>
      <c r="B27" s="33">
        <v>6195.27</v>
      </c>
      <c r="C27" s="33" t="s">
        <v>73</v>
      </c>
      <c r="D27" s="267"/>
      <c r="E27" s="35"/>
      <c r="F27" s="35"/>
      <c r="G27" s="35"/>
      <c r="H27" s="36"/>
      <c r="I27" s="160">
        <f t="shared" si="0"/>
        <v>0</v>
      </c>
    </row>
    <row r="28" spans="1:9" ht="12.75" customHeight="1" x14ac:dyDescent="0.2">
      <c r="A28" s="265"/>
      <c r="B28" s="33">
        <v>7177.0469999999996</v>
      </c>
      <c r="C28" s="33" t="s">
        <v>74</v>
      </c>
      <c r="D28" s="267"/>
      <c r="E28" s="35"/>
      <c r="F28" s="35"/>
      <c r="G28" s="35"/>
      <c r="H28" s="36"/>
      <c r="I28" s="160">
        <f t="shared" si="0"/>
        <v>0</v>
      </c>
    </row>
    <row r="29" spans="1:9" ht="12.75" customHeight="1" thickBot="1" x14ac:dyDescent="0.25">
      <c r="A29" s="321"/>
      <c r="B29" s="73">
        <v>5882.8379999999997</v>
      </c>
      <c r="C29" s="73" t="s">
        <v>75</v>
      </c>
      <c r="D29" s="323"/>
      <c r="E29" s="53"/>
      <c r="F29" s="53"/>
      <c r="G29" s="53"/>
      <c r="H29" s="156"/>
      <c r="I29" s="160">
        <f t="shared" si="0"/>
        <v>0</v>
      </c>
    </row>
    <row r="30" spans="1:9" ht="12.75" customHeight="1" x14ac:dyDescent="0.2">
      <c r="A30" s="588" t="s">
        <v>1235</v>
      </c>
      <c r="B30" s="579">
        <v>6391.7709999999997</v>
      </c>
      <c r="C30" s="579" t="s">
        <v>76</v>
      </c>
      <c r="D30" s="591" t="s">
        <v>1237</v>
      </c>
      <c r="E30" s="37" t="s">
        <v>211</v>
      </c>
      <c r="F30" s="37" t="s">
        <v>137</v>
      </c>
      <c r="G30" s="37">
        <v>3.12</v>
      </c>
      <c r="H30" s="38">
        <v>197.09</v>
      </c>
      <c r="I30" s="39">
        <f>G30*H30</f>
        <v>614.92079999999999</v>
      </c>
    </row>
    <row r="31" spans="1:9" ht="12.75" customHeight="1" thickBot="1" x14ac:dyDescent="0.25">
      <c r="A31" s="590"/>
      <c r="B31" s="580"/>
      <c r="C31" s="580"/>
      <c r="D31" s="592"/>
      <c r="E31" s="86" t="s">
        <v>212</v>
      </c>
      <c r="F31" s="86" t="s">
        <v>102</v>
      </c>
      <c r="G31" s="86">
        <v>0.05</v>
      </c>
      <c r="H31" s="87">
        <v>116</v>
      </c>
      <c r="I31" s="203">
        <f>G31*H31</f>
        <v>5.8000000000000007</v>
      </c>
    </row>
    <row r="32" spans="1:9" ht="12.75" customHeight="1" x14ac:dyDescent="0.2">
      <c r="A32" s="468"/>
      <c r="B32" s="73">
        <v>6477.0029999999997</v>
      </c>
      <c r="C32" s="73" t="s">
        <v>77</v>
      </c>
      <c r="D32" s="53"/>
      <c r="E32" s="53"/>
      <c r="F32" s="53"/>
      <c r="G32" s="53"/>
      <c r="H32" s="156"/>
      <c r="I32" s="13">
        <f t="shared" si="0"/>
        <v>0</v>
      </c>
    </row>
    <row r="33" spans="1:9" ht="12.75" customHeight="1" x14ac:dyDescent="0.2">
      <c r="A33" s="11"/>
      <c r="B33" s="13">
        <v>7004.8469999999998</v>
      </c>
      <c r="C33" s="13" t="s">
        <v>78</v>
      </c>
      <c r="D33" s="15"/>
      <c r="E33" s="15"/>
      <c r="F33" s="15"/>
      <c r="G33" s="15"/>
      <c r="H33" s="16"/>
      <c r="I33" s="13">
        <f t="shared" si="0"/>
        <v>0</v>
      </c>
    </row>
    <row r="34" spans="1:9" ht="12.75" customHeight="1" x14ac:dyDescent="0.2">
      <c r="A34" s="268"/>
      <c r="B34" s="13">
        <v>6982.1170000000002</v>
      </c>
      <c r="C34" s="13" t="s">
        <v>79</v>
      </c>
      <c r="D34" s="270"/>
      <c r="E34" s="15"/>
      <c r="F34" s="15"/>
      <c r="G34" s="15"/>
      <c r="H34" s="16"/>
      <c r="I34" s="13">
        <f t="shared" si="0"/>
        <v>0</v>
      </c>
    </row>
    <row r="35" spans="1:9" ht="12.75" customHeight="1" thickBot="1" x14ac:dyDescent="0.25">
      <c r="A35" s="183"/>
      <c r="B35" s="200">
        <f>SUM(B6:B34)</f>
        <v>85196.18299999999</v>
      </c>
      <c r="C35" s="201"/>
      <c r="D35" s="200"/>
      <c r="E35" s="202"/>
      <c r="F35" s="201"/>
      <c r="G35" s="201"/>
      <c r="H35" s="200" t="s">
        <v>16</v>
      </c>
      <c r="I35" s="235">
        <f>SUM(I6:I34)</f>
        <v>5434.4979999999996</v>
      </c>
    </row>
    <row r="36" spans="1:9" ht="77.25" thickBot="1" x14ac:dyDescent="0.25">
      <c r="A36" s="137" t="s">
        <v>1602</v>
      </c>
      <c r="B36" s="117" t="s">
        <v>15</v>
      </c>
      <c r="C36" s="117" t="s">
        <v>4</v>
      </c>
      <c r="D36" s="117" t="s">
        <v>22</v>
      </c>
      <c r="E36" s="121" t="s">
        <v>17</v>
      </c>
      <c r="F36" s="117" t="s">
        <v>18</v>
      </c>
      <c r="G36" s="117" t="s">
        <v>9</v>
      </c>
      <c r="H36" s="117" t="s">
        <v>12</v>
      </c>
      <c r="I36" s="118" t="s">
        <v>11</v>
      </c>
    </row>
    <row r="37" spans="1:9" ht="12.75" customHeight="1" x14ac:dyDescent="0.2">
      <c r="A37" s="588" t="s">
        <v>150</v>
      </c>
      <c r="B37" s="579">
        <v>11560.13</v>
      </c>
      <c r="C37" s="579" t="s">
        <v>65</v>
      </c>
      <c r="D37" s="591" t="s">
        <v>310</v>
      </c>
      <c r="E37" s="37" t="s">
        <v>206</v>
      </c>
      <c r="F37" s="37" t="s">
        <v>100</v>
      </c>
      <c r="G37" s="37">
        <v>2</v>
      </c>
      <c r="H37" s="38">
        <v>7.41</v>
      </c>
      <c r="I37" s="39">
        <f>G37*H37</f>
        <v>14.82</v>
      </c>
    </row>
    <row r="38" spans="1:9" ht="12.75" customHeight="1" x14ac:dyDescent="0.2">
      <c r="A38" s="589"/>
      <c r="B38" s="581"/>
      <c r="C38" s="581"/>
      <c r="D38" s="595"/>
      <c r="E38" s="15" t="s">
        <v>209</v>
      </c>
      <c r="F38" s="15" t="s">
        <v>100</v>
      </c>
      <c r="G38" s="15">
        <v>1</v>
      </c>
      <c r="H38" s="16">
        <v>96.26</v>
      </c>
      <c r="I38" s="160">
        <f>G38*H38</f>
        <v>96.26</v>
      </c>
    </row>
    <row r="39" spans="1:9" ht="12.75" customHeight="1" x14ac:dyDescent="0.2">
      <c r="A39" s="589"/>
      <c r="B39" s="581"/>
      <c r="C39" s="581"/>
      <c r="D39" s="595"/>
      <c r="E39" s="15" t="s">
        <v>275</v>
      </c>
      <c r="F39" s="15" t="s">
        <v>100</v>
      </c>
      <c r="G39" s="15">
        <v>1</v>
      </c>
      <c r="H39" s="16">
        <v>83.62</v>
      </c>
      <c r="I39" s="160">
        <f t="shared" ref="I39:I73" si="1">G39*H39</f>
        <v>83.62</v>
      </c>
    </row>
    <row r="40" spans="1:9" ht="12.75" customHeight="1" x14ac:dyDescent="0.2">
      <c r="A40" s="625"/>
      <c r="B40" s="581"/>
      <c r="C40" s="581"/>
      <c r="D40" s="595"/>
      <c r="E40" s="15" t="s">
        <v>273</v>
      </c>
      <c r="F40" s="15" t="s">
        <v>104</v>
      </c>
      <c r="G40" s="15">
        <v>3</v>
      </c>
      <c r="H40" s="16">
        <v>55.74</v>
      </c>
      <c r="I40" s="160">
        <f t="shared" si="1"/>
        <v>167.22</v>
      </c>
    </row>
    <row r="41" spans="1:9" ht="12.75" customHeight="1" x14ac:dyDescent="0.2">
      <c r="A41" s="621" t="s">
        <v>311</v>
      </c>
      <c r="B41" s="581"/>
      <c r="C41" s="581"/>
      <c r="D41" s="595"/>
      <c r="E41" s="15" t="s">
        <v>312</v>
      </c>
      <c r="F41" s="15" t="s">
        <v>100</v>
      </c>
      <c r="G41" s="15">
        <v>1</v>
      </c>
      <c r="H41" s="16">
        <v>92.5</v>
      </c>
      <c r="I41" s="160">
        <f t="shared" si="1"/>
        <v>92.5</v>
      </c>
    </row>
    <row r="42" spans="1:9" ht="13.5" thickBot="1" x14ac:dyDescent="0.25">
      <c r="A42" s="590"/>
      <c r="B42" s="580"/>
      <c r="C42" s="580"/>
      <c r="D42" s="592"/>
      <c r="E42" s="40" t="s">
        <v>313</v>
      </c>
      <c r="F42" s="40" t="s">
        <v>100</v>
      </c>
      <c r="G42" s="40">
        <v>1</v>
      </c>
      <c r="H42" s="41">
        <v>250</v>
      </c>
      <c r="I42" s="203">
        <f t="shared" si="1"/>
        <v>250</v>
      </c>
    </row>
    <row r="43" spans="1:9" ht="26.25" thickBot="1" x14ac:dyDescent="0.25">
      <c r="A43" s="46" t="s">
        <v>353</v>
      </c>
      <c r="B43" s="272">
        <v>9701.9599999999991</v>
      </c>
      <c r="C43" s="88" t="s">
        <v>66</v>
      </c>
      <c r="D43" s="47"/>
      <c r="E43" s="47" t="s">
        <v>355</v>
      </c>
      <c r="F43" s="47" t="s">
        <v>100</v>
      </c>
      <c r="G43" s="47">
        <v>4</v>
      </c>
      <c r="H43" s="48">
        <v>17</v>
      </c>
      <c r="I43" s="49">
        <f t="shared" si="1"/>
        <v>68</v>
      </c>
    </row>
    <row r="44" spans="1:9" ht="26.25" thickBot="1" x14ac:dyDescent="0.25">
      <c r="A44" s="46" t="s">
        <v>353</v>
      </c>
      <c r="B44" s="88">
        <v>9737.1299999999992</v>
      </c>
      <c r="C44" s="88" t="s">
        <v>69</v>
      </c>
      <c r="D44" s="47" t="s">
        <v>362</v>
      </c>
      <c r="E44" s="47" t="s">
        <v>355</v>
      </c>
      <c r="F44" s="47" t="s">
        <v>100</v>
      </c>
      <c r="G44" s="47">
        <v>3</v>
      </c>
      <c r="H44" s="48">
        <v>17</v>
      </c>
      <c r="I44" s="49">
        <f t="shared" si="1"/>
        <v>51</v>
      </c>
    </row>
    <row r="45" spans="1:9" ht="12.75" customHeight="1" thickBot="1" x14ac:dyDescent="0.25">
      <c r="A45" s="316"/>
      <c r="B45" s="74">
        <v>9003.93</v>
      </c>
      <c r="C45" s="74" t="s">
        <v>71</v>
      </c>
      <c r="D45" s="317"/>
      <c r="E45" s="76"/>
      <c r="F45" s="76"/>
      <c r="G45" s="76"/>
      <c r="H45" s="77"/>
      <c r="I45" s="168">
        <f t="shared" si="1"/>
        <v>0</v>
      </c>
    </row>
    <row r="46" spans="1:9" ht="12.75" customHeight="1" x14ac:dyDescent="0.2">
      <c r="A46" s="588" t="s">
        <v>150</v>
      </c>
      <c r="B46" s="579">
        <v>8975.41</v>
      </c>
      <c r="C46" s="599" t="s">
        <v>72</v>
      </c>
      <c r="D46" s="591" t="s">
        <v>176</v>
      </c>
      <c r="E46" s="37" t="s">
        <v>207</v>
      </c>
      <c r="F46" s="37" t="s">
        <v>100</v>
      </c>
      <c r="G46" s="37">
        <v>2</v>
      </c>
      <c r="H46" s="38">
        <v>5.85</v>
      </c>
      <c r="I46" s="39">
        <f t="shared" si="1"/>
        <v>11.7</v>
      </c>
    </row>
    <row r="47" spans="1:9" ht="12.75" customHeight="1" thickBot="1" x14ac:dyDescent="0.25">
      <c r="A47" s="590"/>
      <c r="B47" s="581"/>
      <c r="C47" s="600"/>
      <c r="D47" s="592"/>
      <c r="E47" s="40" t="s">
        <v>193</v>
      </c>
      <c r="F47" s="40" t="s">
        <v>100</v>
      </c>
      <c r="G47" s="40">
        <v>2</v>
      </c>
      <c r="H47" s="41">
        <v>110.19</v>
      </c>
      <c r="I47" s="203">
        <f t="shared" si="1"/>
        <v>220.38</v>
      </c>
    </row>
    <row r="48" spans="1:9" ht="12.75" customHeight="1" x14ac:dyDescent="0.2">
      <c r="A48" s="588" t="s">
        <v>168</v>
      </c>
      <c r="B48" s="581"/>
      <c r="C48" s="600"/>
      <c r="D48" s="591" t="s">
        <v>323</v>
      </c>
      <c r="E48" s="37" t="s">
        <v>757</v>
      </c>
      <c r="F48" s="37" t="s">
        <v>100</v>
      </c>
      <c r="G48" s="37">
        <v>1</v>
      </c>
      <c r="H48" s="38">
        <v>24</v>
      </c>
      <c r="I48" s="39">
        <f t="shared" si="1"/>
        <v>24</v>
      </c>
    </row>
    <row r="49" spans="1:9" ht="12.75" customHeight="1" thickBot="1" x14ac:dyDescent="0.25">
      <c r="A49" s="590"/>
      <c r="B49" s="581"/>
      <c r="C49" s="600"/>
      <c r="D49" s="592"/>
      <c r="E49" s="40" t="s">
        <v>897</v>
      </c>
      <c r="F49" s="40" t="s">
        <v>100</v>
      </c>
      <c r="G49" s="40">
        <v>1</v>
      </c>
      <c r="H49" s="41">
        <v>10.8</v>
      </c>
      <c r="I49" s="203">
        <f t="shared" si="1"/>
        <v>10.8</v>
      </c>
    </row>
    <row r="50" spans="1:9" ht="12.75" customHeight="1" x14ac:dyDescent="0.2">
      <c r="A50" s="588" t="s">
        <v>264</v>
      </c>
      <c r="B50" s="581"/>
      <c r="C50" s="600"/>
      <c r="D50" s="599" t="s">
        <v>287</v>
      </c>
      <c r="E50" s="475" t="s">
        <v>336</v>
      </c>
      <c r="F50" s="475" t="s">
        <v>285</v>
      </c>
      <c r="G50" s="475">
        <v>8</v>
      </c>
      <c r="H50" s="476">
        <v>52.03</v>
      </c>
      <c r="I50" s="298">
        <f t="shared" si="1"/>
        <v>416.24</v>
      </c>
    </row>
    <row r="51" spans="1:9" ht="12.75" customHeight="1" x14ac:dyDescent="0.2">
      <c r="A51" s="589"/>
      <c r="B51" s="581"/>
      <c r="C51" s="600"/>
      <c r="D51" s="600"/>
      <c r="E51" s="295" t="s">
        <v>689</v>
      </c>
      <c r="F51" s="295" t="s">
        <v>100</v>
      </c>
      <c r="G51" s="295">
        <v>1</v>
      </c>
      <c r="H51" s="296">
        <v>7.74</v>
      </c>
      <c r="I51" s="299">
        <f t="shared" si="1"/>
        <v>7.74</v>
      </c>
    </row>
    <row r="52" spans="1:9" ht="12.75" customHeight="1" x14ac:dyDescent="0.2">
      <c r="A52" s="589"/>
      <c r="B52" s="581"/>
      <c r="C52" s="600"/>
      <c r="D52" s="600"/>
      <c r="E52" s="295" t="s">
        <v>427</v>
      </c>
      <c r="F52" s="295" t="s">
        <v>100</v>
      </c>
      <c r="G52" s="295">
        <v>2</v>
      </c>
      <c r="H52" s="296">
        <v>35.42</v>
      </c>
      <c r="I52" s="299">
        <f t="shared" si="1"/>
        <v>70.84</v>
      </c>
    </row>
    <row r="53" spans="1:9" ht="12.75" customHeight="1" x14ac:dyDescent="0.2">
      <c r="A53" s="589"/>
      <c r="B53" s="581"/>
      <c r="C53" s="600"/>
      <c r="D53" s="600"/>
      <c r="E53" s="295" t="s">
        <v>330</v>
      </c>
      <c r="F53" s="295" t="s">
        <v>100</v>
      </c>
      <c r="G53" s="295">
        <v>2</v>
      </c>
      <c r="H53" s="296">
        <v>61.59</v>
      </c>
      <c r="I53" s="299">
        <f t="shared" si="1"/>
        <v>123.18</v>
      </c>
    </row>
    <row r="54" spans="1:9" ht="12.75" customHeight="1" thickBot="1" x14ac:dyDescent="0.25">
      <c r="A54" s="590"/>
      <c r="B54" s="580"/>
      <c r="C54" s="601"/>
      <c r="D54" s="601"/>
      <c r="E54" s="469" t="s">
        <v>193</v>
      </c>
      <c r="F54" s="469" t="s">
        <v>100</v>
      </c>
      <c r="G54" s="469">
        <v>1</v>
      </c>
      <c r="H54" s="470">
        <v>110.19</v>
      </c>
      <c r="I54" s="300">
        <f t="shared" si="1"/>
        <v>110.19</v>
      </c>
    </row>
    <row r="55" spans="1:9" ht="13.5" thickBot="1" x14ac:dyDescent="0.25">
      <c r="A55" s="30"/>
      <c r="B55" s="74">
        <v>8843.7900000000009</v>
      </c>
      <c r="C55" s="74" t="s">
        <v>73</v>
      </c>
      <c r="D55" s="76"/>
      <c r="E55" s="76"/>
      <c r="F55" s="76"/>
      <c r="G55" s="76"/>
      <c r="H55" s="77"/>
      <c r="I55" s="168">
        <f t="shared" si="1"/>
        <v>0</v>
      </c>
    </row>
    <row r="56" spans="1:9" ht="26.25" thickBot="1" x14ac:dyDescent="0.25">
      <c r="A56" s="46" t="s">
        <v>353</v>
      </c>
      <c r="B56" s="88">
        <v>10404.16</v>
      </c>
      <c r="C56" s="88" t="s">
        <v>74</v>
      </c>
      <c r="D56" s="467"/>
      <c r="E56" s="47" t="s">
        <v>355</v>
      </c>
      <c r="F56" s="47" t="s">
        <v>100</v>
      </c>
      <c r="G56" s="47">
        <v>3</v>
      </c>
      <c r="H56" s="48">
        <v>17</v>
      </c>
      <c r="I56" s="49">
        <f t="shared" si="1"/>
        <v>51</v>
      </c>
    </row>
    <row r="57" spans="1:9" ht="12.75" customHeight="1" x14ac:dyDescent="0.2">
      <c r="A57" s="588" t="s">
        <v>118</v>
      </c>
      <c r="B57" s="579">
        <v>10747.24</v>
      </c>
      <c r="C57" s="579" t="s">
        <v>75</v>
      </c>
      <c r="D57" s="609" t="s">
        <v>1131</v>
      </c>
      <c r="E57" s="37" t="s">
        <v>193</v>
      </c>
      <c r="F57" s="37" t="s">
        <v>100</v>
      </c>
      <c r="G57" s="37">
        <v>2</v>
      </c>
      <c r="H57" s="38">
        <v>110.19</v>
      </c>
      <c r="I57" s="39">
        <f t="shared" si="1"/>
        <v>220.38</v>
      </c>
    </row>
    <row r="58" spans="1:9" ht="12.75" customHeight="1" x14ac:dyDescent="0.2">
      <c r="A58" s="589"/>
      <c r="B58" s="581"/>
      <c r="C58" s="581"/>
      <c r="D58" s="610"/>
      <c r="E58" s="15" t="s">
        <v>571</v>
      </c>
      <c r="F58" s="15" t="s">
        <v>100</v>
      </c>
      <c r="G58" s="15">
        <v>4</v>
      </c>
      <c r="H58" s="16">
        <v>25</v>
      </c>
      <c r="I58" s="160">
        <f t="shared" si="1"/>
        <v>100</v>
      </c>
    </row>
    <row r="59" spans="1:9" ht="12.75" customHeight="1" thickBot="1" x14ac:dyDescent="0.25">
      <c r="A59" s="590"/>
      <c r="B59" s="581"/>
      <c r="C59" s="581"/>
      <c r="D59" s="611"/>
      <c r="E59" s="40" t="s">
        <v>441</v>
      </c>
      <c r="F59" s="40" t="s">
        <v>100</v>
      </c>
      <c r="G59" s="40">
        <v>1</v>
      </c>
      <c r="H59" s="41">
        <v>290</v>
      </c>
      <c r="I59" s="203">
        <f t="shared" si="1"/>
        <v>290</v>
      </c>
    </row>
    <row r="60" spans="1:9" ht="12.75" customHeight="1" x14ac:dyDescent="0.2">
      <c r="A60" s="588" t="s">
        <v>150</v>
      </c>
      <c r="B60" s="581"/>
      <c r="C60" s="581"/>
      <c r="D60" s="609" t="s">
        <v>1132</v>
      </c>
      <c r="E60" s="37" t="s">
        <v>329</v>
      </c>
      <c r="F60" s="37" t="s">
        <v>100</v>
      </c>
      <c r="G60" s="37">
        <v>2</v>
      </c>
      <c r="H60" s="38">
        <v>45</v>
      </c>
      <c r="I60" s="39">
        <f t="shared" si="1"/>
        <v>90</v>
      </c>
    </row>
    <row r="61" spans="1:9" ht="12.75" customHeight="1" x14ac:dyDescent="0.2">
      <c r="A61" s="589"/>
      <c r="B61" s="581"/>
      <c r="C61" s="581"/>
      <c r="D61" s="610"/>
      <c r="E61" s="15" t="s">
        <v>1133</v>
      </c>
      <c r="F61" s="15" t="s">
        <v>100</v>
      </c>
      <c r="G61" s="15">
        <v>1</v>
      </c>
      <c r="H61" s="16">
        <v>280</v>
      </c>
      <c r="I61" s="160">
        <f t="shared" si="1"/>
        <v>280</v>
      </c>
    </row>
    <row r="62" spans="1:9" ht="12.75" customHeight="1" thickBot="1" x14ac:dyDescent="0.25">
      <c r="A62" s="590"/>
      <c r="B62" s="581"/>
      <c r="C62" s="581"/>
      <c r="D62" s="611"/>
      <c r="E62" s="40" t="s">
        <v>274</v>
      </c>
      <c r="F62" s="40" t="s">
        <v>100</v>
      </c>
      <c r="G62" s="40">
        <v>2</v>
      </c>
      <c r="H62" s="41">
        <v>220</v>
      </c>
      <c r="I62" s="203">
        <f t="shared" si="1"/>
        <v>440</v>
      </c>
    </row>
    <row r="63" spans="1:9" ht="12.75" customHeight="1" x14ac:dyDescent="0.2">
      <c r="A63" s="588" t="s">
        <v>168</v>
      </c>
      <c r="B63" s="581"/>
      <c r="C63" s="581"/>
      <c r="D63" s="609" t="s">
        <v>1134</v>
      </c>
      <c r="E63" s="37" t="s">
        <v>342</v>
      </c>
      <c r="F63" s="37" t="s">
        <v>100</v>
      </c>
      <c r="G63" s="37">
        <v>1</v>
      </c>
      <c r="H63" s="38">
        <v>88.1</v>
      </c>
      <c r="I63" s="39">
        <f t="shared" si="1"/>
        <v>88.1</v>
      </c>
    </row>
    <row r="64" spans="1:9" ht="12.75" customHeight="1" x14ac:dyDescent="0.2">
      <c r="A64" s="589"/>
      <c r="B64" s="581"/>
      <c r="C64" s="581"/>
      <c r="D64" s="610"/>
      <c r="E64" s="15" t="s">
        <v>343</v>
      </c>
      <c r="F64" s="15" t="s">
        <v>100</v>
      </c>
      <c r="G64" s="15">
        <v>1</v>
      </c>
      <c r="H64" s="16">
        <v>57.25</v>
      </c>
      <c r="I64" s="160">
        <f t="shared" si="1"/>
        <v>57.25</v>
      </c>
    </row>
    <row r="65" spans="1:9" ht="12.75" customHeight="1" x14ac:dyDescent="0.2">
      <c r="A65" s="589"/>
      <c r="B65" s="581"/>
      <c r="C65" s="581"/>
      <c r="D65" s="610"/>
      <c r="E65" s="15" t="s">
        <v>1135</v>
      </c>
      <c r="F65" s="15" t="s">
        <v>100</v>
      </c>
      <c r="G65" s="15">
        <v>1</v>
      </c>
      <c r="H65" s="16">
        <v>66.55</v>
      </c>
      <c r="I65" s="160">
        <f t="shared" si="1"/>
        <v>66.55</v>
      </c>
    </row>
    <row r="66" spans="1:9" x14ac:dyDescent="0.2">
      <c r="A66" s="589"/>
      <c r="B66" s="581"/>
      <c r="C66" s="581"/>
      <c r="D66" s="610"/>
      <c r="E66" s="15" t="s">
        <v>345</v>
      </c>
      <c r="F66" s="15" t="s">
        <v>100</v>
      </c>
      <c r="G66" s="15">
        <v>1</v>
      </c>
      <c r="H66" s="16">
        <v>60.6</v>
      </c>
      <c r="I66" s="160">
        <f t="shared" si="1"/>
        <v>60.6</v>
      </c>
    </row>
    <row r="67" spans="1:9" x14ac:dyDescent="0.2">
      <c r="A67" s="589"/>
      <c r="B67" s="581"/>
      <c r="C67" s="581"/>
      <c r="D67" s="610"/>
      <c r="E67" s="15" t="s">
        <v>555</v>
      </c>
      <c r="F67" s="15" t="s">
        <v>100</v>
      </c>
      <c r="G67" s="15">
        <v>3</v>
      </c>
      <c r="H67" s="16">
        <v>46</v>
      </c>
      <c r="I67" s="160">
        <f t="shared" si="1"/>
        <v>138</v>
      </c>
    </row>
    <row r="68" spans="1:9" ht="13.5" thickBot="1" x14ac:dyDescent="0.25">
      <c r="A68" s="590"/>
      <c r="B68" s="580"/>
      <c r="C68" s="580"/>
      <c r="D68" s="611"/>
      <c r="E68" s="40" t="s">
        <v>571</v>
      </c>
      <c r="F68" s="40" t="s">
        <v>100</v>
      </c>
      <c r="G68" s="40">
        <v>2</v>
      </c>
      <c r="H68" s="41">
        <v>27</v>
      </c>
      <c r="I68" s="203">
        <f t="shared" si="1"/>
        <v>54</v>
      </c>
    </row>
    <row r="69" spans="1:9" ht="12.75" customHeight="1" thickBot="1" x14ac:dyDescent="0.25">
      <c r="A69" s="321"/>
      <c r="B69" s="73">
        <v>12646.77</v>
      </c>
      <c r="C69" s="73" t="s">
        <v>76</v>
      </c>
      <c r="D69" s="323"/>
      <c r="E69" s="53"/>
      <c r="F69" s="53"/>
      <c r="G69" s="53"/>
      <c r="H69" s="156"/>
      <c r="I69" s="168">
        <f t="shared" si="1"/>
        <v>0</v>
      </c>
    </row>
    <row r="70" spans="1:9" ht="12.75" customHeight="1" x14ac:dyDescent="0.2">
      <c r="A70" s="588" t="s">
        <v>118</v>
      </c>
      <c r="B70" s="579">
        <v>10154.1</v>
      </c>
      <c r="C70" s="579" t="s">
        <v>77</v>
      </c>
      <c r="D70" s="591" t="s">
        <v>1344</v>
      </c>
      <c r="E70" s="37" t="s">
        <v>273</v>
      </c>
      <c r="F70" s="37" t="s">
        <v>104</v>
      </c>
      <c r="G70" s="37">
        <v>4</v>
      </c>
      <c r="H70" s="38">
        <v>55.65</v>
      </c>
      <c r="I70" s="39">
        <f t="shared" si="1"/>
        <v>222.6</v>
      </c>
    </row>
    <row r="71" spans="1:9" ht="12.75" customHeight="1" thickBot="1" x14ac:dyDescent="0.25">
      <c r="A71" s="590"/>
      <c r="B71" s="580"/>
      <c r="C71" s="580"/>
      <c r="D71" s="592"/>
      <c r="E71" s="40" t="s">
        <v>275</v>
      </c>
      <c r="F71" s="40" t="s">
        <v>100</v>
      </c>
      <c r="G71" s="40">
        <v>2</v>
      </c>
      <c r="H71" s="41">
        <v>92.39</v>
      </c>
      <c r="I71" s="203">
        <f t="shared" si="1"/>
        <v>184.78</v>
      </c>
    </row>
    <row r="72" spans="1:9" ht="12.75" customHeight="1" thickBot="1" x14ac:dyDescent="0.25">
      <c r="A72" s="265"/>
      <c r="B72" s="33">
        <v>13150.9</v>
      </c>
      <c r="C72" s="33" t="s">
        <v>78</v>
      </c>
      <c r="D72" s="267"/>
      <c r="E72" s="35"/>
      <c r="F72" s="35"/>
      <c r="G72" s="35"/>
      <c r="H72" s="36"/>
      <c r="I72" s="160">
        <f t="shared" si="1"/>
        <v>0</v>
      </c>
    </row>
    <row r="73" spans="1:9" ht="26.25" thickBot="1" x14ac:dyDescent="0.25">
      <c r="A73" s="46" t="s">
        <v>353</v>
      </c>
      <c r="B73" s="88">
        <v>11288.7</v>
      </c>
      <c r="C73" s="88" t="s">
        <v>79</v>
      </c>
      <c r="D73" s="47" t="s">
        <v>362</v>
      </c>
      <c r="E73" s="47" t="s">
        <v>355</v>
      </c>
      <c r="F73" s="47" t="s">
        <v>100</v>
      </c>
      <c r="G73" s="47">
        <v>1</v>
      </c>
      <c r="H73" s="48">
        <v>17</v>
      </c>
      <c r="I73" s="49">
        <f t="shared" si="1"/>
        <v>17</v>
      </c>
    </row>
    <row r="74" spans="1:9" ht="12.75" customHeight="1" thickBot="1" x14ac:dyDescent="0.25">
      <c r="A74" s="183"/>
      <c r="B74" s="200">
        <f>SUM(B37:B73)</f>
        <v>126214.22</v>
      </c>
      <c r="C74" s="201"/>
      <c r="D74" s="200"/>
      <c r="E74" s="202"/>
      <c r="F74" s="201"/>
      <c r="G74" s="201"/>
      <c r="H74" s="200" t="s">
        <v>16</v>
      </c>
      <c r="I74" s="233">
        <f>SUM(I37:I73)</f>
        <v>4178.75</v>
      </c>
    </row>
    <row r="75" spans="1:9" ht="64.5" thickBot="1" x14ac:dyDescent="0.25">
      <c r="A75" s="137" t="s">
        <v>381</v>
      </c>
      <c r="B75" s="117" t="s">
        <v>15</v>
      </c>
      <c r="C75" s="117" t="s">
        <v>4</v>
      </c>
      <c r="D75" s="117" t="s">
        <v>22</v>
      </c>
      <c r="E75" s="121" t="s">
        <v>17</v>
      </c>
      <c r="F75" s="117" t="s">
        <v>18</v>
      </c>
      <c r="G75" s="117" t="s">
        <v>9</v>
      </c>
      <c r="H75" s="117" t="s">
        <v>12</v>
      </c>
      <c r="I75" s="118" t="s">
        <v>11</v>
      </c>
    </row>
    <row r="76" spans="1:9" ht="12.75" customHeight="1" thickBot="1" x14ac:dyDescent="0.25">
      <c r="A76" s="230"/>
      <c r="B76" s="107">
        <v>5059.12</v>
      </c>
      <c r="C76" s="58" t="s">
        <v>65</v>
      </c>
      <c r="D76" s="67"/>
      <c r="E76" s="59"/>
      <c r="F76" s="59"/>
      <c r="G76" s="59"/>
      <c r="H76" s="60"/>
      <c r="I76" s="61"/>
    </row>
    <row r="77" spans="1:9" ht="12.75" customHeight="1" thickBot="1" x14ac:dyDescent="0.25">
      <c r="A77" s="230"/>
      <c r="B77" s="125">
        <v>5156.6000000000004</v>
      </c>
      <c r="C77" s="126" t="s">
        <v>66</v>
      </c>
      <c r="D77" s="127"/>
      <c r="E77" s="128"/>
      <c r="F77" s="128"/>
      <c r="G77" s="128"/>
      <c r="H77" s="129"/>
      <c r="I77" s="130"/>
    </row>
    <row r="78" spans="1:9" ht="12.75" customHeight="1" thickBot="1" x14ac:dyDescent="0.25">
      <c r="A78" s="230"/>
      <c r="B78" s="109">
        <v>4868.3900000000003</v>
      </c>
      <c r="C78" s="88" t="s">
        <v>69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>
        <v>4844.74</v>
      </c>
      <c r="C79" s="88" t="s">
        <v>71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4962.54</v>
      </c>
      <c r="C80" s="88" t="s">
        <v>72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5366.63</v>
      </c>
      <c r="C81" s="88" t="s">
        <v>73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4865.4520000000002</v>
      </c>
      <c r="C82" s="88" t="s">
        <v>74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419"/>
      <c r="B83" s="109">
        <v>6247.0945000000002</v>
      </c>
      <c r="C83" s="88" t="s">
        <v>75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397"/>
      <c r="B84" s="164">
        <v>5103.0833000000002</v>
      </c>
      <c r="C84" s="88" t="s">
        <v>76</v>
      </c>
      <c r="D84" s="331"/>
      <c r="E84" s="85"/>
      <c r="F84" s="85"/>
      <c r="G84" s="85"/>
      <c r="H84" s="348"/>
      <c r="I84" s="49"/>
    </row>
    <row r="85" spans="1:9" ht="12.75" customHeight="1" thickBot="1" x14ac:dyDescent="0.25">
      <c r="A85" s="224"/>
      <c r="B85" s="109">
        <v>4832.3195999999998</v>
      </c>
      <c r="C85" s="88" t="s">
        <v>77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24"/>
      <c r="B86" s="109">
        <v>5407.0167000000001</v>
      </c>
      <c r="C86" s="88" t="s">
        <v>78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24"/>
      <c r="B87" s="109">
        <v>5485.9750000000004</v>
      </c>
      <c r="C87" s="88" t="s">
        <v>79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1"/>
      <c r="B88" s="512">
        <f>SUM(B76:B87)</f>
        <v>62198.9611</v>
      </c>
      <c r="C88" s="518" t="s">
        <v>86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623" t="s">
        <v>114</v>
      </c>
      <c r="B89" s="164">
        <v>544.80999999999995</v>
      </c>
      <c r="C89" s="88" t="s">
        <v>72</v>
      </c>
      <c r="D89" s="331"/>
      <c r="E89" s="85"/>
      <c r="F89" s="85"/>
      <c r="G89" s="85"/>
      <c r="H89" s="348"/>
      <c r="I89" s="49"/>
    </row>
    <row r="90" spans="1:9" ht="12.75" customHeight="1" thickBot="1" x14ac:dyDescent="0.25">
      <c r="A90" s="597"/>
      <c r="B90" s="109">
        <v>813.02</v>
      </c>
      <c r="C90" s="88" t="s">
        <v>73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597"/>
      <c r="B91" s="164">
        <v>399.36</v>
      </c>
      <c r="C91" s="88" t="s">
        <v>74</v>
      </c>
      <c r="D91" s="331"/>
      <c r="E91" s="85"/>
      <c r="F91" s="85"/>
      <c r="G91" s="85"/>
      <c r="H91" s="348"/>
      <c r="I91" s="49"/>
    </row>
    <row r="92" spans="1:9" ht="12.75" customHeight="1" thickBot="1" x14ac:dyDescent="0.25">
      <c r="A92" s="597"/>
      <c r="B92" s="109">
        <v>161.6</v>
      </c>
      <c r="C92" s="88" t="s">
        <v>75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624"/>
      <c r="B93" s="512">
        <f>SUM(B89:B92)</f>
        <v>1918.79</v>
      </c>
      <c r="C93" s="518" t="s">
        <v>86</v>
      </c>
      <c r="D93" s="89"/>
      <c r="E93" s="47"/>
      <c r="F93" s="47"/>
      <c r="G93" s="47"/>
      <c r="H93" s="48"/>
      <c r="I93" s="49">
        <v>667.8</v>
      </c>
    </row>
    <row r="94" spans="1:9" ht="12.75" customHeight="1" thickBot="1" x14ac:dyDescent="0.25">
      <c r="A94" s="222"/>
      <c r="B94" s="200">
        <f>B88+B93</f>
        <v>64117.751100000001</v>
      </c>
      <c r="C94" s="201"/>
      <c r="D94" s="200"/>
      <c r="E94" s="202"/>
      <c r="F94" s="201"/>
      <c r="G94" s="201"/>
      <c r="H94" s="200" t="s">
        <v>16</v>
      </c>
      <c r="I94" s="233">
        <f>SUM(I76:I93)</f>
        <v>667.8</v>
      </c>
    </row>
    <row r="95" spans="1:9" ht="77.25" thickBot="1" x14ac:dyDescent="0.25">
      <c r="A95" s="137" t="s">
        <v>382</v>
      </c>
      <c r="B95" s="117" t="s">
        <v>15</v>
      </c>
      <c r="C95" s="117" t="s">
        <v>4</v>
      </c>
      <c r="D95" s="117" t="s">
        <v>22</v>
      </c>
      <c r="E95" s="121" t="s">
        <v>17</v>
      </c>
      <c r="F95" s="117" t="s">
        <v>18</v>
      </c>
      <c r="G95" s="117" t="s">
        <v>9</v>
      </c>
      <c r="H95" s="117" t="s">
        <v>12</v>
      </c>
      <c r="I95" s="118" t="s">
        <v>11</v>
      </c>
    </row>
    <row r="96" spans="1:9" ht="12.75" customHeight="1" thickBot="1" x14ac:dyDescent="0.25">
      <c r="A96" s="230"/>
      <c r="B96" s="109">
        <v>7159.34</v>
      </c>
      <c r="C96" s="33" t="s">
        <v>65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7631.17</v>
      </c>
      <c r="C97" s="13" t="s">
        <v>66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6874.29</v>
      </c>
      <c r="C98" s="33" t="s">
        <v>69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7226.47</v>
      </c>
      <c r="C99" s="13" t="s">
        <v>71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7872.23</v>
      </c>
      <c r="C100" s="33" t="s">
        <v>72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7704.14</v>
      </c>
      <c r="C101" s="13" t="s">
        <v>73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6909.97</v>
      </c>
      <c r="C102" s="33" t="s">
        <v>74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8006.2510000000002</v>
      </c>
      <c r="C103" s="13" t="s">
        <v>75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8072.1570000000002</v>
      </c>
      <c r="C104" s="33" t="s">
        <v>76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7531.2209999999995</v>
      </c>
      <c r="C105" s="13" t="s">
        <v>77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7521.2740000000003</v>
      </c>
      <c r="C106" s="13" t="s">
        <v>78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7777.6639999999998</v>
      </c>
      <c r="C107" s="13" t="s">
        <v>79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/>
      <c r="C108" s="88" t="s">
        <v>86</v>
      </c>
      <c r="D108" s="89"/>
      <c r="E108" s="47"/>
      <c r="F108" s="47"/>
      <c r="G108" s="47"/>
      <c r="H108" s="48"/>
      <c r="I108" s="49">
        <v>705.1</v>
      </c>
    </row>
    <row r="109" spans="1:9" ht="12.75" customHeight="1" thickBot="1" x14ac:dyDescent="0.25">
      <c r="A109" s="183"/>
      <c r="B109" s="200">
        <f>SUM(B96:B108)</f>
        <v>90286.177000000025</v>
      </c>
      <c r="C109" s="201"/>
      <c r="D109" s="200"/>
      <c r="E109" s="202"/>
      <c r="F109" s="201"/>
      <c r="G109" s="201"/>
      <c r="H109" s="200" t="s">
        <v>16</v>
      </c>
      <c r="I109" s="233">
        <f>SUM(I96:I108)</f>
        <v>705.1</v>
      </c>
    </row>
    <row r="110" spans="1:9" ht="26.25" thickBot="1" x14ac:dyDescent="0.25">
      <c r="A110" s="46" t="s">
        <v>7</v>
      </c>
      <c r="B110" s="117" t="s">
        <v>15</v>
      </c>
      <c r="C110" s="117" t="s">
        <v>4</v>
      </c>
      <c r="D110" s="117" t="s">
        <v>22</v>
      </c>
      <c r="E110" s="121" t="s">
        <v>17</v>
      </c>
      <c r="F110" s="117" t="s">
        <v>18</v>
      </c>
      <c r="G110" s="117" t="s">
        <v>9</v>
      </c>
      <c r="H110" s="117" t="s">
        <v>12</v>
      </c>
      <c r="I110" s="118" t="s">
        <v>11</v>
      </c>
    </row>
    <row r="111" spans="1:9" ht="12.75" customHeight="1" x14ac:dyDescent="0.2">
      <c r="A111" s="589" t="s">
        <v>81</v>
      </c>
      <c r="B111" s="33"/>
      <c r="C111" s="33" t="s">
        <v>65</v>
      </c>
      <c r="D111" s="34"/>
      <c r="E111" s="35"/>
      <c r="F111" s="35" t="s">
        <v>82</v>
      </c>
      <c r="G111" s="35">
        <v>520</v>
      </c>
      <c r="H111" s="16">
        <v>4.54</v>
      </c>
      <c r="I111" s="160">
        <f>G111*H111</f>
        <v>2360.8000000000002</v>
      </c>
    </row>
    <row r="112" spans="1:9" ht="12.75" customHeight="1" x14ac:dyDescent="0.2">
      <c r="A112" s="589"/>
      <c r="B112" s="13"/>
      <c r="C112" s="13" t="s">
        <v>66</v>
      </c>
      <c r="D112" s="14"/>
      <c r="E112" s="15"/>
      <c r="F112" s="15" t="s">
        <v>82</v>
      </c>
      <c r="G112" s="15">
        <v>337</v>
      </c>
      <c r="H112" s="16">
        <v>4.54</v>
      </c>
      <c r="I112" s="43">
        <f>G112*H112</f>
        <v>1529.98</v>
      </c>
    </row>
    <row r="113" spans="1:9" ht="12.75" customHeight="1" x14ac:dyDescent="0.2">
      <c r="A113" s="589"/>
      <c r="B113" s="13"/>
      <c r="C113" s="13" t="s">
        <v>69</v>
      </c>
      <c r="D113" s="14"/>
      <c r="E113" s="15"/>
      <c r="F113" s="15" t="s">
        <v>82</v>
      </c>
      <c r="G113" s="15">
        <v>449.68</v>
      </c>
      <c r="H113" s="16">
        <v>4.54</v>
      </c>
      <c r="I113" s="43">
        <f>G113*H113</f>
        <v>2041.5472</v>
      </c>
    </row>
    <row r="114" spans="1:9" ht="12.75" customHeight="1" x14ac:dyDescent="0.2">
      <c r="A114" s="589"/>
      <c r="B114" s="13"/>
      <c r="C114" s="13" t="s">
        <v>71</v>
      </c>
      <c r="D114" s="14"/>
      <c r="E114" s="15"/>
      <c r="F114" s="15" t="s">
        <v>82</v>
      </c>
      <c r="G114" s="15">
        <v>317.11</v>
      </c>
      <c r="H114" s="16">
        <v>4.54</v>
      </c>
      <c r="I114" s="43">
        <f>G114*H114</f>
        <v>1439.6794</v>
      </c>
    </row>
    <row r="115" spans="1:9" ht="12.75" customHeight="1" x14ac:dyDescent="0.2">
      <c r="A115" s="589"/>
      <c r="B115" s="13"/>
      <c r="C115" s="13" t="s">
        <v>72</v>
      </c>
      <c r="D115" s="14"/>
      <c r="E115" s="15"/>
      <c r="F115" s="15" t="s">
        <v>82</v>
      </c>
      <c r="G115" s="15">
        <v>342.77</v>
      </c>
      <c r="H115" s="16">
        <v>4.54</v>
      </c>
      <c r="I115" s="43">
        <f t="shared" ref="I115:I121" si="2">G115*H115</f>
        <v>1556.1758</v>
      </c>
    </row>
    <row r="116" spans="1:9" ht="12.75" customHeight="1" x14ac:dyDescent="0.2">
      <c r="A116" s="589"/>
      <c r="B116" s="13"/>
      <c r="C116" s="13" t="s">
        <v>73</v>
      </c>
      <c r="D116" s="14"/>
      <c r="E116" s="15"/>
      <c r="F116" s="15" t="s">
        <v>82</v>
      </c>
      <c r="G116" s="15">
        <v>52.06</v>
      </c>
      <c r="H116" s="16">
        <v>4.54</v>
      </c>
      <c r="I116" s="43">
        <f t="shared" si="2"/>
        <v>236.35240000000002</v>
      </c>
    </row>
    <row r="117" spans="1:9" ht="12.75" customHeight="1" x14ac:dyDescent="0.2">
      <c r="A117" s="589"/>
      <c r="B117" s="13"/>
      <c r="C117" s="13" t="s">
        <v>74</v>
      </c>
      <c r="D117" s="14"/>
      <c r="E117" s="15"/>
      <c r="F117" s="15" t="s">
        <v>82</v>
      </c>
      <c r="G117" s="15">
        <v>143.34</v>
      </c>
      <c r="H117" s="16">
        <v>4.8099999999999996</v>
      </c>
      <c r="I117" s="43">
        <f t="shared" si="2"/>
        <v>689.46539999999993</v>
      </c>
    </row>
    <row r="118" spans="1:9" ht="12.75" customHeight="1" x14ac:dyDescent="0.2">
      <c r="A118" s="589"/>
      <c r="B118" s="13"/>
      <c r="C118" s="13" t="s">
        <v>75</v>
      </c>
      <c r="D118" s="14"/>
      <c r="E118" s="15"/>
      <c r="F118" s="15" t="s">
        <v>82</v>
      </c>
      <c r="G118" s="15">
        <v>296.64</v>
      </c>
      <c r="H118" s="16">
        <v>4.8099999999999996</v>
      </c>
      <c r="I118" s="43">
        <f t="shared" si="2"/>
        <v>1426.8383999999999</v>
      </c>
    </row>
    <row r="119" spans="1:9" ht="12.75" customHeight="1" x14ac:dyDescent="0.2">
      <c r="A119" s="589"/>
      <c r="B119" s="13"/>
      <c r="C119" s="13" t="s">
        <v>76</v>
      </c>
      <c r="D119" s="14"/>
      <c r="E119" s="15"/>
      <c r="F119" s="15" t="s">
        <v>82</v>
      </c>
      <c r="G119" s="15">
        <v>323.62</v>
      </c>
      <c r="H119" s="16">
        <v>4.8099999999999996</v>
      </c>
      <c r="I119" s="43">
        <f t="shared" si="2"/>
        <v>1556.6121999999998</v>
      </c>
    </row>
    <row r="120" spans="1:9" ht="12.75" customHeight="1" x14ac:dyDescent="0.2">
      <c r="A120" s="589"/>
      <c r="B120" s="13"/>
      <c r="C120" s="13" t="s">
        <v>77</v>
      </c>
      <c r="D120" s="14"/>
      <c r="E120" s="15"/>
      <c r="F120" s="15" t="s">
        <v>82</v>
      </c>
      <c r="G120" s="15">
        <v>505.66</v>
      </c>
      <c r="H120" s="16">
        <v>4.8099999999999996</v>
      </c>
      <c r="I120" s="43">
        <f t="shared" si="2"/>
        <v>2432.2246</v>
      </c>
    </row>
    <row r="121" spans="1:9" ht="12.75" customHeight="1" x14ac:dyDescent="0.2">
      <c r="A121" s="589"/>
      <c r="B121" s="13"/>
      <c r="C121" s="13" t="s">
        <v>78</v>
      </c>
      <c r="D121" s="14"/>
      <c r="E121" s="15"/>
      <c r="F121" s="15" t="s">
        <v>82</v>
      </c>
      <c r="G121" s="15">
        <v>613.47</v>
      </c>
      <c r="H121" s="16">
        <v>4.8099999999999996</v>
      </c>
      <c r="I121" s="43">
        <f t="shared" si="2"/>
        <v>2950.7907</v>
      </c>
    </row>
    <row r="122" spans="1:9" ht="12.75" customHeight="1" x14ac:dyDescent="0.2">
      <c r="A122" s="589"/>
      <c r="B122" s="13"/>
      <c r="C122" s="13" t="s">
        <v>79</v>
      </c>
      <c r="D122" s="14"/>
      <c r="E122" s="15"/>
      <c r="F122" s="15" t="s">
        <v>82</v>
      </c>
      <c r="G122" s="15">
        <v>432.41</v>
      </c>
      <c r="H122" s="16">
        <v>4.8099999999999996</v>
      </c>
      <c r="I122" s="43">
        <f>G122*H122</f>
        <v>2079.8921</v>
      </c>
    </row>
    <row r="123" spans="1:9" ht="12.75" customHeight="1" x14ac:dyDescent="0.2">
      <c r="A123" s="589"/>
      <c r="B123" s="74"/>
      <c r="C123" s="13" t="s">
        <v>86</v>
      </c>
      <c r="D123" s="14"/>
      <c r="E123" s="15"/>
      <c r="F123" s="15" t="s">
        <v>82</v>
      </c>
      <c r="G123" s="337">
        <f>SUM(G111:G122)</f>
        <v>4333.7599999999993</v>
      </c>
      <c r="H123" s="16"/>
      <c r="I123" s="246">
        <f>SUM(I111:I122)</f>
        <v>20300.358199999999</v>
      </c>
    </row>
    <row r="124" spans="1:9" ht="30" customHeight="1" x14ac:dyDescent="0.2">
      <c r="A124" s="224" t="s">
        <v>91</v>
      </c>
      <c r="B124" s="13"/>
      <c r="C124" s="13" t="s">
        <v>86</v>
      </c>
      <c r="D124" s="14"/>
      <c r="E124" s="15"/>
      <c r="F124" s="15"/>
      <c r="G124" s="15"/>
      <c r="H124" s="16"/>
      <c r="I124" s="246">
        <v>112416.72</v>
      </c>
    </row>
    <row r="125" spans="1:9" x14ac:dyDescent="0.2">
      <c r="A125" s="224" t="s">
        <v>83</v>
      </c>
      <c r="B125" s="13"/>
      <c r="C125" s="74" t="s">
        <v>86</v>
      </c>
      <c r="D125" s="14"/>
      <c r="E125" s="15"/>
      <c r="F125" s="15"/>
      <c r="G125" s="15"/>
      <c r="H125" s="16"/>
      <c r="I125" s="246">
        <v>7580.04</v>
      </c>
    </row>
    <row r="126" spans="1:9" x14ac:dyDescent="0.2">
      <c r="A126" s="224" t="s">
        <v>85</v>
      </c>
      <c r="B126" s="13"/>
      <c r="C126" s="74" t="s">
        <v>86</v>
      </c>
      <c r="D126" s="14"/>
      <c r="E126" s="15"/>
      <c r="F126" s="15"/>
      <c r="G126" s="15"/>
      <c r="H126" s="16"/>
      <c r="I126" s="246">
        <v>8104.61</v>
      </c>
    </row>
    <row r="127" spans="1:9" ht="15" customHeight="1" x14ac:dyDescent="0.2">
      <c r="A127" s="222" t="s">
        <v>88</v>
      </c>
      <c r="B127" s="13"/>
      <c r="C127" s="74" t="s">
        <v>86</v>
      </c>
      <c r="D127" s="14"/>
      <c r="E127" s="15"/>
      <c r="F127" s="15"/>
      <c r="G127" s="15"/>
      <c r="H127" s="16"/>
      <c r="I127" s="246">
        <v>6388.08</v>
      </c>
    </row>
    <row r="128" spans="1:9" ht="12.75" customHeight="1" thickBot="1" x14ac:dyDescent="0.25">
      <c r="A128" s="222"/>
      <c r="B128" s="112"/>
      <c r="C128" s="112"/>
      <c r="D128" s="111"/>
      <c r="E128" s="113"/>
      <c r="F128" s="112"/>
      <c r="G128" s="112"/>
      <c r="H128" s="111" t="s">
        <v>16</v>
      </c>
      <c r="I128" s="235">
        <f>SUM(I123:I127)</f>
        <v>154789.80819999997</v>
      </c>
    </row>
    <row r="129" spans="1:255" ht="64.5" thickBot="1" x14ac:dyDescent="0.25">
      <c r="A129" s="120" t="s">
        <v>96</v>
      </c>
      <c r="B129" s="117" t="s">
        <v>15</v>
      </c>
      <c r="C129" s="117" t="s">
        <v>4</v>
      </c>
      <c r="D129" s="117" t="s">
        <v>22</v>
      </c>
      <c r="E129" s="121" t="s">
        <v>17</v>
      </c>
      <c r="F129" s="117" t="s">
        <v>18</v>
      </c>
      <c r="G129" s="117" t="s">
        <v>9</v>
      </c>
      <c r="H129" s="117" t="s">
        <v>12</v>
      </c>
      <c r="I129" s="118" t="s">
        <v>11</v>
      </c>
    </row>
    <row r="130" spans="1:255" ht="12.75" customHeight="1" thickBot="1" x14ac:dyDescent="0.25">
      <c r="A130" s="230"/>
      <c r="B130" s="107">
        <v>2958.91</v>
      </c>
      <c r="C130" s="58" t="s">
        <v>65</v>
      </c>
      <c r="D130" s="67"/>
      <c r="E130" s="59"/>
      <c r="F130" s="59"/>
      <c r="G130" s="59"/>
      <c r="H130" s="60"/>
      <c r="I130" s="61"/>
    </row>
    <row r="131" spans="1:255" ht="12.75" customHeight="1" thickBot="1" x14ac:dyDescent="0.25">
      <c r="A131" s="230"/>
      <c r="B131" s="108">
        <v>2591.89</v>
      </c>
      <c r="C131" s="95" t="s">
        <v>66</v>
      </c>
      <c r="D131" s="96"/>
      <c r="E131" s="97"/>
      <c r="F131" s="97"/>
      <c r="G131" s="97"/>
      <c r="H131" s="98"/>
      <c r="I131" s="99"/>
    </row>
    <row r="132" spans="1:255" ht="12.75" customHeight="1" thickBot="1" x14ac:dyDescent="0.25">
      <c r="A132" s="230"/>
      <c r="B132" s="109">
        <v>2956.17</v>
      </c>
      <c r="C132" s="88" t="s">
        <v>69</v>
      </c>
      <c r="D132" s="89"/>
      <c r="E132" s="47"/>
      <c r="F132" s="47"/>
      <c r="G132" s="47"/>
      <c r="H132" s="48"/>
      <c r="I132" s="49"/>
    </row>
    <row r="133" spans="1:255" ht="12.75" customHeight="1" thickBot="1" x14ac:dyDescent="0.25">
      <c r="A133" s="230"/>
      <c r="B133" s="109">
        <v>2922.39</v>
      </c>
      <c r="C133" s="88" t="s">
        <v>71</v>
      </c>
      <c r="D133" s="89"/>
      <c r="E133" s="47"/>
      <c r="F133" s="47"/>
      <c r="G133" s="47"/>
      <c r="H133" s="48"/>
      <c r="I133" s="49"/>
    </row>
    <row r="134" spans="1:255" ht="12.75" customHeight="1" thickBot="1" x14ac:dyDescent="0.25">
      <c r="A134" s="230"/>
      <c r="B134" s="109">
        <v>2952.53</v>
      </c>
      <c r="C134" s="88" t="s">
        <v>72</v>
      </c>
      <c r="D134" s="89"/>
      <c r="E134" s="47"/>
      <c r="F134" s="47"/>
      <c r="G134" s="47"/>
      <c r="H134" s="48"/>
      <c r="I134" s="49"/>
    </row>
    <row r="135" spans="1:255" ht="12.75" customHeight="1" thickBot="1" x14ac:dyDescent="0.25">
      <c r="A135" s="230"/>
      <c r="B135" s="109">
        <v>2911.24</v>
      </c>
      <c r="C135" s="88" t="s">
        <v>73</v>
      </c>
      <c r="D135" s="89"/>
      <c r="E135" s="47"/>
      <c r="F135" s="47"/>
      <c r="G135" s="47"/>
      <c r="H135" s="48"/>
      <c r="I135" s="49"/>
    </row>
    <row r="136" spans="1:255" ht="12.75" customHeight="1" thickBot="1" x14ac:dyDescent="0.25">
      <c r="A136" s="230"/>
      <c r="B136" s="109">
        <v>2445.9679999999998</v>
      </c>
      <c r="C136" s="88" t="s">
        <v>74</v>
      </c>
      <c r="D136" s="89"/>
      <c r="E136" s="47"/>
      <c r="F136" s="47"/>
      <c r="G136" s="47"/>
      <c r="H136" s="48"/>
      <c r="I136" s="49"/>
    </row>
    <row r="137" spans="1:255" ht="12.75" customHeight="1" thickBot="1" x14ac:dyDescent="0.25">
      <c r="A137" s="224"/>
      <c r="B137" s="109">
        <v>2586.4070000000002</v>
      </c>
      <c r="C137" s="88" t="s">
        <v>75</v>
      </c>
      <c r="D137" s="89"/>
      <c r="E137" s="47"/>
      <c r="F137" s="47"/>
      <c r="G137" s="47"/>
      <c r="H137" s="48"/>
      <c r="I137" s="49"/>
    </row>
    <row r="138" spans="1:255" ht="12.75" customHeight="1" thickBot="1" x14ac:dyDescent="0.25">
      <c r="A138" s="224"/>
      <c r="B138" s="109">
        <v>2913.9850000000001</v>
      </c>
      <c r="C138" s="88" t="s">
        <v>76</v>
      </c>
      <c r="D138" s="89"/>
      <c r="E138" s="47"/>
      <c r="F138" s="47"/>
      <c r="G138" s="47"/>
      <c r="H138" s="48"/>
      <c r="I138" s="49"/>
    </row>
    <row r="139" spans="1:255" ht="12.75" customHeight="1" thickBot="1" x14ac:dyDescent="0.25">
      <c r="A139" s="224"/>
      <c r="B139" s="109">
        <v>2366.5619999999999</v>
      </c>
      <c r="C139" s="88" t="s">
        <v>77</v>
      </c>
      <c r="D139" s="89"/>
      <c r="E139" s="47"/>
      <c r="F139" s="47"/>
      <c r="G139" s="47"/>
      <c r="H139" s="48"/>
      <c r="I139" s="49"/>
    </row>
    <row r="140" spans="1:255" ht="12.75" customHeight="1" thickBot="1" x14ac:dyDescent="0.25">
      <c r="A140" s="224"/>
      <c r="B140" s="109">
        <v>2397.2849999999999</v>
      </c>
      <c r="C140" s="88" t="s">
        <v>78</v>
      </c>
      <c r="D140" s="89"/>
      <c r="E140" s="47"/>
      <c r="F140" s="47"/>
      <c r="G140" s="47"/>
      <c r="H140" s="48"/>
      <c r="I140" s="49"/>
    </row>
    <row r="141" spans="1:255" ht="12.75" customHeight="1" thickBot="1" x14ac:dyDescent="0.25">
      <c r="A141" s="224"/>
      <c r="B141" s="109">
        <v>2988.2510000000002</v>
      </c>
      <c r="C141" s="88" t="s">
        <v>79</v>
      </c>
      <c r="D141" s="89"/>
      <c r="E141" s="47"/>
      <c r="F141" s="47"/>
      <c r="G141" s="47"/>
      <c r="H141" s="48"/>
      <c r="I141" s="49"/>
    </row>
    <row r="142" spans="1:255" ht="12.75" customHeight="1" thickBot="1" x14ac:dyDescent="0.25">
      <c r="A142" s="224"/>
      <c r="B142" s="188"/>
      <c r="C142" s="73" t="s">
        <v>86</v>
      </c>
      <c r="D142" s="166"/>
      <c r="E142" s="53"/>
      <c r="F142" s="53"/>
      <c r="G142" s="53"/>
      <c r="H142" s="156"/>
      <c r="I142" s="49">
        <v>1115.6500000000001</v>
      </c>
    </row>
    <row r="143" spans="1:255" ht="12.75" customHeight="1" thickBot="1" x14ac:dyDescent="0.25">
      <c r="A143" s="224"/>
      <c r="B143" s="18">
        <f>SUM(B130:B142)</f>
        <v>32991.587999999996</v>
      </c>
      <c r="C143" s="17"/>
      <c r="D143" s="18"/>
      <c r="E143" s="19"/>
      <c r="F143" s="17"/>
      <c r="G143" s="17"/>
      <c r="H143" s="18" t="s">
        <v>16</v>
      </c>
      <c r="I143" s="236">
        <f>SUM(I130:I142)</f>
        <v>1115.6500000000001</v>
      </c>
    </row>
    <row r="144" spans="1:255" s="45" customFormat="1" ht="83.25" customHeight="1" thickBot="1" x14ac:dyDescent="0.25">
      <c r="A144" s="46" t="s">
        <v>98</v>
      </c>
      <c r="B144" s="117" t="s">
        <v>15</v>
      </c>
      <c r="C144" s="117" t="s">
        <v>4</v>
      </c>
      <c r="D144" s="117" t="s">
        <v>22</v>
      </c>
      <c r="E144" s="121" t="s">
        <v>17</v>
      </c>
      <c r="F144" s="117" t="s">
        <v>18</v>
      </c>
      <c r="G144" s="117" t="s">
        <v>9</v>
      </c>
      <c r="H144" s="117" t="s">
        <v>12</v>
      </c>
      <c r="I144" s="118" t="s">
        <v>11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28.9" customHeight="1" thickBot="1" x14ac:dyDescent="0.25">
      <c r="A145" s="209" t="s">
        <v>87</v>
      </c>
      <c r="B145" s="185"/>
      <c r="C145" s="170" t="s">
        <v>86</v>
      </c>
      <c r="D145" s="241"/>
      <c r="E145" s="242"/>
      <c r="F145" s="241"/>
      <c r="G145" s="242"/>
      <c r="H145" s="242"/>
      <c r="I145" s="203">
        <v>44578.15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46"/>
      <c r="B146" s="79">
        <f>SUM(B145:B145)</f>
        <v>0</v>
      </c>
      <c r="C146" s="78"/>
      <c r="D146" s="79"/>
      <c r="E146" s="80"/>
      <c r="F146" s="78"/>
      <c r="G146" s="78"/>
      <c r="H146" s="79" t="s">
        <v>16</v>
      </c>
      <c r="I146" s="81">
        <f>SUM(I145:I145)</f>
        <v>44578.15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53.25" customHeight="1" thickBot="1" x14ac:dyDescent="0.25">
      <c r="A147" s="137" t="s">
        <v>97</v>
      </c>
      <c r="B147" s="117" t="s">
        <v>15</v>
      </c>
      <c r="C147" s="117" t="s">
        <v>4</v>
      </c>
      <c r="D147" s="117" t="s">
        <v>22</v>
      </c>
      <c r="E147" s="285" t="s">
        <v>17</v>
      </c>
      <c r="F147" s="117" t="s">
        <v>18</v>
      </c>
      <c r="G147" s="117" t="s">
        <v>9</v>
      </c>
      <c r="H147" s="117" t="s">
        <v>12</v>
      </c>
      <c r="I147" s="118" t="s">
        <v>11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09"/>
      <c r="B148" s="188"/>
      <c r="C148" s="73" t="s">
        <v>86</v>
      </c>
      <c r="D148" s="166"/>
      <c r="E148" s="53"/>
      <c r="F148" s="53"/>
      <c r="G148" s="53"/>
      <c r="H148" s="156"/>
      <c r="I148" s="571">
        <v>70646.84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137"/>
      <c r="B149" s="277"/>
      <c r="C149" s="78"/>
      <c r="D149" s="79"/>
      <c r="E149" s="80"/>
      <c r="F149" s="78"/>
      <c r="G149" s="78"/>
      <c r="H149" s="79"/>
      <c r="I149" s="81">
        <f>SUM(I148)</f>
        <v>70646.84</v>
      </c>
    </row>
    <row r="150" spans="1:255" ht="12.75" customHeight="1" x14ac:dyDescent="0.2">
      <c r="A150" s="286"/>
      <c r="B150" s="287"/>
      <c r="C150" s="288"/>
      <c r="D150" s="289"/>
      <c r="E150" s="290"/>
      <c r="F150" s="291"/>
      <c r="G150" s="292"/>
      <c r="H150" s="287"/>
      <c r="I150" s="287"/>
    </row>
    <row r="151" spans="1:255" ht="12.75" customHeight="1" x14ac:dyDescent="0.2">
      <c r="A151" s="286"/>
      <c r="B151" s="287"/>
      <c r="C151" s="288"/>
      <c r="D151" s="289"/>
      <c r="E151" s="290"/>
      <c r="F151" s="291"/>
      <c r="G151" s="292"/>
      <c r="H151" s="287"/>
      <c r="I151" s="287"/>
    </row>
    <row r="152" spans="1:255" ht="15.75" x14ac:dyDescent="0.2">
      <c r="A152" s="21" t="s">
        <v>20</v>
      </c>
      <c r="B152" s="22"/>
      <c r="C152" s="23"/>
      <c r="D152" s="4" t="s">
        <v>8</v>
      </c>
      <c r="E152" s="4" t="s">
        <v>5</v>
      </c>
      <c r="F152" s="122" t="s">
        <v>6</v>
      </c>
    </row>
    <row r="153" spans="1:255" ht="12.75" customHeight="1" x14ac:dyDescent="0.2">
      <c r="A153" s="593" t="s">
        <v>14</v>
      </c>
      <c r="B153" s="594"/>
      <c r="C153" s="25"/>
      <c r="D153" s="26">
        <f>B35</f>
        <v>85196.18299999999</v>
      </c>
      <c r="E153" s="26">
        <f>I35</f>
        <v>5434.4979999999996</v>
      </c>
      <c r="F153" s="123">
        <f>D153+E153</f>
        <v>90630.680999999982</v>
      </c>
    </row>
    <row r="154" spans="1:255" ht="12.75" customHeight="1" x14ac:dyDescent="0.2">
      <c r="A154" s="593" t="s">
        <v>1603</v>
      </c>
      <c r="B154" s="594"/>
      <c r="C154" s="25"/>
      <c r="D154" s="26">
        <f>B74</f>
        <v>126214.22</v>
      </c>
      <c r="E154" s="26">
        <f>I74</f>
        <v>4178.75</v>
      </c>
      <c r="F154" s="123">
        <f>D154+E154</f>
        <v>130392.97</v>
      </c>
    </row>
    <row r="155" spans="1:255" ht="12.75" customHeight="1" x14ac:dyDescent="0.2">
      <c r="A155" s="593" t="s">
        <v>13</v>
      </c>
      <c r="B155" s="594"/>
      <c r="C155" s="25"/>
      <c r="D155" s="26">
        <f>B94</f>
        <v>64117.751100000001</v>
      </c>
      <c r="E155" s="26">
        <f>I94</f>
        <v>667.8</v>
      </c>
      <c r="F155" s="123">
        <f>D155+E155</f>
        <v>64785.551100000004</v>
      </c>
    </row>
    <row r="156" spans="1:255" ht="12.75" customHeight="1" x14ac:dyDescent="0.2">
      <c r="A156" s="593" t="s">
        <v>383</v>
      </c>
      <c r="B156" s="594"/>
      <c r="C156" s="25"/>
      <c r="D156" s="26">
        <f>B109</f>
        <v>90286.177000000025</v>
      </c>
      <c r="E156" s="26">
        <f>I109</f>
        <v>705.1</v>
      </c>
      <c r="F156" s="123">
        <f>D156+E156</f>
        <v>90991.277000000031</v>
      </c>
    </row>
    <row r="157" spans="1:255" x14ac:dyDescent="0.2">
      <c r="A157" s="593" t="s">
        <v>25</v>
      </c>
      <c r="B157" s="594"/>
      <c r="C157" s="25"/>
      <c r="D157" s="26">
        <f>B143</f>
        <v>32991.587999999996</v>
      </c>
      <c r="E157" s="26">
        <f>I143</f>
        <v>1115.6500000000001</v>
      </c>
      <c r="F157" s="123">
        <f>D157+E157</f>
        <v>34107.237999999998</v>
      </c>
      <c r="G157" s="56"/>
    </row>
    <row r="158" spans="1:255" x14ac:dyDescent="0.2">
      <c r="A158" s="607" t="s">
        <v>68</v>
      </c>
      <c r="B158" s="608"/>
      <c r="C158" s="25"/>
      <c r="D158" s="26"/>
      <c r="E158" s="26"/>
      <c r="F158" s="245">
        <f>F159+F160+F161+F162+F163</f>
        <v>154789.80819999997</v>
      </c>
      <c r="G158" s="56"/>
    </row>
    <row r="159" spans="1:255" x14ac:dyDescent="0.2">
      <c r="A159" s="593" t="s">
        <v>81</v>
      </c>
      <c r="B159" s="594"/>
      <c r="C159" s="25"/>
      <c r="D159" s="26"/>
      <c r="E159" s="26"/>
      <c r="F159" s="123">
        <f>I123</f>
        <v>20300.358199999999</v>
      </c>
      <c r="G159" s="56"/>
    </row>
    <row r="160" spans="1:255" x14ac:dyDescent="0.2">
      <c r="A160" s="593" t="s">
        <v>91</v>
      </c>
      <c r="B160" s="594"/>
      <c r="C160" s="25"/>
      <c r="D160" s="26"/>
      <c r="E160" s="26"/>
      <c r="F160" s="123">
        <f>I124</f>
        <v>112416.72</v>
      </c>
      <c r="G160" s="56"/>
    </row>
    <row r="161" spans="1:7" x14ac:dyDescent="0.2">
      <c r="A161" s="593" t="s">
        <v>83</v>
      </c>
      <c r="B161" s="594"/>
      <c r="C161" s="25"/>
      <c r="D161" s="26"/>
      <c r="E161" s="26"/>
      <c r="F161" s="123">
        <f>I125</f>
        <v>7580.04</v>
      </c>
      <c r="G161" s="56"/>
    </row>
    <row r="162" spans="1:7" x14ac:dyDescent="0.2">
      <c r="A162" s="593" t="s">
        <v>85</v>
      </c>
      <c r="B162" s="594"/>
      <c r="C162" s="25"/>
      <c r="D162" s="26"/>
      <c r="E162" s="26"/>
      <c r="F162" s="123">
        <f>I126</f>
        <v>8104.61</v>
      </c>
      <c r="G162" s="56"/>
    </row>
    <row r="163" spans="1:7" x14ac:dyDescent="0.2">
      <c r="A163" s="593" t="s">
        <v>88</v>
      </c>
      <c r="B163" s="594"/>
      <c r="C163" s="25"/>
      <c r="D163" s="26"/>
      <c r="E163" s="26"/>
      <c r="F163" s="123">
        <f>I127</f>
        <v>6388.08</v>
      </c>
      <c r="G163" s="56"/>
    </row>
    <row r="164" spans="1:7" ht="41.25" customHeight="1" x14ac:dyDescent="0.2">
      <c r="A164" s="614" t="s">
        <v>2</v>
      </c>
      <c r="B164" s="615"/>
      <c r="C164" s="25"/>
      <c r="D164" s="26">
        <f>B146</f>
        <v>0</v>
      </c>
      <c r="E164" s="26"/>
      <c r="F164" s="123">
        <f>D164+I146</f>
        <v>44578.15</v>
      </c>
      <c r="G164" s="56"/>
    </row>
    <row r="165" spans="1:7" x14ac:dyDescent="0.2">
      <c r="A165" s="614" t="s">
        <v>97</v>
      </c>
      <c r="B165" s="615"/>
      <c r="C165" s="25"/>
      <c r="D165" s="26"/>
      <c r="E165" s="26"/>
      <c r="F165" s="123">
        <f>I149</f>
        <v>70646.84</v>
      </c>
      <c r="G165" s="56"/>
    </row>
    <row r="166" spans="1:7" x14ac:dyDescent="0.2">
      <c r="A166" s="612" t="s">
        <v>21</v>
      </c>
      <c r="B166" s="613"/>
      <c r="C166" s="27"/>
      <c r="D166" s="28">
        <f>SUM(D153:D164)</f>
        <v>398805.9191</v>
      </c>
      <c r="E166" s="28">
        <f>SUM(E153:E157)</f>
        <v>12101.797999999999</v>
      </c>
      <c r="F166" s="124">
        <f>F153+F154+F155+F156+F157+F158+F164+F165</f>
        <v>680922.51529999997</v>
      </c>
      <c r="G166" s="56"/>
    </row>
  </sheetData>
  <autoFilter ref="A5:I143"/>
  <mergeCells count="69">
    <mergeCell ref="A161:B161"/>
    <mergeCell ref="C8:C9"/>
    <mergeCell ref="D8:D9"/>
    <mergeCell ref="C10:C11"/>
    <mergeCell ref="A155:B155"/>
    <mergeCell ref="A156:B156"/>
    <mergeCell ref="B6:B11"/>
    <mergeCell ref="A154:B154"/>
    <mergeCell ref="A37:A40"/>
    <mergeCell ref="A10:A11"/>
    <mergeCell ref="A166:B166"/>
    <mergeCell ref="A164:B164"/>
    <mergeCell ref="A158:B158"/>
    <mergeCell ref="A160:B160"/>
    <mergeCell ref="A153:B153"/>
    <mergeCell ref="A6:A7"/>
    <mergeCell ref="A157:B157"/>
    <mergeCell ref="A159:B159"/>
    <mergeCell ref="A163:B163"/>
    <mergeCell ref="A165:B165"/>
    <mergeCell ref="A12:A19"/>
    <mergeCell ref="A23:A25"/>
    <mergeCell ref="A50:A54"/>
    <mergeCell ref="A89:A93"/>
    <mergeCell ref="A57:A59"/>
    <mergeCell ref="A60:A62"/>
    <mergeCell ref="A63:A68"/>
    <mergeCell ref="A46:A47"/>
    <mergeCell ref="A48:A49"/>
    <mergeCell ref="A30:A31"/>
    <mergeCell ref="C6:C7"/>
    <mergeCell ref="G1:H1"/>
    <mergeCell ref="A1:B1"/>
    <mergeCell ref="G2:H2"/>
    <mergeCell ref="D6:D7"/>
    <mergeCell ref="A8:A9"/>
    <mergeCell ref="D10:D11"/>
    <mergeCell ref="D12:D19"/>
    <mergeCell ref="B12:B19"/>
    <mergeCell ref="C12:C19"/>
    <mergeCell ref="A21:A22"/>
    <mergeCell ref="C21:C22"/>
    <mergeCell ref="D21:D22"/>
    <mergeCell ref="B21:B25"/>
    <mergeCell ref="C23:C25"/>
    <mergeCell ref="D23:D25"/>
    <mergeCell ref="A162:B162"/>
    <mergeCell ref="C37:C42"/>
    <mergeCell ref="D37:D42"/>
    <mergeCell ref="B37:B42"/>
    <mergeCell ref="A111:A123"/>
    <mergeCell ref="C46:C54"/>
    <mergeCell ref="B57:B68"/>
    <mergeCell ref="A70:A71"/>
    <mergeCell ref="C70:C71"/>
    <mergeCell ref="D70:D71"/>
    <mergeCell ref="C30:C31"/>
    <mergeCell ref="B30:B31"/>
    <mergeCell ref="C57:C68"/>
    <mergeCell ref="D63:D68"/>
    <mergeCell ref="D50:D54"/>
    <mergeCell ref="B46:B54"/>
    <mergeCell ref="D30:D31"/>
    <mergeCell ref="A41:A42"/>
    <mergeCell ref="B70:B71"/>
    <mergeCell ref="D46:D47"/>
    <mergeCell ref="D60:D62"/>
    <mergeCell ref="D57:D59"/>
    <mergeCell ref="D48:D49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4"/>
  <dimension ref="A1:IU132"/>
  <sheetViews>
    <sheetView topLeftCell="A103" zoomScale="97" zoomScaleNormal="97" workbookViewId="0">
      <selection activeCell="A120" sqref="A120:B120"/>
    </sheetView>
  </sheetViews>
  <sheetFormatPr defaultRowHeight="12.75" customHeight="1" x14ac:dyDescent="0.2"/>
  <cols>
    <col min="1" max="1" width="23.28515625" customWidth="1"/>
    <col min="2" max="2" width="11.5703125" customWidth="1"/>
    <col min="3" max="3" width="13.85546875" customWidth="1"/>
    <col min="4" max="4" width="17.5703125" customWidth="1"/>
    <col min="5" max="5" width="26.28515625" customWidth="1"/>
    <col min="6" max="6" width="12.1406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878</v>
      </c>
      <c r="E2" s="5">
        <v>240770.7</v>
      </c>
      <c r="F2" s="6">
        <v>229990.33</v>
      </c>
      <c r="G2" s="586">
        <f>E2-F2</f>
        <v>10780.370000000024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10</v>
      </c>
      <c r="F3" s="1"/>
      <c r="G3" s="1"/>
      <c r="H3" s="1" t="s">
        <v>24</v>
      </c>
      <c r="I3" s="8">
        <f>F2-F132</f>
        <v>6151.9212999999872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403"/>
      <c r="B6" s="33">
        <v>2640.14</v>
      </c>
      <c r="C6" s="33" t="s">
        <v>65</v>
      </c>
      <c r="D6" s="401"/>
      <c r="E6" s="35"/>
      <c r="F6" s="35"/>
      <c r="G6" s="35"/>
      <c r="H6" s="36"/>
      <c r="I6" s="160">
        <f>G6*H6</f>
        <v>0</v>
      </c>
    </row>
    <row r="7" spans="1:9" ht="12.75" customHeight="1" x14ac:dyDescent="0.2">
      <c r="A7" s="368"/>
      <c r="B7" s="13">
        <v>2634.56</v>
      </c>
      <c r="C7" s="13" t="s">
        <v>66</v>
      </c>
      <c r="D7" s="271"/>
      <c r="E7" s="15"/>
      <c r="F7" s="15"/>
      <c r="G7" s="15"/>
      <c r="H7" s="16"/>
      <c r="I7" s="43">
        <f>G7*H7</f>
        <v>0</v>
      </c>
    </row>
    <row r="8" spans="1:9" ht="12.75" customHeight="1" thickBot="1" x14ac:dyDescent="0.25">
      <c r="A8" s="368"/>
      <c r="B8" s="13">
        <v>2817.61</v>
      </c>
      <c r="C8" s="13" t="s">
        <v>69</v>
      </c>
      <c r="D8" s="271"/>
      <c r="E8" s="15"/>
      <c r="F8" s="15"/>
      <c r="G8" s="15"/>
      <c r="H8" s="16"/>
      <c r="I8" s="43">
        <f t="shared" ref="I8:I18" si="0">G8*H8</f>
        <v>0</v>
      </c>
    </row>
    <row r="9" spans="1:9" ht="26.25" thickBot="1" x14ac:dyDescent="0.25">
      <c r="A9" s="46" t="s">
        <v>840</v>
      </c>
      <c r="B9" s="88">
        <v>2490.41</v>
      </c>
      <c r="C9" s="88" t="s">
        <v>71</v>
      </c>
      <c r="D9" s="407"/>
      <c r="E9" s="47" t="s">
        <v>841</v>
      </c>
      <c r="F9" s="47" t="s">
        <v>102</v>
      </c>
      <c r="G9" s="47">
        <v>2.5</v>
      </c>
      <c r="H9" s="48">
        <v>69.78</v>
      </c>
      <c r="I9" s="49">
        <f t="shared" si="0"/>
        <v>174.45</v>
      </c>
    </row>
    <row r="10" spans="1:9" ht="12.75" customHeight="1" x14ac:dyDescent="0.2">
      <c r="A10" s="368"/>
      <c r="B10" s="13">
        <v>2310.12</v>
      </c>
      <c r="C10" s="13" t="s">
        <v>72</v>
      </c>
      <c r="D10" s="271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368"/>
      <c r="B11" s="13">
        <v>2043.6</v>
      </c>
      <c r="C11" s="13" t="s">
        <v>73</v>
      </c>
      <c r="D11" s="270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368"/>
      <c r="B12" s="13">
        <v>2367.4520000000002</v>
      </c>
      <c r="C12" s="13" t="s">
        <v>74</v>
      </c>
      <c r="D12" s="270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368"/>
      <c r="B13" s="13">
        <v>1940.539</v>
      </c>
      <c r="C13" s="13" t="s">
        <v>75</v>
      </c>
      <c r="D13" s="270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421"/>
      <c r="B14" s="74">
        <v>2108.4180000000001</v>
      </c>
      <c r="C14" s="74" t="s">
        <v>76</v>
      </c>
      <c r="D14" s="317"/>
      <c r="E14" s="76"/>
      <c r="F14" s="76"/>
      <c r="G14" s="76"/>
      <c r="H14" s="77"/>
      <c r="I14" s="204">
        <f t="shared" si="0"/>
        <v>0</v>
      </c>
    </row>
    <row r="15" spans="1:9" ht="12.75" customHeight="1" x14ac:dyDescent="0.2">
      <c r="A15" s="588" t="s">
        <v>908</v>
      </c>
      <c r="B15" s="579">
        <v>2136.5320000000002</v>
      </c>
      <c r="C15" s="579" t="s">
        <v>77</v>
      </c>
      <c r="D15" s="591" t="s">
        <v>139</v>
      </c>
      <c r="E15" s="37" t="s">
        <v>1305</v>
      </c>
      <c r="F15" s="37" t="s">
        <v>425</v>
      </c>
      <c r="G15" s="37">
        <v>0.2</v>
      </c>
      <c r="H15" s="38">
        <v>300</v>
      </c>
      <c r="I15" s="39">
        <f t="shared" si="0"/>
        <v>60</v>
      </c>
    </row>
    <row r="16" spans="1:9" ht="12.75" customHeight="1" thickBot="1" x14ac:dyDescent="0.25">
      <c r="A16" s="590"/>
      <c r="B16" s="580"/>
      <c r="C16" s="580"/>
      <c r="D16" s="592"/>
      <c r="E16" s="40" t="s">
        <v>422</v>
      </c>
      <c r="F16" s="40" t="s">
        <v>285</v>
      </c>
      <c r="G16" s="40">
        <v>1</v>
      </c>
      <c r="H16" s="41">
        <v>350</v>
      </c>
      <c r="I16" s="42">
        <f t="shared" si="0"/>
        <v>350</v>
      </c>
    </row>
    <row r="17" spans="1:9" ht="12.75" customHeight="1" x14ac:dyDescent="0.2">
      <c r="A17" s="223"/>
      <c r="B17" s="33">
        <v>2310.6489999999999</v>
      </c>
      <c r="C17" s="33" t="s">
        <v>78</v>
      </c>
      <c r="D17" s="34"/>
      <c r="E17" s="35"/>
      <c r="F17" s="35"/>
      <c r="G17" s="35"/>
      <c r="H17" s="36"/>
      <c r="I17" s="160">
        <f t="shared" si="0"/>
        <v>0</v>
      </c>
    </row>
    <row r="18" spans="1:9" ht="12.75" customHeight="1" x14ac:dyDescent="0.2">
      <c r="A18" s="224"/>
      <c r="B18" s="13">
        <v>2303.152</v>
      </c>
      <c r="C18" s="13" t="s">
        <v>79</v>
      </c>
      <c r="D18" s="14"/>
      <c r="E18" s="15"/>
      <c r="F18" s="15"/>
      <c r="G18" s="15"/>
      <c r="H18" s="16"/>
      <c r="I18" s="43">
        <f t="shared" si="0"/>
        <v>0</v>
      </c>
    </row>
    <row r="19" spans="1:9" ht="13.5" thickBot="1" x14ac:dyDescent="0.25">
      <c r="A19" s="183"/>
      <c r="B19" s="200">
        <f>SUM(B6:B18)</f>
        <v>28103.182000000001</v>
      </c>
      <c r="C19" s="201"/>
      <c r="D19" s="200"/>
      <c r="E19" s="202"/>
      <c r="F19" s="201"/>
      <c r="G19" s="201"/>
      <c r="H19" s="200" t="s">
        <v>16</v>
      </c>
      <c r="I19" s="233">
        <f>SUM(I6:I18)</f>
        <v>584.45000000000005</v>
      </c>
    </row>
    <row r="20" spans="1:9" ht="77.25" thickBot="1" x14ac:dyDescent="0.25">
      <c r="A20" s="137" t="s">
        <v>1602</v>
      </c>
      <c r="B20" s="117" t="s">
        <v>15</v>
      </c>
      <c r="C20" s="117" t="s">
        <v>4</v>
      </c>
      <c r="D20" s="117" t="s">
        <v>22</v>
      </c>
      <c r="E20" s="121" t="s">
        <v>17</v>
      </c>
      <c r="F20" s="117" t="s">
        <v>18</v>
      </c>
      <c r="G20" s="117" t="s">
        <v>9</v>
      </c>
      <c r="H20" s="117" t="s">
        <v>12</v>
      </c>
      <c r="I20" s="118" t="s">
        <v>11</v>
      </c>
    </row>
    <row r="21" spans="1:9" ht="26.25" thickBot="1" x14ac:dyDescent="0.25">
      <c r="A21" s="46" t="s">
        <v>353</v>
      </c>
      <c r="B21" s="88">
        <v>3813.28</v>
      </c>
      <c r="C21" s="88" t="s">
        <v>65</v>
      </c>
      <c r="D21" s="47"/>
      <c r="E21" s="47" t="s">
        <v>355</v>
      </c>
      <c r="F21" s="47" t="s">
        <v>100</v>
      </c>
      <c r="G21" s="47">
        <v>1</v>
      </c>
      <c r="H21" s="48">
        <v>17</v>
      </c>
      <c r="I21" s="49">
        <f>G21*H21</f>
        <v>17</v>
      </c>
    </row>
    <row r="22" spans="1:9" ht="13.5" thickBot="1" x14ac:dyDescent="0.25">
      <c r="A22" s="11"/>
      <c r="B22" s="13">
        <v>3200.33</v>
      </c>
      <c r="C22" s="88" t="s">
        <v>66</v>
      </c>
      <c r="D22" s="15"/>
      <c r="E22" s="15"/>
      <c r="F22" s="15"/>
      <c r="G22" s="15"/>
      <c r="H22" s="16"/>
      <c r="I22" s="43">
        <f t="shared" ref="I22:I40" si="1">G22*H22</f>
        <v>0</v>
      </c>
    </row>
    <row r="23" spans="1:9" ht="12.75" customHeight="1" thickBot="1" x14ac:dyDescent="0.25">
      <c r="A23" s="268"/>
      <c r="B23" s="13">
        <v>3211.93</v>
      </c>
      <c r="C23" s="88" t="s">
        <v>69</v>
      </c>
      <c r="D23" s="271"/>
      <c r="E23" s="15"/>
      <c r="F23" s="15"/>
      <c r="G23" s="15"/>
      <c r="H23" s="16"/>
      <c r="I23" s="43">
        <f t="shared" si="1"/>
        <v>0</v>
      </c>
    </row>
    <row r="24" spans="1:9" ht="12.75" customHeight="1" thickBot="1" x14ac:dyDescent="0.25">
      <c r="A24" s="316"/>
      <c r="B24" s="74">
        <v>2970.08</v>
      </c>
      <c r="C24" s="157" t="s">
        <v>71</v>
      </c>
      <c r="D24" s="405"/>
      <c r="E24" s="76"/>
      <c r="F24" s="76"/>
      <c r="G24" s="76"/>
      <c r="H24" s="77"/>
      <c r="I24" s="204">
        <f t="shared" si="1"/>
        <v>0</v>
      </c>
    </row>
    <row r="25" spans="1:9" ht="12.75" customHeight="1" x14ac:dyDescent="0.2">
      <c r="A25" s="588" t="s">
        <v>118</v>
      </c>
      <c r="B25" s="579">
        <v>2960.67</v>
      </c>
      <c r="C25" s="579" t="s">
        <v>72</v>
      </c>
      <c r="D25" s="609" t="s">
        <v>580</v>
      </c>
      <c r="E25" s="37" t="s">
        <v>236</v>
      </c>
      <c r="F25" s="37" t="s">
        <v>104</v>
      </c>
      <c r="G25" s="37">
        <v>1</v>
      </c>
      <c r="H25" s="38">
        <v>57.72</v>
      </c>
      <c r="I25" s="39">
        <f t="shared" si="1"/>
        <v>57.72</v>
      </c>
    </row>
    <row r="26" spans="1:9" ht="12.75" customHeight="1" x14ac:dyDescent="0.2">
      <c r="A26" s="589"/>
      <c r="B26" s="581"/>
      <c r="C26" s="581"/>
      <c r="D26" s="610"/>
      <c r="E26" s="15" t="s">
        <v>690</v>
      </c>
      <c r="F26" s="15" t="s">
        <v>100</v>
      </c>
      <c r="G26" s="15">
        <v>1</v>
      </c>
      <c r="H26" s="16">
        <v>5</v>
      </c>
      <c r="I26" s="43">
        <f t="shared" si="1"/>
        <v>5</v>
      </c>
    </row>
    <row r="27" spans="1:9" ht="12.75" customHeight="1" x14ac:dyDescent="0.2">
      <c r="A27" s="589"/>
      <c r="B27" s="581"/>
      <c r="C27" s="581"/>
      <c r="D27" s="610"/>
      <c r="E27" s="15" t="s">
        <v>419</v>
      </c>
      <c r="F27" s="15" t="s">
        <v>100</v>
      </c>
      <c r="G27" s="15">
        <v>1</v>
      </c>
      <c r="H27" s="16">
        <v>148.01</v>
      </c>
      <c r="I27" s="43">
        <f t="shared" si="1"/>
        <v>148.01</v>
      </c>
    </row>
    <row r="28" spans="1:9" ht="12.75" customHeight="1" thickBot="1" x14ac:dyDescent="0.25">
      <c r="A28" s="590"/>
      <c r="B28" s="580"/>
      <c r="C28" s="580"/>
      <c r="D28" s="611"/>
      <c r="E28" s="40" t="s">
        <v>887</v>
      </c>
      <c r="F28" s="40" t="s">
        <v>100</v>
      </c>
      <c r="G28" s="40">
        <v>1</v>
      </c>
      <c r="H28" s="41">
        <v>350</v>
      </c>
      <c r="I28" s="42">
        <f t="shared" si="1"/>
        <v>350</v>
      </c>
    </row>
    <row r="29" spans="1:9" ht="12.75" customHeight="1" x14ac:dyDescent="0.2">
      <c r="A29" s="588" t="s">
        <v>150</v>
      </c>
      <c r="B29" s="579">
        <v>2917.25</v>
      </c>
      <c r="C29" s="579" t="s">
        <v>73</v>
      </c>
      <c r="D29" s="609" t="s">
        <v>126</v>
      </c>
      <c r="E29" s="37" t="s">
        <v>961</v>
      </c>
      <c r="F29" s="37" t="s">
        <v>100</v>
      </c>
      <c r="G29" s="37">
        <v>1</v>
      </c>
      <c r="H29" s="38">
        <v>160</v>
      </c>
      <c r="I29" s="39">
        <f t="shared" si="1"/>
        <v>160</v>
      </c>
    </row>
    <row r="30" spans="1:9" ht="12.75" customHeight="1" thickBot="1" x14ac:dyDescent="0.25">
      <c r="A30" s="590"/>
      <c r="B30" s="580"/>
      <c r="C30" s="580"/>
      <c r="D30" s="611"/>
      <c r="E30" s="40" t="s">
        <v>962</v>
      </c>
      <c r="F30" s="40" t="s">
        <v>100</v>
      </c>
      <c r="G30" s="40">
        <v>1</v>
      </c>
      <c r="H30" s="41">
        <v>95</v>
      </c>
      <c r="I30" s="42">
        <f t="shared" si="1"/>
        <v>95</v>
      </c>
    </row>
    <row r="31" spans="1:9" ht="12.75" customHeight="1" thickBot="1" x14ac:dyDescent="0.25">
      <c r="A31" s="265"/>
      <c r="B31" s="33">
        <v>3431.9630000000002</v>
      </c>
      <c r="C31" s="266"/>
      <c r="D31" s="401"/>
      <c r="E31" s="35"/>
      <c r="F31" s="35"/>
      <c r="G31" s="35"/>
      <c r="H31" s="36"/>
      <c r="I31" s="160">
        <f t="shared" si="1"/>
        <v>0</v>
      </c>
    </row>
    <row r="32" spans="1:9" ht="12.75" customHeight="1" x14ac:dyDescent="0.2">
      <c r="A32" s="588" t="s">
        <v>353</v>
      </c>
      <c r="B32" s="609">
        <v>3545.13</v>
      </c>
      <c r="C32" s="609" t="s">
        <v>75</v>
      </c>
      <c r="D32" s="591" t="s">
        <v>362</v>
      </c>
      <c r="E32" s="495" t="s">
        <v>355</v>
      </c>
      <c r="F32" s="495" t="s">
        <v>100</v>
      </c>
      <c r="G32" s="495">
        <v>3</v>
      </c>
      <c r="H32" s="38">
        <v>17</v>
      </c>
      <c r="I32" s="39">
        <f t="shared" si="1"/>
        <v>51</v>
      </c>
    </row>
    <row r="33" spans="1:9" ht="12.75" customHeight="1" x14ac:dyDescent="0.2">
      <c r="A33" s="589"/>
      <c r="B33" s="610"/>
      <c r="C33" s="610"/>
      <c r="D33" s="595"/>
      <c r="E33" s="35" t="s">
        <v>361</v>
      </c>
      <c r="F33" s="35" t="s">
        <v>100</v>
      </c>
      <c r="G33" s="35">
        <v>2</v>
      </c>
      <c r="H33" s="36">
        <v>20.95</v>
      </c>
      <c r="I33" s="160">
        <f t="shared" si="1"/>
        <v>41.9</v>
      </c>
    </row>
    <row r="34" spans="1:9" ht="12.75" customHeight="1" thickBot="1" x14ac:dyDescent="0.25">
      <c r="A34" s="590"/>
      <c r="B34" s="611"/>
      <c r="C34" s="611"/>
      <c r="D34" s="592"/>
      <c r="E34" s="40" t="s">
        <v>357</v>
      </c>
      <c r="F34" s="40" t="s">
        <v>100</v>
      </c>
      <c r="G34" s="40">
        <v>1</v>
      </c>
      <c r="H34" s="41">
        <v>18.54</v>
      </c>
      <c r="I34" s="42">
        <f t="shared" si="1"/>
        <v>18.54</v>
      </c>
    </row>
    <row r="35" spans="1:9" x14ac:dyDescent="0.2">
      <c r="A35" s="588" t="s">
        <v>353</v>
      </c>
      <c r="B35" s="579">
        <v>4171.7190000000001</v>
      </c>
      <c r="C35" s="579" t="s">
        <v>76</v>
      </c>
      <c r="D35" s="616" t="s">
        <v>362</v>
      </c>
      <c r="E35" s="37" t="s">
        <v>1183</v>
      </c>
      <c r="F35" s="37" t="s">
        <v>104</v>
      </c>
      <c r="G35" s="37">
        <v>50</v>
      </c>
      <c r="H35" s="38">
        <v>4.2699999999999996</v>
      </c>
      <c r="I35" s="39">
        <f t="shared" si="1"/>
        <v>213.49999999999997</v>
      </c>
    </row>
    <row r="36" spans="1:9" ht="12.75" customHeight="1" thickBot="1" x14ac:dyDescent="0.25">
      <c r="A36" s="590"/>
      <c r="B36" s="580"/>
      <c r="C36" s="580"/>
      <c r="D36" s="617"/>
      <c r="E36" s="40" t="s">
        <v>355</v>
      </c>
      <c r="F36" s="40" t="s">
        <v>100</v>
      </c>
      <c r="G36" s="40">
        <v>2</v>
      </c>
      <c r="H36" s="41">
        <v>9.42</v>
      </c>
      <c r="I36" s="42">
        <f t="shared" si="1"/>
        <v>18.84</v>
      </c>
    </row>
    <row r="37" spans="1:9" ht="12.75" customHeight="1" x14ac:dyDescent="0.2">
      <c r="A37" s="265"/>
      <c r="B37" s="266">
        <v>3349.4749999999999</v>
      </c>
      <c r="C37" s="33" t="s">
        <v>77</v>
      </c>
      <c r="D37" s="401"/>
      <c r="E37" s="35"/>
      <c r="F37" s="35"/>
      <c r="G37" s="35"/>
      <c r="H37" s="36"/>
      <c r="I37" s="160">
        <f t="shared" si="1"/>
        <v>0</v>
      </c>
    </row>
    <row r="38" spans="1:9" ht="12.75" customHeight="1" thickBot="1" x14ac:dyDescent="0.25">
      <c r="A38" s="268"/>
      <c r="B38" s="13">
        <v>4338.0140000000001</v>
      </c>
      <c r="C38" s="13" t="s">
        <v>78</v>
      </c>
      <c r="D38" s="274"/>
      <c r="E38" s="15"/>
      <c r="F38" s="15"/>
      <c r="G38" s="15"/>
      <c r="H38" s="16"/>
      <c r="I38" s="43">
        <f t="shared" si="1"/>
        <v>0</v>
      </c>
    </row>
    <row r="39" spans="1:9" ht="12.75" customHeight="1" x14ac:dyDescent="0.2">
      <c r="A39" s="588" t="s">
        <v>353</v>
      </c>
      <c r="B39" s="579">
        <v>3723.741</v>
      </c>
      <c r="C39" s="579" t="s">
        <v>79</v>
      </c>
      <c r="D39" s="591" t="s">
        <v>362</v>
      </c>
      <c r="E39" s="37" t="s">
        <v>355</v>
      </c>
      <c r="F39" s="37" t="s">
        <v>100</v>
      </c>
      <c r="G39" s="37">
        <v>4</v>
      </c>
      <c r="H39" s="38">
        <v>17</v>
      </c>
      <c r="I39" s="39">
        <f t="shared" si="1"/>
        <v>68</v>
      </c>
    </row>
    <row r="40" spans="1:9" ht="12.75" customHeight="1" thickBot="1" x14ac:dyDescent="0.25">
      <c r="A40" s="590"/>
      <c r="B40" s="580"/>
      <c r="C40" s="580"/>
      <c r="D40" s="592"/>
      <c r="E40" s="86" t="s">
        <v>361</v>
      </c>
      <c r="F40" s="86" t="s">
        <v>100</v>
      </c>
      <c r="G40" s="86">
        <v>1</v>
      </c>
      <c r="H40" s="87">
        <v>20.95</v>
      </c>
      <c r="I40" s="203">
        <f t="shared" si="1"/>
        <v>20.95</v>
      </c>
    </row>
    <row r="41" spans="1:9" ht="13.5" thickBot="1" x14ac:dyDescent="0.25">
      <c r="A41" s="183"/>
      <c r="B41" s="200">
        <f>SUM(B21:B40)</f>
        <v>41633.582000000009</v>
      </c>
      <c r="C41" s="201"/>
      <c r="D41" s="200"/>
      <c r="E41" s="202"/>
      <c r="F41" s="201"/>
      <c r="G41" s="201"/>
      <c r="H41" s="200" t="s">
        <v>16</v>
      </c>
      <c r="I41" s="233">
        <f>SUM(I21:I40)</f>
        <v>1265.4599999999998</v>
      </c>
    </row>
    <row r="42" spans="1:9" ht="64.5" thickBot="1" x14ac:dyDescent="0.25">
      <c r="A42" s="137" t="s">
        <v>381</v>
      </c>
      <c r="B42" s="117" t="s">
        <v>15</v>
      </c>
      <c r="C42" s="117" t="s">
        <v>4</v>
      </c>
      <c r="D42" s="117" t="s">
        <v>22</v>
      </c>
      <c r="E42" s="121" t="s">
        <v>17</v>
      </c>
      <c r="F42" s="117" t="s">
        <v>18</v>
      </c>
      <c r="G42" s="117" t="s">
        <v>9</v>
      </c>
      <c r="H42" s="117" t="s">
        <v>12</v>
      </c>
      <c r="I42" s="118" t="s">
        <v>11</v>
      </c>
    </row>
    <row r="43" spans="1:9" ht="12.75" customHeight="1" thickBot="1" x14ac:dyDescent="0.25">
      <c r="A43" s="230"/>
      <c r="B43" s="107">
        <v>1668.82</v>
      </c>
      <c r="C43" s="58" t="s">
        <v>65</v>
      </c>
      <c r="D43" s="67"/>
      <c r="E43" s="59"/>
      <c r="F43" s="59"/>
      <c r="G43" s="59"/>
      <c r="H43" s="60"/>
      <c r="I43" s="61"/>
    </row>
    <row r="44" spans="1:9" ht="12.75" customHeight="1" thickBot="1" x14ac:dyDescent="0.25">
      <c r="A44" s="230"/>
      <c r="B44" s="125">
        <v>1700.98</v>
      </c>
      <c r="C44" s="126" t="s">
        <v>66</v>
      </c>
      <c r="D44" s="127"/>
      <c r="E44" s="128"/>
      <c r="F44" s="128"/>
      <c r="G44" s="128"/>
      <c r="H44" s="129"/>
      <c r="I44" s="130"/>
    </row>
    <row r="45" spans="1:9" ht="12.75" customHeight="1" thickBot="1" x14ac:dyDescent="0.25">
      <c r="A45" s="230"/>
      <c r="B45" s="109">
        <v>1605.91</v>
      </c>
      <c r="C45" s="88" t="s">
        <v>69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30"/>
      <c r="B46" s="109">
        <v>1598.11</v>
      </c>
      <c r="C46" s="88" t="s">
        <v>71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230"/>
      <c r="B47" s="109">
        <v>1636.96</v>
      </c>
      <c r="C47" s="88" t="s">
        <v>72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230"/>
      <c r="B48" s="109">
        <v>1770.26</v>
      </c>
      <c r="C48" s="88" t="s">
        <v>73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224"/>
      <c r="B49" s="109">
        <v>1604.9393</v>
      </c>
      <c r="C49" s="88" t="s">
        <v>74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24"/>
      <c r="B50" s="109">
        <v>2060.6939000000002</v>
      </c>
      <c r="C50" s="88" t="s">
        <v>75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224"/>
      <c r="B51" s="109">
        <v>1683.3253999999999</v>
      </c>
      <c r="C51" s="88" t="s">
        <v>76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224"/>
      <c r="B52" s="109">
        <v>1594.0101</v>
      </c>
      <c r="C52" s="88" t="s">
        <v>77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224"/>
      <c r="B53" s="109">
        <v>1783.5822000000001</v>
      </c>
      <c r="C53" s="88" t="s">
        <v>78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224"/>
      <c r="B54" s="109">
        <v>1809.6277</v>
      </c>
      <c r="C54" s="88" t="s">
        <v>79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1"/>
      <c r="B55" s="512">
        <f>SUM(B43:B54)</f>
        <v>20517.2186</v>
      </c>
      <c r="C55" s="518" t="s">
        <v>86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596" t="s">
        <v>114</v>
      </c>
      <c r="B56" s="109">
        <v>179.71</v>
      </c>
      <c r="C56" s="88" t="s">
        <v>72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597"/>
      <c r="B57" s="109">
        <v>268.19</v>
      </c>
      <c r="C57" s="88" t="s">
        <v>73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597"/>
      <c r="B58" s="109">
        <v>131.72999999999999</v>
      </c>
      <c r="C58" s="88" t="s">
        <v>74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597"/>
      <c r="B59" s="109">
        <v>53.31</v>
      </c>
      <c r="C59" s="88" t="s">
        <v>75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598"/>
      <c r="B60" s="512">
        <f>SUM(B56:B59)</f>
        <v>632.94000000000005</v>
      </c>
      <c r="C60" s="518" t="s">
        <v>86</v>
      </c>
      <c r="D60" s="89"/>
      <c r="E60" s="47"/>
      <c r="F60" s="47"/>
      <c r="G60" s="47"/>
      <c r="H60" s="48"/>
      <c r="I60" s="49">
        <v>220.3</v>
      </c>
    </row>
    <row r="61" spans="1:9" ht="12.75" customHeight="1" thickBot="1" x14ac:dyDescent="0.25">
      <c r="A61" s="183"/>
      <c r="B61" s="200">
        <f>B55+B60</f>
        <v>21150.158599999999</v>
      </c>
      <c r="C61" s="201"/>
      <c r="D61" s="200"/>
      <c r="E61" s="202"/>
      <c r="F61" s="201"/>
      <c r="G61" s="201"/>
      <c r="H61" s="200" t="s">
        <v>16</v>
      </c>
      <c r="I61" s="233">
        <f>SUM(I43:I60)</f>
        <v>220.3</v>
      </c>
    </row>
    <row r="62" spans="1:9" ht="77.25" thickBot="1" x14ac:dyDescent="0.25">
      <c r="A62" s="137" t="s">
        <v>382</v>
      </c>
      <c r="B62" s="120" t="s">
        <v>15</v>
      </c>
      <c r="C62" s="134" t="s">
        <v>4</v>
      </c>
      <c r="D62" s="120" t="s">
        <v>22</v>
      </c>
      <c r="E62" s="135" t="s">
        <v>17</v>
      </c>
      <c r="F62" s="120" t="s">
        <v>18</v>
      </c>
      <c r="G62" s="134" t="s">
        <v>9</v>
      </c>
      <c r="H62" s="120" t="s">
        <v>12</v>
      </c>
      <c r="I62" s="120" t="s">
        <v>11</v>
      </c>
    </row>
    <row r="63" spans="1:9" ht="12.75" customHeight="1" thickBot="1" x14ac:dyDescent="0.25">
      <c r="A63" s="230"/>
      <c r="B63" s="109">
        <v>2361.61</v>
      </c>
      <c r="C63" s="55" t="s">
        <v>65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>
        <v>2517.25</v>
      </c>
      <c r="C64" s="55" t="s">
        <v>66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>
        <v>2267.58</v>
      </c>
      <c r="C65" s="88" t="s">
        <v>69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2383.75</v>
      </c>
      <c r="C66" s="88" t="s">
        <v>71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>
        <v>2596.77</v>
      </c>
      <c r="C67" s="88" t="s">
        <v>72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>
        <v>2541.3200000000002</v>
      </c>
      <c r="C68" s="88" t="s">
        <v>73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>
        <v>2279.3539999999998</v>
      </c>
      <c r="C69" s="88" t="s">
        <v>74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2640.9769999999999</v>
      </c>
      <c r="C70" s="88" t="s">
        <v>75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2662.7170000000001</v>
      </c>
      <c r="C71" s="88" t="s">
        <v>76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2484.2820000000002</v>
      </c>
      <c r="C72" s="88" t="s">
        <v>77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2481</v>
      </c>
      <c r="C73" s="88" t="s">
        <v>78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>
        <v>2565.5740000000001</v>
      </c>
      <c r="C74" s="88" t="s">
        <v>79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/>
      <c r="C75" s="170" t="s">
        <v>86</v>
      </c>
      <c r="D75" s="89"/>
      <c r="E75" s="47"/>
      <c r="F75" s="47"/>
      <c r="G75" s="47"/>
      <c r="H75" s="48"/>
      <c r="I75" s="49">
        <v>232.6</v>
      </c>
    </row>
    <row r="76" spans="1:9" ht="13.5" thickBot="1" x14ac:dyDescent="0.25">
      <c r="A76" s="183"/>
      <c r="B76" s="200">
        <f>SUM(B63:B75)</f>
        <v>29782.184000000001</v>
      </c>
      <c r="C76" s="201"/>
      <c r="D76" s="200"/>
      <c r="E76" s="202"/>
      <c r="F76" s="201"/>
      <c r="G76" s="201"/>
      <c r="H76" s="200" t="s">
        <v>16</v>
      </c>
      <c r="I76" s="233">
        <f>SUM(I63:I75)</f>
        <v>232.6</v>
      </c>
    </row>
    <row r="77" spans="1:9" ht="26.25" thickBot="1" x14ac:dyDescent="0.25">
      <c r="A77" s="46" t="s">
        <v>7</v>
      </c>
      <c r="B77" s="117" t="s">
        <v>15</v>
      </c>
      <c r="C77" s="117" t="s">
        <v>4</v>
      </c>
      <c r="D77" s="117" t="s">
        <v>22</v>
      </c>
      <c r="E77" s="121" t="s">
        <v>17</v>
      </c>
      <c r="F77" s="117" t="s">
        <v>18</v>
      </c>
      <c r="G77" s="117" t="s">
        <v>9</v>
      </c>
      <c r="H77" s="117" t="s">
        <v>12</v>
      </c>
      <c r="I77" s="118" t="s">
        <v>11</v>
      </c>
    </row>
    <row r="78" spans="1:9" ht="12.75" customHeight="1" x14ac:dyDescent="0.2">
      <c r="A78" s="589" t="s">
        <v>81</v>
      </c>
      <c r="B78" s="33"/>
      <c r="C78" s="33" t="s">
        <v>65</v>
      </c>
      <c r="D78" s="34"/>
      <c r="E78" s="35"/>
      <c r="F78" s="35" t="s">
        <v>82</v>
      </c>
      <c r="G78" s="35">
        <v>134</v>
      </c>
      <c r="H78" s="16">
        <v>4.54</v>
      </c>
      <c r="I78" s="160">
        <f>G78*H78</f>
        <v>608.36</v>
      </c>
    </row>
    <row r="79" spans="1:9" ht="12.75" customHeight="1" x14ac:dyDescent="0.2">
      <c r="A79" s="589"/>
      <c r="B79" s="13"/>
      <c r="C79" s="13" t="s">
        <v>66</v>
      </c>
      <c r="D79" s="14"/>
      <c r="E79" s="15"/>
      <c r="F79" s="15" t="s">
        <v>82</v>
      </c>
      <c r="G79" s="15">
        <v>125</v>
      </c>
      <c r="H79" s="16">
        <v>4.54</v>
      </c>
      <c r="I79" s="43">
        <f>G79*H79</f>
        <v>567.5</v>
      </c>
    </row>
    <row r="80" spans="1:9" x14ac:dyDescent="0.2">
      <c r="A80" s="589"/>
      <c r="B80" s="13"/>
      <c r="C80" s="13" t="s">
        <v>69</v>
      </c>
      <c r="D80" s="14"/>
      <c r="E80" s="15"/>
      <c r="F80" s="15" t="s">
        <v>82</v>
      </c>
      <c r="G80" s="15">
        <v>134</v>
      </c>
      <c r="H80" s="16">
        <v>4.54</v>
      </c>
      <c r="I80" s="43">
        <f t="shared" ref="I80:I87" si="2">G80*H80</f>
        <v>608.36</v>
      </c>
    </row>
    <row r="81" spans="1:255" ht="12.75" customHeight="1" x14ac:dyDescent="0.2">
      <c r="A81" s="589"/>
      <c r="B81" s="13"/>
      <c r="C81" s="13" t="s">
        <v>71</v>
      </c>
      <c r="D81" s="14"/>
      <c r="E81" s="15"/>
      <c r="F81" s="15" t="s">
        <v>82</v>
      </c>
      <c r="G81" s="15">
        <v>130</v>
      </c>
      <c r="H81" s="16">
        <v>4.54</v>
      </c>
      <c r="I81" s="43">
        <f t="shared" si="2"/>
        <v>590.20000000000005</v>
      </c>
    </row>
    <row r="82" spans="1:255" x14ac:dyDescent="0.2">
      <c r="A82" s="589"/>
      <c r="B82" s="13"/>
      <c r="C82" s="13" t="s">
        <v>72</v>
      </c>
      <c r="D82" s="14"/>
      <c r="E82" s="15"/>
      <c r="F82" s="15" t="s">
        <v>82</v>
      </c>
      <c r="G82" s="15">
        <v>134</v>
      </c>
      <c r="H82" s="16">
        <v>4.54</v>
      </c>
      <c r="I82" s="43">
        <f t="shared" si="2"/>
        <v>608.36</v>
      </c>
    </row>
    <row r="83" spans="1:255" ht="12.75" customHeight="1" x14ac:dyDescent="0.2">
      <c r="A83" s="589"/>
      <c r="B83" s="13"/>
      <c r="C83" s="13" t="s">
        <v>73</v>
      </c>
      <c r="D83" s="14"/>
      <c r="E83" s="15"/>
      <c r="F83" s="15" t="s">
        <v>82</v>
      </c>
      <c r="G83" s="15">
        <v>130</v>
      </c>
      <c r="H83" s="16">
        <v>4.54</v>
      </c>
      <c r="I83" s="43">
        <f t="shared" si="2"/>
        <v>590.20000000000005</v>
      </c>
    </row>
    <row r="84" spans="1:255" ht="12.75" customHeight="1" x14ac:dyDescent="0.2">
      <c r="A84" s="589"/>
      <c r="B84" s="13"/>
      <c r="C84" s="13" t="s">
        <v>74</v>
      </c>
      <c r="D84" s="14"/>
      <c r="E84" s="15"/>
      <c r="F84" s="15" t="s">
        <v>82</v>
      </c>
      <c r="G84" s="15">
        <v>134</v>
      </c>
      <c r="H84" s="16">
        <v>4.8099999999999996</v>
      </c>
      <c r="I84" s="43">
        <f t="shared" si="2"/>
        <v>644.54</v>
      </c>
    </row>
    <row r="85" spans="1:255" ht="12.75" customHeight="1" x14ac:dyDescent="0.2">
      <c r="A85" s="589"/>
      <c r="B85" s="13"/>
      <c r="C85" s="13" t="s">
        <v>75</v>
      </c>
      <c r="D85" s="14"/>
      <c r="E85" s="15"/>
      <c r="F85" s="15" t="s">
        <v>82</v>
      </c>
      <c r="G85" s="15">
        <v>134</v>
      </c>
      <c r="H85" s="16">
        <v>4.8099999999999996</v>
      </c>
      <c r="I85" s="43">
        <f t="shared" si="2"/>
        <v>644.54</v>
      </c>
    </row>
    <row r="86" spans="1:255" ht="12.75" customHeight="1" x14ac:dyDescent="0.2">
      <c r="A86" s="589"/>
      <c r="B86" s="13"/>
      <c r="C86" s="13" t="s">
        <v>76</v>
      </c>
      <c r="D86" s="14"/>
      <c r="E86" s="15"/>
      <c r="F86" s="15" t="s">
        <v>82</v>
      </c>
      <c r="G86" s="15">
        <v>130</v>
      </c>
      <c r="H86" s="16">
        <v>4.8099999999999996</v>
      </c>
      <c r="I86" s="43">
        <f t="shared" si="2"/>
        <v>625.29999999999995</v>
      </c>
    </row>
    <row r="87" spans="1:255" ht="12.75" customHeight="1" x14ac:dyDescent="0.2">
      <c r="A87" s="589"/>
      <c r="B87" s="13"/>
      <c r="C87" s="13" t="s">
        <v>77</v>
      </c>
      <c r="D87" s="14"/>
      <c r="E87" s="15"/>
      <c r="F87" s="15" t="s">
        <v>82</v>
      </c>
      <c r="G87" s="15">
        <v>134</v>
      </c>
      <c r="H87" s="16">
        <v>4.8099999999999996</v>
      </c>
      <c r="I87" s="43">
        <f t="shared" si="2"/>
        <v>644.54</v>
      </c>
    </row>
    <row r="88" spans="1:255" ht="12.75" customHeight="1" x14ac:dyDescent="0.2">
      <c r="A88" s="589"/>
      <c r="B88" s="13"/>
      <c r="C88" s="13" t="s">
        <v>78</v>
      </c>
      <c r="D88" s="14"/>
      <c r="E88" s="15"/>
      <c r="F88" s="15" t="s">
        <v>82</v>
      </c>
      <c r="G88" s="15">
        <v>130</v>
      </c>
      <c r="H88" s="16">
        <v>4.8099999999999996</v>
      </c>
      <c r="I88" s="43">
        <f>G88*H88</f>
        <v>625.29999999999995</v>
      </c>
    </row>
    <row r="89" spans="1:255" ht="12.75" customHeight="1" x14ac:dyDescent="0.2">
      <c r="A89" s="589"/>
      <c r="B89" s="13"/>
      <c r="C89" s="13" t="s">
        <v>79</v>
      </c>
      <c r="D89" s="14"/>
      <c r="E89" s="15"/>
      <c r="F89" s="15" t="s">
        <v>82</v>
      </c>
      <c r="G89" s="15">
        <v>134</v>
      </c>
      <c r="H89" s="16">
        <v>4.8099999999999996</v>
      </c>
      <c r="I89" s="43">
        <f>G89*H89</f>
        <v>644.54</v>
      </c>
    </row>
    <row r="90" spans="1:255" ht="12.75" customHeight="1" x14ac:dyDescent="0.2">
      <c r="A90" s="625"/>
      <c r="B90" s="13"/>
      <c r="C90" s="13" t="s">
        <v>86</v>
      </c>
      <c r="D90" s="14"/>
      <c r="E90" s="15"/>
      <c r="F90" s="15" t="s">
        <v>82</v>
      </c>
      <c r="G90" s="15">
        <f>SUM(G78:G89)</f>
        <v>1583</v>
      </c>
      <c r="H90" s="16"/>
      <c r="I90" s="246">
        <f>SUM(I78:I89)</f>
        <v>7401.7400000000007</v>
      </c>
    </row>
    <row r="91" spans="1:255" ht="25.5" x14ac:dyDescent="0.2">
      <c r="A91" s="224" t="s">
        <v>91</v>
      </c>
      <c r="B91" s="13"/>
      <c r="C91" s="13" t="s">
        <v>86</v>
      </c>
      <c r="D91" s="14"/>
      <c r="E91" s="15"/>
      <c r="F91" s="15"/>
      <c r="G91" s="15"/>
      <c r="H91" s="16"/>
      <c r="I91" s="246">
        <v>36924.36</v>
      </c>
    </row>
    <row r="92" spans="1:255" ht="12.75" customHeight="1" x14ac:dyDescent="0.2">
      <c r="A92" s="224" t="s">
        <v>83</v>
      </c>
      <c r="B92" s="13"/>
      <c r="C92" s="13" t="s">
        <v>86</v>
      </c>
      <c r="D92" s="14"/>
      <c r="E92" s="15"/>
      <c r="F92" s="15"/>
      <c r="G92" s="15"/>
      <c r="H92" s="16"/>
      <c r="I92" s="246">
        <v>2500.39</v>
      </c>
    </row>
    <row r="93" spans="1:255" ht="12.75" customHeight="1" x14ac:dyDescent="0.2">
      <c r="A93" s="224" t="s">
        <v>85</v>
      </c>
      <c r="B93" s="13"/>
      <c r="C93" s="13" t="s">
        <v>86</v>
      </c>
      <c r="D93" s="14"/>
      <c r="E93" s="15"/>
      <c r="F93" s="15"/>
      <c r="G93" s="15"/>
      <c r="H93" s="16"/>
      <c r="I93" s="246">
        <v>2673.42</v>
      </c>
    </row>
    <row r="94" spans="1:255" ht="12.75" customHeight="1" x14ac:dyDescent="0.2">
      <c r="A94" s="222" t="s">
        <v>88</v>
      </c>
      <c r="B94" s="13"/>
      <c r="C94" s="13" t="s">
        <v>86</v>
      </c>
      <c r="D94" s="14"/>
      <c r="E94" s="15"/>
      <c r="F94" s="15"/>
      <c r="G94" s="15"/>
      <c r="H94" s="16"/>
      <c r="I94" s="246">
        <v>2107.1999999999998</v>
      </c>
    </row>
    <row r="95" spans="1:255" ht="12.75" customHeight="1" thickBot="1" x14ac:dyDescent="0.25">
      <c r="A95" s="222"/>
      <c r="B95" s="112"/>
      <c r="C95" s="112"/>
      <c r="D95" s="111"/>
      <c r="E95" s="113"/>
      <c r="F95" s="112"/>
      <c r="G95" s="112">
        <f>SUM(G78:G89)</f>
        <v>1583</v>
      </c>
      <c r="H95" s="111" t="s">
        <v>16</v>
      </c>
      <c r="I95" s="235">
        <f>SUM(I90:I94)</f>
        <v>51607.109999999993</v>
      </c>
    </row>
    <row r="96" spans="1:255" s="45" customFormat="1" ht="71.45" customHeight="1" thickBot="1" x14ac:dyDescent="0.25">
      <c r="A96" s="120" t="s">
        <v>96</v>
      </c>
      <c r="B96" s="117" t="s">
        <v>15</v>
      </c>
      <c r="C96" s="117" t="s">
        <v>4</v>
      </c>
      <c r="D96" s="117" t="s">
        <v>22</v>
      </c>
      <c r="E96" s="121" t="s">
        <v>17</v>
      </c>
      <c r="F96" s="117" t="s">
        <v>18</v>
      </c>
      <c r="G96" s="117" t="s">
        <v>9</v>
      </c>
      <c r="H96" s="117" t="s">
        <v>12</v>
      </c>
      <c r="I96" s="118" t="s">
        <v>11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30"/>
      <c r="B97" s="107">
        <v>976.04</v>
      </c>
      <c r="C97" s="58" t="s">
        <v>65</v>
      </c>
      <c r="D97" s="67"/>
      <c r="E97" s="59"/>
      <c r="F97" s="59"/>
      <c r="G97" s="59"/>
      <c r="H97" s="60"/>
      <c r="I97" s="61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30"/>
      <c r="B98" s="125">
        <v>854.97</v>
      </c>
      <c r="C98" s="126" t="s">
        <v>66</v>
      </c>
      <c r="D98" s="127"/>
      <c r="E98" s="128"/>
      <c r="F98" s="128"/>
      <c r="G98" s="128"/>
      <c r="H98" s="129"/>
      <c r="I98" s="130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30"/>
      <c r="B99" s="109">
        <v>975.14</v>
      </c>
      <c r="C99" s="88" t="s">
        <v>69</v>
      </c>
      <c r="D99" s="89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30"/>
      <c r="B100" s="109">
        <v>963.99</v>
      </c>
      <c r="C100" s="88" t="s">
        <v>71</v>
      </c>
      <c r="D100" s="89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30"/>
      <c r="B101" s="109">
        <v>973.93</v>
      </c>
      <c r="C101" s="88" t="s">
        <v>72</v>
      </c>
      <c r="D101" s="89"/>
      <c r="E101" s="47"/>
      <c r="F101" s="47"/>
      <c r="G101" s="47"/>
      <c r="H101" s="48"/>
      <c r="I101" s="49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30"/>
      <c r="B102" s="109">
        <v>960.32</v>
      </c>
      <c r="C102" s="88" t="s">
        <v>73</v>
      </c>
      <c r="D102" s="89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4"/>
      <c r="B103" s="109">
        <v>806.83780000000002</v>
      </c>
      <c r="C103" s="88" t="s">
        <v>74</v>
      </c>
      <c r="D103" s="89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4"/>
      <c r="B104" s="109">
        <v>853.16359999999997</v>
      </c>
      <c r="C104" s="88" t="s">
        <v>75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4"/>
      <c r="B105" s="109">
        <v>961.21990000000005</v>
      </c>
      <c r="C105" s="88" t="s">
        <v>76</v>
      </c>
      <c r="D105" s="89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4"/>
      <c r="B106" s="109">
        <v>780.64459999999997</v>
      </c>
      <c r="C106" s="88" t="s">
        <v>77</v>
      </c>
      <c r="D106" s="89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4"/>
      <c r="B107" s="109">
        <v>790.77880000000005</v>
      </c>
      <c r="C107" s="88" t="s">
        <v>78</v>
      </c>
      <c r="D107" s="89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4"/>
      <c r="B108" s="109">
        <v>985.7174</v>
      </c>
      <c r="C108" s="88" t="s">
        <v>79</v>
      </c>
      <c r="D108" s="89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3.5" thickBot="1" x14ac:dyDescent="0.25">
      <c r="A109" s="224"/>
      <c r="B109" s="188"/>
      <c r="C109" s="73" t="s">
        <v>86</v>
      </c>
      <c r="D109" s="166"/>
      <c r="E109" s="53"/>
      <c r="F109" s="53"/>
      <c r="G109" s="53"/>
      <c r="H109" s="156"/>
      <c r="I109" s="49">
        <v>368.01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4"/>
      <c r="B110" s="18">
        <f>SUM(B97:B108)</f>
        <v>10882.7521</v>
      </c>
      <c r="C110" s="17"/>
      <c r="D110" s="18"/>
      <c r="E110" s="19"/>
      <c r="F110" s="17"/>
      <c r="G110" s="17"/>
      <c r="H110" s="18" t="s">
        <v>16</v>
      </c>
      <c r="I110" s="236">
        <f>SUM(I97:I109)</f>
        <v>368.01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77.25" thickBot="1" x14ac:dyDescent="0.25">
      <c r="A111" s="46" t="s">
        <v>98</v>
      </c>
      <c r="B111" s="117" t="s">
        <v>15</v>
      </c>
      <c r="C111" s="117" t="s">
        <v>4</v>
      </c>
      <c r="D111" s="117" t="s">
        <v>22</v>
      </c>
      <c r="E111" s="121" t="s">
        <v>17</v>
      </c>
      <c r="F111" s="117" t="s">
        <v>18</v>
      </c>
      <c r="G111" s="117" t="s">
        <v>9</v>
      </c>
      <c r="H111" s="117" t="s">
        <v>12</v>
      </c>
      <c r="I111" s="118" t="s">
        <v>11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26.25" thickBot="1" x14ac:dyDescent="0.25">
      <c r="A112" s="120" t="s">
        <v>87</v>
      </c>
      <c r="B112" s="167"/>
      <c r="C112" s="88" t="s">
        <v>86</v>
      </c>
      <c r="D112" s="241"/>
      <c r="E112" s="242"/>
      <c r="F112" s="241"/>
      <c r="G112" s="242"/>
      <c r="H112" s="242"/>
      <c r="I112" s="49">
        <v>14704.74</v>
      </c>
    </row>
    <row r="113" spans="1:9" ht="13.5" thickBot="1" x14ac:dyDescent="0.25">
      <c r="A113" s="46"/>
      <c r="B113" s="79">
        <f>SUM(B112:B112)</f>
        <v>0</v>
      </c>
      <c r="C113" s="78"/>
      <c r="D113" s="79"/>
      <c r="E113" s="80"/>
      <c r="F113" s="78"/>
      <c r="G113" s="78"/>
      <c r="H113" s="79" t="s">
        <v>16</v>
      </c>
      <c r="I113" s="81">
        <f>SUM(I112:I112)</f>
        <v>14704.74</v>
      </c>
    </row>
    <row r="114" spans="1:9" ht="51.75" thickBot="1" x14ac:dyDescent="0.25">
      <c r="A114" s="137" t="s">
        <v>97</v>
      </c>
      <c r="B114" s="117" t="s">
        <v>15</v>
      </c>
      <c r="C114" s="117" t="s">
        <v>4</v>
      </c>
      <c r="D114" s="117" t="s">
        <v>22</v>
      </c>
      <c r="E114" s="285" t="s">
        <v>17</v>
      </c>
      <c r="F114" s="117" t="s">
        <v>18</v>
      </c>
      <c r="G114" s="117" t="s">
        <v>9</v>
      </c>
      <c r="H114" s="117" t="s">
        <v>12</v>
      </c>
      <c r="I114" s="118" t="s">
        <v>11</v>
      </c>
    </row>
    <row r="115" spans="1:9" ht="13.5" thickBot="1" x14ac:dyDescent="0.25">
      <c r="A115" s="209"/>
      <c r="B115" s="188"/>
      <c r="C115" s="73" t="s">
        <v>86</v>
      </c>
      <c r="D115" s="166"/>
      <c r="E115" s="53"/>
      <c r="F115" s="53"/>
      <c r="G115" s="53"/>
      <c r="H115" s="156"/>
      <c r="I115" s="571">
        <v>23303.88</v>
      </c>
    </row>
    <row r="116" spans="1:9" ht="13.5" thickBot="1" x14ac:dyDescent="0.25">
      <c r="A116" s="137"/>
      <c r="B116" s="277"/>
      <c r="C116" s="78"/>
      <c r="D116" s="79"/>
      <c r="E116" s="80"/>
      <c r="F116" s="78"/>
      <c r="G116" s="78"/>
      <c r="H116" s="79"/>
      <c r="I116" s="81">
        <f>SUM(I115)</f>
        <v>23303.88</v>
      </c>
    </row>
    <row r="117" spans="1:9" x14ac:dyDescent="0.2">
      <c r="A117" s="9"/>
      <c r="B117" s="9"/>
      <c r="C117" s="9"/>
      <c r="D117" s="9"/>
      <c r="E117" s="9"/>
      <c r="F117" s="20"/>
      <c r="G117" s="20"/>
      <c r="H117" s="20"/>
      <c r="I117" s="20"/>
    </row>
    <row r="118" spans="1:9" ht="12.75" customHeight="1" x14ac:dyDescent="0.2">
      <c r="A118" s="21" t="s">
        <v>20</v>
      </c>
      <c r="B118" s="22"/>
      <c r="C118" s="23"/>
      <c r="D118" s="4" t="s">
        <v>8</v>
      </c>
      <c r="E118" s="4" t="s">
        <v>5</v>
      </c>
      <c r="F118" s="122" t="s">
        <v>6</v>
      </c>
    </row>
    <row r="119" spans="1:9" ht="12.75" customHeight="1" x14ac:dyDescent="0.2">
      <c r="A119" s="593" t="s">
        <v>14</v>
      </c>
      <c r="B119" s="594"/>
      <c r="C119" s="25"/>
      <c r="D119" s="26">
        <f>B19</f>
        <v>28103.182000000001</v>
      </c>
      <c r="E119" s="26">
        <f>I19</f>
        <v>584.45000000000005</v>
      </c>
      <c r="F119" s="123">
        <f>D119+E119</f>
        <v>28687.632000000001</v>
      </c>
    </row>
    <row r="120" spans="1:9" ht="12.75" customHeight="1" x14ac:dyDescent="0.2">
      <c r="A120" s="593" t="s">
        <v>1603</v>
      </c>
      <c r="B120" s="594"/>
      <c r="C120" s="25"/>
      <c r="D120" s="26">
        <f>B41</f>
        <v>41633.582000000009</v>
      </c>
      <c r="E120" s="26">
        <f>I41</f>
        <v>1265.4599999999998</v>
      </c>
      <c r="F120" s="123">
        <f>D120+E120</f>
        <v>42899.042000000009</v>
      </c>
    </row>
    <row r="121" spans="1:9" ht="12.75" customHeight="1" x14ac:dyDescent="0.2">
      <c r="A121" s="593" t="s">
        <v>13</v>
      </c>
      <c r="B121" s="594"/>
      <c r="C121" s="25"/>
      <c r="D121" s="26">
        <f>B61</f>
        <v>21150.158599999999</v>
      </c>
      <c r="E121" s="26">
        <f>I61</f>
        <v>220.3</v>
      </c>
      <c r="F121" s="123">
        <f>D121+E121</f>
        <v>21370.458599999998</v>
      </c>
    </row>
    <row r="122" spans="1:9" ht="12.75" customHeight="1" x14ac:dyDescent="0.2">
      <c r="A122" s="593" t="s">
        <v>383</v>
      </c>
      <c r="B122" s="594"/>
      <c r="C122" s="25"/>
      <c r="D122" s="26">
        <f>B76</f>
        <v>29782.184000000001</v>
      </c>
      <c r="E122" s="26">
        <f>I76</f>
        <v>232.6</v>
      </c>
      <c r="F122" s="123">
        <f>D122+E122</f>
        <v>30014.784</v>
      </c>
      <c r="G122" s="56"/>
    </row>
    <row r="123" spans="1:9" ht="12.75" customHeight="1" x14ac:dyDescent="0.2">
      <c r="A123" s="593" t="s">
        <v>25</v>
      </c>
      <c r="B123" s="594"/>
      <c r="C123" s="25"/>
      <c r="D123" s="26">
        <f>B110</f>
        <v>10882.7521</v>
      </c>
      <c r="E123" s="26">
        <f>I110</f>
        <v>368.01</v>
      </c>
      <c r="F123" s="123">
        <f>D123+E123</f>
        <v>11250.7621</v>
      </c>
      <c r="G123" s="56"/>
    </row>
    <row r="124" spans="1:9" ht="12.75" customHeight="1" x14ac:dyDescent="0.2">
      <c r="A124" s="607" t="s">
        <v>68</v>
      </c>
      <c r="B124" s="608"/>
      <c r="C124" s="248"/>
      <c r="D124" s="249"/>
      <c r="E124" s="249"/>
      <c r="F124" s="245">
        <f>F125+F126+F127+F128+F129</f>
        <v>51607.109999999993</v>
      </c>
      <c r="G124" s="56"/>
    </row>
    <row r="125" spans="1:9" ht="12.75" customHeight="1" x14ac:dyDescent="0.2">
      <c r="A125" s="605" t="s">
        <v>81</v>
      </c>
      <c r="B125" s="606"/>
      <c r="C125" s="25"/>
      <c r="D125" s="26"/>
      <c r="E125" s="26"/>
      <c r="F125" s="123">
        <f>I90</f>
        <v>7401.7400000000007</v>
      </c>
      <c r="G125" s="56"/>
    </row>
    <row r="126" spans="1:9" ht="12.75" customHeight="1" x14ac:dyDescent="0.2">
      <c r="A126" s="605" t="s">
        <v>91</v>
      </c>
      <c r="B126" s="606"/>
      <c r="C126" s="25"/>
      <c r="D126" s="26"/>
      <c r="E126" s="26"/>
      <c r="F126" s="123">
        <f>I91</f>
        <v>36924.36</v>
      </c>
      <c r="G126" s="56"/>
    </row>
    <row r="127" spans="1:9" ht="12.75" customHeight="1" x14ac:dyDescent="0.2">
      <c r="A127" s="605" t="s">
        <v>83</v>
      </c>
      <c r="B127" s="606"/>
      <c r="C127" s="25"/>
      <c r="D127" s="26"/>
      <c r="E127" s="26"/>
      <c r="F127" s="123">
        <f>I92</f>
        <v>2500.39</v>
      </c>
      <c r="G127" s="56"/>
    </row>
    <row r="128" spans="1:9" ht="12.75" customHeight="1" x14ac:dyDescent="0.2">
      <c r="A128" s="605" t="s">
        <v>85</v>
      </c>
      <c r="B128" s="606"/>
      <c r="C128" s="25"/>
      <c r="D128" s="26"/>
      <c r="E128" s="26"/>
      <c r="F128" s="123">
        <f>I93</f>
        <v>2673.42</v>
      </c>
      <c r="G128" s="56"/>
    </row>
    <row r="129" spans="1:7" ht="12.75" customHeight="1" x14ac:dyDescent="0.2">
      <c r="A129" s="605" t="s">
        <v>88</v>
      </c>
      <c r="B129" s="606"/>
      <c r="C129" s="25"/>
      <c r="D129" s="26"/>
      <c r="E129" s="26"/>
      <c r="F129" s="123">
        <f>I94</f>
        <v>2107.1999999999998</v>
      </c>
      <c r="G129" s="56"/>
    </row>
    <row r="130" spans="1:7" ht="12.75" customHeight="1" x14ac:dyDescent="0.2">
      <c r="A130" s="614" t="s">
        <v>2</v>
      </c>
      <c r="B130" s="615"/>
      <c r="C130" s="25"/>
      <c r="D130" s="26">
        <f>B113</f>
        <v>0</v>
      </c>
      <c r="E130" s="26"/>
      <c r="F130" s="123">
        <f>D130+E130+I113</f>
        <v>14704.74</v>
      </c>
      <c r="G130" s="56"/>
    </row>
    <row r="131" spans="1:7" ht="12.75" customHeight="1" x14ac:dyDescent="0.2">
      <c r="A131" s="614" t="s">
        <v>97</v>
      </c>
      <c r="B131" s="615"/>
      <c r="C131" s="25"/>
      <c r="D131" s="26"/>
      <c r="E131" s="26"/>
      <c r="F131" s="123">
        <f>I116</f>
        <v>23303.88</v>
      </c>
      <c r="G131" s="56"/>
    </row>
    <row r="132" spans="1:7" ht="12.75" customHeight="1" x14ac:dyDescent="0.2">
      <c r="A132" s="612" t="s">
        <v>21</v>
      </c>
      <c r="B132" s="613"/>
      <c r="C132" s="27"/>
      <c r="D132" s="28">
        <f>SUM(D119:D130)</f>
        <v>131551.85870000001</v>
      </c>
      <c r="E132" s="28">
        <f>SUM(E119:E123)</f>
        <v>2670.8199999999997</v>
      </c>
      <c r="F132" s="124">
        <f>F119+F120+F121+F122+F123+F124+F130+F131</f>
        <v>223838.4087</v>
      </c>
    </row>
  </sheetData>
  <autoFilter ref="A5:I110"/>
  <mergeCells count="43">
    <mergeCell ref="C39:C40"/>
    <mergeCell ref="B39:B40"/>
    <mergeCell ref="C15:C16"/>
    <mergeCell ref="D15:D16"/>
    <mergeCell ref="D25:D28"/>
    <mergeCell ref="C25:C28"/>
    <mergeCell ref="B15:B16"/>
    <mergeCell ref="B25:B28"/>
    <mergeCell ref="C32:C34"/>
    <mergeCell ref="C29:C30"/>
    <mergeCell ref="G1:H1"/>
    <mergeCell ref="A1:B1"/>
    <mergeCell ref="G2:H2"/>
    <mergeCell ref="D32:D34"/>
    <mergeCell ref="D29:D30"/>
    <mergeCell ref="A121:B121"/>
    <mergeCell ref="A78:A90"/>
    <mergeCell ref="A15:A16"/>
    <mergeCell ref="A39:A40"/>
    <mergeCell ref="D39:D40"/>
    <mergeCell ref="A132:B132"/>
    <mergeCell ref="A130:B130"/>
    <mergeCell ref="A124:B124"/>
    <mergeCell ref="A123:B123"/>
    <mergeCell ref="A126:B126"/>
    <mergeCell ref="A131:B131"/>
    <mergeCell ref="A128:B128"/>
    <mergeCell ref="A127:B127"/>
    <mergeCell ref="A129:B129"/>
    <mergeCell ref="A56:A60"/>
    <mergeCell ref="A35:A36"/>
    <mergeCell ref="A125:B125"/>
    <mergeCell ref="A120:B120"/>
    <mergeCell ref="A119:B119"/>
    <mergeCell ref="A122:B122"/>
    <mergeCell ref="D35:D36"/>
    <mergeCell ref="B35:B36"/>
    <mergeCell ref="A25:A28"/>
    <mergeCell ref="A29:A30"/>
    <mergeCell ref="A32:A34"/>
    <mergeCell ref="C35:C36"/>
    <mergeCell ref="B29:B30"/>
    <mergeCell ref="B32:B3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5"/>
  <dimension ref="A1:IU188"/>
  <sheetViews>
    <sheetView topLeftCell="A154" zoomScaleNormal="100" workbookViewId="0">
      <selection activeCell="A176" sqref="A176:B176"/>
    </sheetView>
  </sheetViews>
  <sheetFormatPr defaultRowHeight="12.75" customHeight="1" x14ac:dyDescent="0.2"/>
  <cols>
    <col min="1" max="1" width="26.7109375" customWidth="1"/>
    <col min="2" max="2" width="11.7109375" customWidth="1"/>
    <col min="3" max="3" width="12.85546875" customWidth="1"/>
    <col min="4" max="4" width="14.5703125" customWidth="1"/>
    <col min="5" max="5" width="26.42578125" customWidth="1"/>
    <col min="6" max="6" width="11.5703125" customWidth="1"/>
    <col min="7" max="7" width="7.28515625" customWidth="1"/>
    <col min="8" max="8" width="12" customWidth="1"/>
    <col min="9" max="9" width="12.28515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1237.5</v>
      </c>
      <c r="E2" s="5">
        <v>351337.38</v>
      </c>
      <c r="F2" s="6">
        <v>340328.5</v>
      </c>
      <c r="G2" s="586">
        <f>E2-F2</f>
        <v>11008.880000000005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11</v>
      </c>
      <c r="F3" s="1"/>
      <c r="G3" s="1"/>
      <c r="H3" s="1" t="s">
        <v>24</v>
      </c>
      <c r="I3" s="8">
        <f>F2-F188</f>
        <v>-4552.1235999999917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3721.16</v>
      </c>
      <c r="C6" s="33" t="s">
        <v>65</v>
      </c>
      <c r="D6" s="34"/>
      <c r="E6" s="35"/>
      <c r="F6" s="35"/>
      <c r="G6" s="35"/>
      <c r="H6" s="345"/>
      <c r="I6" s="33">
        <f t="shared" ref="I6:I19" si="0">G6*H6</f>
        <v>0</v>
      </c>
    </row>
    <row r="7" spans="1:9" ht="12.75" customHeight="1" thickBot="1" x14ac:dyDescent="0.25">
      <c r="A7" s="11"/>
      <c r="B7" s="13">
        <v>3713.29</v>
      </c>
      <c r="C7" s="33" t="s">
        <v>66</v>
      </c>
      <c r="D7" s="14"/>
      <c r="E7" s="15"/>
      <c r="F7" s="15"/>
      <c r="G7" s="15"/>
      <c r="H7" s="343"/>
      <c r="I7" s="13">
        <f t="shared" si="0"/>
        <v>0</v>
      </c>
    </row>
    <row r="8" spans="1:9" ht="26.25" thickBot="1" x14ac:dyDescent="0.25">
      <c r="A8" s="46" t="s">
        <v>583</v>
      </c>
      <c r="B8" s="88">
        <v>3971.29</v>
      </c>
      <c r="C8" s="88" t="s">
        <v>69</v>
      </c>
      <c r="D8" s="467"/>
      <c r="E8" s="47" t="s">
        <v>261</v>
      </c>
      <c r="F8" s="47" t="s">
        <v>100</v>
      </c>
      <c r="G8" s="47">
        <v>2</v>
      </c>
      <c r="H8" s="48">
        <v>280</v>
      </c>
      <c r="I8" s="49">
        <f t="shared" si="0"/>
        <v>560</v>
      </c>
    </row>
    <row r="9" spans="1:9" ht="26.25" thickBot="1" x14ac:dyDescent="0.25">
      <c r="A9" s="46" t="s">
        <v>840</v>
      </c>
      <c r="B9" s="88">
        <v>3510.12</v>
      </c>
      <c r="C9" s="88" t="s">
        <v>71</v>
      </c>
      <c r="D9" s="407"/>
      <c r="E9" s="47" t="s">
        <v>841</v>
      </c>
      <c r="F9" s="47" t="s">
        <v>102</v>
      </c>
      <c r="G9" s="47">
        <v>2.5</v>
      </c>
      <c r="H9" s="48">
        <v>69.78</v>
      </c>
      <c r="I9" s="49">
        <f t="shared" si="0"/>
        <v>174.45</v>
      </c>
    </row>
    <row r="10" spans="1:9" ht="12.75" customHeight="1" x14ac:dyDescent="0.2">
      <c r="A10" s="268"/>
      <c r="B10" s="13">
        <v>3256.01</v>
      </c>
      <c r="C10" s="13" t="s">
        <v>72</v>
      </c>
      <c r="D10" s="274"/>
      <c r="E10" s="15"/>
      <c r="F10" s="15"/>
      <c r="G10" s="15"/>
      <c r="H10" s="16"/>
      <c r="I10" s="13">
        <f t="shared" si="0"/>
        <v>0</v>
      </c>
    </row>
    <row r="11" spans="1:9" ht="12.75" customHeight="1" x14ac:dyDescent="0.2">
      <c r="A11" s="316"/>
      <c r="B11" s="74">
        <v>2880.36</v>
      </c>
      <c r="C11" s="74" t="s">
        <v>73</v>
      </c>
      <c r="D11" s="326"/>
      <c r="E11" s="76"/>
      <c r="F11" s="76"/>
      <c r="G11" s="76"/>
      <c r="H11" s="77"/>
      <c r="I11" s="13">
        <f t="shared" si="0"/>
        <v>0</v>
      </c>
    </row>
    <row r="12" spans="1:9" s="45" customFormat="1" ht="12.75" customHeight="1" x14ac:dyDescent="0.2">
      <c r="A12" s="268"/>
      <c r="B12" s="13">
        <v>3336.8130000000001</v>
      </c>
      <c r="C12" s="74" t="s">
        <v>74</v>
      </c>
      <c r="D12" s="270"/>
      <c r="E12" s="15"/>
      <c r="F12" s="15"/>
      <c r="G12" s="15"/>
      <c r="H12" s="16"/>
      <c r="I12" s="13">
        <f t="shared" si="0"/>
        <v>0</v>
      </c>
    </row>
    <row r="13" spans="1:9" s="45" customFormat="1" x14ac:dyDescent="0.2">
      <c r="A13" s="268"/>
      <c r="B13" s="13">
        <v>2735.0990000000002</v>
      </c>
      <c r="C13" s="74" t="s">
        <v>75</v>
      </c>
      <c r="D13" s="270"/>
      <c r="E13" s="15"/>
      <c r="F13" s="15"/>
      <c r="G13" s="15"/>
      <c r="H13" s="16"/>
      <c r="I13" s="13">
        <f t="shared" si="0"/>
        <v>0</v>
      </c>
    </row>
    <row r="14" spans="1:9" s="45" customFormat="1" ht="12.75" customHeight="1" thickBot="1" x14ac:dyDescent="0.25">
      <c r="A14" s="316"/>
      <c r="B14" s="74">
        <v>2971.7159999999999</v>
      </c>
      <c r="C14" s="74" t="s">
        <v>76</v>
      </c>
      <c r="D14" s="319"/>
      <c r="E14" s="76"/>
      <c r="F14" s="76"/>
      <c r="G14" s="76"/>
      <c r="H14" s="77"/>
      <c r="I14" s="74">
        <f t="shared" si="0"/>
        <v>0</v>
      </c>
    </row>
    <row r="15" spans="1:9" s="45" customFormat="1" ht="12.75" customHeight="1" x14ac:dyDescent="0.2">
      <c r="A15" s="588" t="s">
        <v>1334</v>
      </c>
      <c r="B15" s="579">
        <v>3011.3429999999998</v>
      </c>
      <c r="C15" s="579" t="s">
        <v>77</v>
      </c>
      <c r="D15" s="591" t="s">
        <v>287</v>
      </c>
      <c r="E15" s="37" t="s">
        <v>151</v>
      </c>
      <c r="F15" s="37" t="s">
        <v>100</v>
      </c>
      <c r="G15" s="37">
        <v>1</v>
      </c>
      <c r="H15" s="38">
        <v>440</v>
      </c>
      <c r="I15" s="39">
        <f t="shared" si="0"/>
        <v>440</v>
      </c>
    </row>
    <row r="16" spans="1:9" s="45" customFormat="1" ht="12.75" customHeight="1" x14ac:dyDescent="0.2">
      <c r="A16" s="589"/>
      <c r="B16" s="581"/>
      <c r="C16" s="581"/>
      <c r="D16" s="595"/>
      <c r="E16" s="15" t="s">
        <v>326</v>
      </c>
      <c r="F16" s="15" t="s">
        <v>102</v>
      </c>
      <c r="G16" s="15">
        <v>0.1</v>
      </c>
      <c r="H16" s="16">
        <v>150</v>
      </c>
      <c r="I16" s="43">
        <f t="shared" si="0"/>
        <v>15</v>
      </c>
    </row>
    <row r="17" spans="1:9" s="45" customFormat="1" ht="12.75" customHeight="1" x14ac:dyDescent="0.2">
      <c r="A17" s="589"/>
      <c r="B17" s="581"/>
      <c r="C17" s="581"/>
      <c r="D17" s="595"/>
      <c r="E17" s="15" t="s">
        <v>550</v>
      </c>
      <c r="F17" s="15" t="s">
        <v>100</v>
      </c>
      <c r="G17" s="15">
        <v>2</v>
      </c>
      <c r="H17" s="16">
        <v>10</v>
      </c>
      <c r="I17" s="43">
        <f t="shared" si="0"/>
        <v>20</v>
      </c>
    </row>
    <row r="18" spans="1:9" s="45" customFormat="1" ht="12.75" customHeight="1" x14ac:dyDescent="0.2">
      <c r="A18" s="589"/>
      <c r="B18" s="581"/>
      <c r="C18" s="581"/>
      <c r="D18" s="595"/>
      <c r="E18" s="15" t="s">
        <v>473</v>
      </c>
      <c r="F18" s="15" t="s">
        <v>102</v>
      </c>
      <c r="G18" s="15">
        <v>0.2</v>
      </c>
      <c r="H18" s="16">
        <v>77</v>
      </c>
      <c r="I18" s="43">
        <f t="shared" si="0"/>
        <v>15.4</v>
      </c>
    </row>
    <row r="19" spans="1:9" s="45" customFormat="1" ht="12.75" customHeight="1" thickBot="1" x14ac:dyDescent="0.25">
      <c r="A19" s="590"/>
      <c r="B19" s="580"/>
      <c r="C19" s="580"/>
      <c r="D19" s="592"/>
      <c r="E19" s="40" t="s">
        <v>1077</v>
      </c>
      <c r="F19" s="40" t="s">
        <v>102</v>
      </c>
      <c r="G19" s="40">
        <v>0.2</v>
      </c>
      <c r="H19" s="41">
        <v>77</v>
      </c>
      <c r="I19" s="42">
        <f t="shared" si="0"/>
        <v>15.4</v>
      </c>
    </row>
    <row r="20" spans="1:9" s="45" customFormat="1" ht="12.75" customHeight="1" x14ac:dyDescent="0.2">
      <c r="A20" s="265"/>
      <c r="B20" s="33">
        <v>3256.752</v>
      </c>
      <c r="C20" s="33" t="s">
        <v>78</v>
      </c>
      <c r="D20" s="267"/>
      <c r="E20" s="35"/>
      <c r="F20" s="35"/>
      <c r="G20" s="35"/>
      <c r="H20" s="36"/>
      <c r="I20" s="33"/>
    </row>
    <row r="21" spans="1:9" s="45" customFormat="1" ht="12.75" customHeight="1" x14ac:dyDescent="0.2">
      <c r="A21" s="268"/>
      <c r="B21" s="13">
        <v>3246.1849999999999</v>
      </c>
      <c r="C21" s="13" t="s">
        <v>79</v>
      </c>
      <c r="D21" s="270"/>
      <c r="E21" s="15"/>
      <c r="F21" s="15"/>
      <c r="G21" s="15"/>
      <c r="H21" s="16"/>
      <c r="I21" s="13"/>
    </row>
    <row r="22" spans="1:9" ht="12.75" customHeight="1" thickBot="1" x14ac:dyDescent="0.25">
      <c r="A22" s="30"/>
      <c r="B22" s="111">
        <f>SUM(B6:B21)</f>
        <v>39610.138000000006</v>
      </c>
      <c r="C22" s="112"/>
      <c r="D22" s="111"/>
      <c r="E22" s="113"/>
      <c r="F22" s="112"/>
      <c r="G22" s="112"/>
      <c r="H22" s="111" t="s">
        <v>16</v>
      </c>
      <c r="I22" s="200">
        <f>SUM(I6:I21)</f>
        <v>1240.2500000000002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ht="12.75" customHeight="1" thickBot="1" x14ac:dyDescent="0.25">
      <c r="A24" s="46" t="s">
        <v>262</v>
      </c>
      <c r="B24" s="88">
        <v>5374.63</v>
      </c>
      <c r="C24" s="88" t="s">
        <v>65</v>
      </c>
      <c r="D24" s="47" t="s">
        <v>121</v>
      </c>
      <c r="E24" s="47" t="s">
        <v>263</v>
      </c>
      <c r="F24" s="47" t="s">
        <v>100</v>
      </c>
      <c r="G24" s="47">
        <v>1</v>
      </c>
      <c r="H24" s="48">
        <v>35</v>
      </c>
      <c r="I24" s="49">
        <f t="shared" ref="I24:I96" si="1">G24*H24</f>
        <v>35</v>
      </c>
    </row>
    <row r="25" spans="1:9" ht="12.75" customHeight="1" thickBot="1" x14ac:dyDescent="0.25">
      <c r="A25" s="321"/>
      <c r="B25" s="73">
        <v>4510.72</v>
      </c>
      <c r="C25" s="73" t="s">
        <v>66</v>
      </c>
      <c r="D25" s="324"/>
      <c r="E25" s="53"/>
      <c r="F25" s="53"/>
      <c r="G25" s="53"/>
      <c r="H25" s="156"/>
      <c r="I25" s="168">
        <f t="shared" si="1"/>
        <v>0</v>
      </c>
    </row>
    <row r="26" spans="1:9" ht="12.75" customHeight="1" thickBot="1" x14ac:dyDescent="0.25">
      <c r="A26" s="46" t="s">
        <v>118</v>
      </c>
      <c r="B26" s="579">
        <v>4527.07</v>
      </c>
      <c r="C26" s="88" t="s">
        <v>69</v>
      </c>
      <c r="D26" s="55" t="s">
        <v>121</v>
      </c>
      <c r="E26" s="47" t="s">
        <v>669</v>
      </c>
      <c r="F26" s="47" t="s">
        <v>100</v>
      </c>
      <c r="G26" s="47">
        <v>1</v>
      </c>
      <c r="H26" s="48">
        <v>173.33</v>
      </c>
      <c r="I26" s="49">
        <f t="shared" si="1"/>
        <v>173.33</v>
      </c>
    </row>
    <row r="27" spans="1:9" ht="12.75" customHeight="1" x14ac:dyDescent="0.2">
      <c r="A27" s="588" t="s">
        <v>670</v>
      </c>
      <c r="B27" s="581"/>
      <c r="C27" s="579" t="s">
        <v>69</v>
      </c>
      <c r="D27" s="616" t="s">
        <v>671</v>
      </c>
      <c r="E27" s="37" t="s">
        <v>193</v>
      </c>
      <c r="F27" s="37" t="s">
        <v>100</v>
      </c>
      <c r="G27" s="37">
        <v>3</v>
      </c>
      <c r="H27" s="38">
        <v>106.12</v>
      </c>
      <c r="I27" s="39">
        <f t="shared" si="1"/>
        <v>318.36</v>
      </c>
    </row>
    <row r="28" spans="1:9" ht="12.75" customHeight="1" x14ac:dyDescent="0.2">
      <c r="A28" s="589"/>
      <c r="B28" s="581"/>
      <c r="C28" s="581"/>
      <c r="D28" s="622"/>
      <c r="E28" s="15" t="s">
        <v>508</v>
      </c>
      <c r="F28" s="15" t="s">
        <v>100</v>
      </c>
      <c r="G28" s="15">
        <v>2</v>
      </c>
      <c r="H28" s="16">
        <v>59.81</v>
      </c>
      <c r="I28" s="43">
        <f t="shared" si="1"/>
        <v>119.62</v>
      </c>
    </row>
    <row r="29" spans="1:9" ht="12.75" customHeight="1" x14ac:dyDescent="0.2">
      <c r="A29" s="589"/>
      <c r="B29" s="581"/>
      <c r="C29" s="581"/>
      <c r="D29" s="622"/>
      <c r="E29" s="15" t="s">
        <v>672</v>
      </c>
      <c r="F29" s="15" t="s">
        <v>104</v>
      </c>
      <c r="G29" s="15">
        <v>1</v>
      </c>
      <c r="H29" s="16">
        <v>52.03</v>
      </c>
      <c r="I29" s="43">
        <f t="shared" si="1"/>
        <v>52.03</v>
      </c>
    </row>
    <row r="30" spans="1:9" ht="12.75" customHeight="1" thickBot="1" x14ac:dyDescent="0.25">
      <c r="A30" s="590"/>
      <c r="B30" s="580"/>
      <c r="C30" s="580"/>
      <c r="D30" s="617"/>
      <c r="E30" s="40" t="s">
        <v>207</v>
      </c>
      <c r="F30" s="40" t="s">
        <v>100</v>
      </c>
      <c r="G30" s="40">
        <v>1</v>
      </c>
      <c r="H30" s="41">
        <v>5.85</v>
      </c>
      <c r="I30" s="42">
        <f t="shared" si="1"/>
        <v>5.85</v>
      </c>
    </row>
    <row r="31" spans="1:9" ht="12.75" customHeight="1" thickBot="1" x14ac:dyDescent="0.25">
      <c r="A31" s="321"/>
      <c r="B31" s="322">
        <v>4186.18</v>
      </c>
      <c r="C31" s="73" t="s">
        <v>71</v>
      </c>
      <c r="D31" s="402"/>
      <c r="E31" s="53"/>
      <c r="F31" s="53"/>
      <c r="G31" s="53"/>
      <c r="H31" s="156"/>
      <c r="I31" s="168">
        <f t="shared" si="1"/>
        <v>0</v>
      </c>
    </row>
    <row r="32" spans="1:9" ht="12.75" customHeight="1" x14ac:dyDescent="0.2">
      <c r="A32" s="588" t="s">
        <v>142</v>
      </c>
      <c r="B32" s="579">
        <v>4172.92</v>
      </c>
      <c r="C32" s="579" t="s">
        <v>72</v>
      </c>
      <c r="D32" s="609" t="s">
        <v>519</v>
      </c>
      <c r="E32" s="37" t="s">
        <v>340</v>
      </c>
      <c r="F32" s="37" t="s">
        <v>104</v>
      </c>
      <c r="G32" s="37">
        <v>7</v>
      </c>
      <c r="H32" s="38">
        <v>138.27000000000001</v>
      </c>
      <c r="I32" s="39">
        <f t="shared" si="1"/>
        <v>967.8900000000001</v>
      </c>
    </row>
    <row r="33" spans="1:9" ht="12.75" customHeight="1" x14ac:dyDescent="0.2">
      <c r="A33" s="589"/>
      <c r="B33" s="581"/>
      <c r="C33" s="581"/>
      <c r="D33" s="610"/>
      <c r="E33" s="15" t="s">
        <v>883</v>
      </c>
      <c r="F33" s="15" t="s">
        <v>100</v>
      </c>
      <c r="G33" s="15">
        <v>2</v>
      </c>
      <c r="H33" s="16">
        <v>2401.9899999999998</v>
      </c>
      <c r="I33" s="43">
        <f t="shared" si="1"/>
        <v>4803.9799999999996</v>
      </c>
    </row>
    <row r="34" spans="1:9" ht="12.75" customHeight="1" x14ac:dyDescent="0.2">
      <c r="A34" s="589"/>
      <c r="B34" s="581"/>
      <c r="C34" s="581"/>
      <c r="D34" s="610"/>
      <c r="E34" s="15" t="s">
        <v>882</v>
      </c>
      <c r="F34" s="15" t="s">
        <v>100</v>
      </c>
      <c r="G34" s="15">
        <v>3</v>
      </c>
      <c r="H34" s="16">
        <v>210.19</v>
      </c>
      <c r="I34" s="43">
        <f t="shared" si="1"/>
        <v>630.56999999999994</v>
      </c>
    </row>
    <row r="35" spans="1:9" ht="12.75" customHeight="1" x14ac:dyDescent="0.2">
      <c r="A35" s="589"/>
      <c r="B35" s="581"/>
      <c r="C35" s="581"/>
      <c r="D35" s="610"/>
      <c r="E35" s="15" t="s">
        <v>193</v>
      </c>
      <c r="F35" s="15" t="s">
        <v>100</v>
      </c>
      <c r="G35" s="15">
        <v>1</v>
      </c>
      <c r="H35" s="16">
        <v>106.12</v>
      </c>
      <c r="I35" s="43">
        <f t="shared" si="1"/>
        <v>106.12</v>
      </c>
    </row>
    <row r="36" spans="1:9" ht="12.75" customHeight="1" x14ac:dyDescent="0.2">
      <c r="A36" s="589"/>
      <c r="B36" s="581"/>
      <c r="C36" s="581"/>
      <c r="D36" s="610"/>
      <c r="E36" s="15" t="s">
        <v>256</v>
      </c>
      <c r="F36" s="15" t="s">
        <v>100</v>
      </c>
      <c r="G36" s="15">
        <v>6</v>
      </c>
      <c r="H36" s="16">
        <v>4.9400000000000004</v>
      </c>
      <c r="I36" s="43">
        <f t="shared" si="1"/>
        <v>29.64</v>
      </c>
    </row>
    <row r="37" spans="1:9" ht="12.75" customHeight="1" x14ac:dyDescent="0.2">
      <c r="A37" s="589"/>
      <c r="B37" s="581"/>
      <c r="C37" s="581"/>
      <c r="D37" s="610"/>
      <c r="E37" s="15" t="s">
        <v>740</v>
      </c>
      <c r="F37" s="15" t="s">
        <v>102</v>
      </c>
      <c r="G37" s="15">
        <v>2</v>
      </c>
      <c r="H37" s="16">
        <v>73.75</v>
      </c>
      <c r="I37" s="43">
        <f t="shared" si="1"/>
        <v>147.5</v>
      </c>
    </row>
    <row r="38" spans="1:9" ht="12.75" customHeight="1" x14ac:dyDescent="0.2">
      <c r="A38" s="589"/>
      <c r="B38" s="581"/>
      <c r="C38" s="581"/>
      <c r="D38" s="610"/>
      <c r="E38" s="15" t="s">
        <v>741</v>
      </c>
      <c r="F38" s="15" t="s">
        <v>102</v>
      </c>
      <c r="G38" s="15">
        <v>1</v>
      </c>
      <c r="H38" s="16">
        <v>103.35</v>
      </c>
      <c r="I38" s="43">
        <f t="shared" si="1"/>
        <v>103.35</v>
      </c>
    </row>
    <row r="39" spans="1:9" ht="12.75" customHeight="1" x14ac:dyDescent="0.2">
      <c r="A39" s="589"/>
      <c r="B39" s="581"/>
      <c r="C39" s="581"/>
      <c r="D39" s="610"/>
      <c r="E39" s="15" t="s">
        <v>208</v>
      </c>
      <c r="F39" s="15" t="s">
        <v>102</v>
      </c>
      <c r="G39" s="15">
        <v>2</v>
      </c>
      <c r="H39" s="16">
        <v>76.7</v>
      </c>
      <c r="I39" s="43">
        <f t="shared" si="1"/>
        <v>153.4</v>
      </c>
    </row>
    <row r="40" spans="1:9" ht="12.75" customHeight="1" thickBot="1" x14ac:dyDescent="0.25">
      <c r="A40" s="590"/>
      <c r="B40" s="581"/>
      <c r="C40" s="580"/>
      <c r="D40" s="611"/>
      <c r="E40" s="40" t="s">
        <v>726</v>
      </c>
      <c r="F40" s="40" t="s">
        <v>102</v>
      </c>
      <c r="G40" s="40">
        <v>1</v>
      </c>
      <c r="H40" s="41">
        <v>69.97</v>
      </c>
      <c r="I40" s="42">
        <f t="shared" si="1"/>
        <v>69.97</v>
      </c>
    </row>
    <row r="41" spans="1:9" x14ac:dyDescent="0.2">
      <c r="A41" s="588" t="s">
        <v>497</v>
      </c>
      <c r="B41" s="581"/>
      <c r="C41" s="579" t="s">
        <v>72</v>
      </c>
      <c r="D41" s="591" t="s">
        <v>121</v>
      </c>
      <c r="E41" s="37" t="s">
        <v>273</v>
      </c>
      <c r="F41" s="37" t="s">
        <v>104</v>
      </c>
      <c r="G41" s="37">
        <v>1</v>
      </c>
      <c r="H41" s="38">
        <v>55.74</v>
      </c>
      <c r="I41" s="39">
        <f t="shared" si="1"/>
        <v>55.74</v>
      </c>
    </row>
    <row r="42" spans="1:9" ht="12.75" customHeight="1" x14ac:dyDescent="0.2">
      <c r="A42" s="589"/>
      <c r="B42" s="581"/>
      <c r="C42" s="581"/>
      <c r="D42" s="595"/>
      <c r="E42" s="15" t="s">
        <v>206</v>
      </c>
      <c r="F42" s="15" t="s">
        <v>100</v>
      </c>
      <c r="G42" s="15">
        <v>2</v>
      </c>
      <c r="H42" s="16">
        <v>5.28</v>
      </c>
      <c r="I42" s="43">
        <f t="shared" si="1"/>
        <v>10.56</v>
      </c>
    </row>
    <row r="43" spans="1:9" ht="12.75" customHeight="1" x14ac:dyDescent="0.2">
      <c r="A43" s="589"/>
      <c r="B43" s="581"/>
      <c r="C43" s="581"/>
      <c r="D43" s="595"/>
      <c r="E43" s="15" t="s">
        <v>209</v>
      </c>
      <c r="F43" s="15" t="s">
        <v>100</v>
      </c>
      <c r="G43" s="15">
        <v>1</v>
      </c>
      <c r="H43" s="16">
        <v>173.33</v>
      </c>
      <c r="I43" s="43">
        <f t="shared" si="1"/>
        <v>173.33</v>
      </c>
    </row>
    <row r="44" spans="1:9" ht="12.75" customHeight="1" x14ac:dyDescent="0.2">
      <c r="A44" s="589"/>
      <c r="B44" s="581"/>
      <c r="C44" s="581"/>
      <c r="D44" s="595"/>
      <c r="E44" s="15" t="s">
        <v>275</v>
      </c>
      <c r="F44" s="15" t="s">
        <v>100</v>
      </c>
      <c r="G44" s="15">
        <v>1</v>
      </c>
      <c r="H44" s="16">
        <v>92.39</v>
      </c>
      <c r="I44" s="43">
        <f t="shared" si="1"/>
        <v>92.39</v>
      </c>
    </row>
    <row r="45" spans="1:9" ht="12.75" customHeight="1" x14ac:dyDescent="0.2">
      <c r="A45" s="589"/>
      <c r="B45" s="581"/>
      <c r="C45" s="581"/>
      <c r="D45" s="595"/>
      <c r="E45" s="15" t="s">
        <v>274</v>
      </c>
      <c r="F45" s="15" t="s">
        <v>100</v>
      </c>
      <c r="G45" s="15">
        <v>1</v>
      </c>
      <c r="H45" s="16">
        <v>102.25</v>
      </c>
      <c r="I45" s="43">
        <f t="shared" si="1"/>
        <v>102.25</v>
      </c>
    </row>
    <row r="46" spans="1:9" ht="12.75" customHeight="1" x14ac:dyDescent="0.2">
      <c r="A46" s="589"/>
      <c r="B46" s="581"/>
      <c r="C46" s="581"/>
      <c r="D46" s="595"/>
      <c r="E46" s="15" t="s">
        <v>271</v>
      </c>
      <c r="F46" s="15" t="s">
        <v>100</v>
      </c>
      <c r="G46" s="15">
        <v>1</v>
      </c>
      <c r="H46" s="16">
        <v>290</v>
      </c>
      <c r="I46" s="43">
        <f t="shared" si="1"/>
        <v>290</v>
      </c>
    </row>
    <row r="47" spans="1:9" x14ac:dyDescent="0.2">
      <c r="A47" s="589"/>
      <c r="B47" s="581"/>
      <c r="C47" s="581"/>
      <c r="D47" s="595"/>
      <c r="E47" s="15" t="s">
        <v>193</v>
      </c>
      <c r="F47" s="15" t="s">
        <v>100</v>
      </c>
      <c r="G47" s="15">
        <v>2</v>
      </c>
      <c r="H47" s="16">
        <v>106.12</v>
      </c>
      <c r="I47" s="43">
        <f t="shared" si="1"/>
        <v>212.24</v>
      </c>
    </row>
    <row r="48" spans="1:9" ht="13.5" thickBot="1" x14ac:dyDescent="0.25">
      <c r="A48" s="590"/>
      <c r="B48" s="580"/>
      <c r="C48" s="580"/>
      <c r="D48" s="592"/>
      <c r="E48" s="40" t="s">
        <v>441</v>
      </c>
      <c r="F48" s="40" t="s">
        <v>100</v>
      </c>
      <c r="G48" s="40">
        <v>1</v>
      </c>
      <c r="H48" s="41">
        <v>280</v>
      </c>
      <c r="I48" s="42">
        <f t="shared" si="1"/>
        <v>280</v>
      </c>
    </row>
    <row r="49" spans="1:9" x14ac:dyDescent="0.2">
      <c r="A49" s="32"/>
      <c r="B49" s="33">
        <v>4111.7299999999996</v>
      </c>
      <c r="C49" s="33" t="s">
        <v>73</v>
      </c>
      <c r="D49" s="35"/>
      <c r="E49" s="35"/>
      <c r="F49" s="35"/>
      <c r="G49" s="35"/>
      <c r="H49" s="36"/>
      <c r="I49" s="160"/>
    </row>
    <row r="50" spans="1:9" x14ac:dyDescent="0.2">
      <c r="A50" s="32"/>
      <c r="B50" s="33">
        <v>4837.192</v>
      </c>
      <c r="C50" s="33" t="s">
        <v>74</v>
      </c>
      <c r="D50" s="35"/>
      <c r="E50" s="35"/>
      <c r="F50" s="35"/>
      <c r="G50" s="35"/>
      <c r="H50" s="36"/>
      <c r="I50" s="160"/>
    </row>
    <row r="51" spans="1:9" x14ac:dyDescent="0.2">
      <c r="A51" s="32"/>
      <c r="B51" s="33">
        <v>4996.6959999999999</v>
      </c>
      <c r="C51" s="33" t="s">
        <v>75</v>
      </c>
      <c r="D51" s="35"/>
      <c r="E51" s="35"/>
      <c r="F51" s="35"/>
      <c r="G51" s="35"/>
      <c r="H51" s="36"/>
      <c r="I51" s="160"/>
    </row>
    <row r="52" spans="1:9" x14ac:dyDescent="0.2">
      <c r="A52" s="32"/>
      <c r="B52" s="33">
        <v>5879.8440000000001</v>
      </c>
      <c r="C52" s="33" t="s">
        <v>76</v>
      </c>
      <c r="D52" s="35"/>
      <c r="E52" s="35"/>
      <c r="F52" s="35"/>
      <c r="G52" s="35"/>
      <c r="H52" s="36"/>
      <c r="I52" s="160"/>
    </row>
    <row r="53" spans="1:9" ht="13.5" thickBot="1" x14ac:dyDescent="0.25">
      <c r="A53" s="468"/>
      <c r="B53" s="73">
        <v>4720.9290000000001</v>
      </c>
      <c r="C53" s="33" t="s">
        <v>77</v>
      </c>
      <c r="D53" s="53"/>
      <c r="E53" s="53"/>
      <c r="F53" s="53"/>
      <c r="G53" s="53"/>
      <c r="H53" s="156"/>
      <c r="I53" s="168"/>
    </row>
    <row r="54" spans="1:9" ht="26.25" thickBot="1" x14ac:dyDescent="0.25">
      <c r="A54" s="46" t="s">
        <v>353</v>
      </c>
      <c r="B54" s="579">
        <v>6114.2269999999999</v>
      </c>
      <c r="C54" s="579" t="s">
        <v>78</v>
      </c>
      <c r="D54" s="47" t="s">
        <v>362</v>
      </c>
      <c r="E54" s="47" t="s">
        <v>355</v>
      </c>
      <c r="F54" s="47" t="s">
        <v>100</v>
      </c>
      <c r="G54" s="47">
        <v>3</v>
      </c>
      <c r="H54" s="48">
        <v>17</v>
      </c>
      <c r="I54" s="318">
        <f>G54*H54</f>
        <v>51</v>
      </c>
    </row>
    <row r="55" spans="1:9" x14ac:dyDescent="0.2">
      <c r="A55" s="588" t="s">
        <v>118</v>
      </c>
      <c r="B55" s="581"/>
      <c r="C55" s="581"/>
      <c r="D55" s="591" t="s">
        <v>126</v>
      </c>
      <c r="E55" s="37" t="s">
        <v>193</v>
      </c>
      <c r="F55" s="37" t="s">
        <v>100</v>
      </c>
      <c r="G55" s="37">
        <v>3</v>
      </c>
      <c r="H55" s="38">
        <v>110.19</v>
      </c>
      <c r="I55" s="39">
        <f t="shared" si="1"/>
        <v>330.57</v>
      </c>
    </row>
    <row r="56" spans="1:9" x14ac:dyDescent="0.2">
      <c r="A56" s="589"/>
      <c r="B56" s="581"/>
      <c r="C56" s="581"/>
      <c r="D56" s="595"/>
      <c r="E56" s="35" t="s">
        <v>209</v>
      </c>
      <c r="F56" s="35" t="s">
        <v>100</v>
      </c>
      <c r="G56" s="35">
        <v>1</v>
      </c>
      <c r="H56" s="36">
        <v>173.33</v>
      </c>
      <c r="I56" s="43">
        <f t="shared" si="1"/>
        <v>173.33</v>
      </c>
    </row>
    <row r="57" spans="1:9" x14ac:dyDescent="0.2">
      <c r="A57" s="589"/>
      <c r="B57" s="581"/>
      <c r="C57" s="581"/>
      <c r="D57" s="595"/>
      <c r="E57" s="35" t="s">
        <v>207</v>
      </c>
      <c r="F57" s="35" t="s">
        <v>100</v>
      </c>
      <c r="G57" s="35">
        <v>1</v>
      </c>
      <c r="H57" s="36">
        <v>5.85</v>
      </c>
      <c r="I57" s="43">
        <f t="shared" si="1"/>
        <v>5.85</v>
      </c>
    </row>
    <row r="58" spans="1:9" x14ac:dyDescent="0.2">
      <c r="A58" s="589"/>
      <c r="B58" s="581"/>
      <c r="C58" s="581"/>
      <c r="D58" s="595"/>
      <c r="E58" s="35" t="s">
        <v>206</v>
      </c>
      <c r="F58" s="35" t="s">
        <v>100</v>
      </c>
      <c r="G58" s="35">
        <v>1</v>
      </c>
      <c r="H58" s="36">
        <v>5.28</v>
      </c>
      <c r="I58" s="43">
        <f t="shared" si="1"/>
        <v>5.28</v>
      </c>
    </row>
    <row r="59" spans="1:9" x14ac:dyDescent="0.2">
      <c r="A59" s="589"/>
      <c r="B59" s="581"/>
      <c r="C59" s="581"/>
      <c r="D59" s="595"/>
      <c r="E59" s="35" t="s">
        <v>687</v>
      </c>
      <c r="F59" s="35" t="s">
        <v>100</v>
      </c>
      <c r="G59" s="35">
        <v>1</v>
      </c>
      <c r="H59" s="36">
        <v>16</v>
      </c>
      <c r="I59" s="43">
        <f t="shared" si="1"/>
        <v>16</v>
      </c>
    </row>
    <row r="60" spans="1:9" ht="13.5" thickBot="1" x14ac:dyDescent="0.25">
      <c r="A60" s="590"/>
      <c r="B60" s="580"/>
      <c r="C60" s="580"/>
      <c r="D60" s="592"/>
      <c r="E60" s="86" t="s">
        <v>367</v>
      </c>
      <c r="F60" s="86" t="s">
        <v>104</v>
      </c>
      <c r="G60" s="86">
        <v>4</v>
      </c>
      <c r="H60" s="87">
        <v>131.84</v>
      </c>
      <c r="I60" s="42">
        <f t="shared" si="1"/>
        <v>527.36</v>
      </c>
    </row>
    <row r="61" spans="1:9" x14ac:dyDescent="0.2">
      <c r="A61" s="588" t="s">
        <v>353</v>
      </c>
      <c r="B61" s="579">
        <v>5248.4390000000003</v>
      </c>
      <c r="C61" s="579" t="s">
        <v>79</v>
      </c>
      <c r="D61" s="591" t="s">
        <v>362</v>
      </c>
      <c r="E61" s="37" t="s">
        <v>357</v>
      </c>
      <c r="F61" s="37" t="s">
        <v>100</v>
      </c>
      <c r="G61" s="37">
        <v>2</v>
      </c>
      <c r="H61" s="38">
        <v>30</v>
      </c>
      <c r="I61" s="39">
        <f t="shared" si="1"/>
        <v>60</v>
      </c>
    </row>
    <row r="62" spans="1:9" x14ac:dyDescent="0.2">
      <c r="A62" s="589"/>
      <c r="B62" s="581"/>
      <c r="C62" s="581"/>
      <c r="D62" s="595"/>
      <c r="E62" s="35" t="s">
        <v>355</v>
      </c>
      <c r="F62" s="35" t="s">
        <v>100</v>
      </c>
      <c r="G62" s="35">
        <v>6</v>
      </c>
      <c r="H62" s="36">
        <v>17</v>
      </c>
      <c r="I62" s="160">
        <f t="shared" si="1"/>
        <v>102</v>
      </c>
    </row>
    <row r="63" spans="1:9" ht="13.5" thickBot="1" x14ac:dyDescent="0.25">
      <c r="A63" s="590"/>
      <c r="B63" s="581"/>
      <c r="C63" s="581"/>
      <c r="D63" s="592"/>
      <c r="E63" s="86" t="s">
        <v>363</v>
      </c>
      <c r="F63" s="86" t="s">
        <v>100</v>
      </c>
      <c r="G63" s="86">
        <v>1</v>
      </c>
      <c r="H63" s="87">
        <v>25</v>
      </c>
      <c r="I63" s="42">
        <f t="shared" si="1"/>
        <v>25</v>
      </c>
    </row>
    <row r="64" spans="1:9" x14ac:dyDescent="0.2">
      <c r="A64" s="588" t="s">
        <v>558</v>
      </c>
      <c r="B64" s="581"/>
      <c r="C64" s="581"/>
      <c r="D64" s="591" t="s">
        <v>376</v>
      </c>
      <c r="E64" s="85" t="s">
        <v>193</v>
      </c>
      <c r="F64" s="85" t="s">
        <v>100</v>
      </c>
      <c r="G64" s="85">
        <v>1</v>
      </c>
      <c r="H64" s="158">
        <v>117.24</v>
      </c>
      <c r="I64" s="159">
        <f t="shared" si="1"/>
        <v>117.24</v>
      </c>
    </row>
    <row r="65" spans="1:9" x14ac:dyDescent="0.2">
      <c r="A65" s="589"/>
      <c r="B65" s="581"/>
      <c r="C65" s="581"/>
      <c r="D65" s="595"/>
      <c r="E65" s="15" t="s">
        <v>719</v>
      </c>
      <c r="F65" s="15" t="s">
        <v>100</v>
      </c>
      <c r="G65" s="15">
        <v>1</v>
      </c>
      <c r="H65" s="16">
        <v>84.72</v>
      </c>
      <c r="I65" s="43">
        <f t="shared" si="1"/>
        <v>84.72</v>
      </c>
    </row>
    <row r="66" spans="1:9" ht="13.5" thickBot="1" x14ac:dyDescent="0.25">
      <c r="A66" s="590"/>
      <c r="B66" s="581"/>
      <c r="C66" s="581"/>
      <c r="D66" s="592"/>
      <c r="E66" s="40" t="s">
        <v>1571</v>
      </c>
      <c r="F66" s="40" t="s">
        <v>100</v>
      </c>
      <c r="G66" s="40">
        <v>1</v>
      </c>
      <c r="H66" s="41">
        <v>139.31</v>
      </c>
      <c r="I66" s="42">
        <f t="shared" si="1"/>
        <v>139.31</v>
      </c>
    </row>
    <row r="67" spans="1:9" x14ac:dyDescent="0.2">
      <c r="A67" s="588" t="s">
        <v>1572</v>
      </c>
      <c r="B67" s="581"/>
      <c r="C67" s="581"/>
      <c r="D67" s="591" t="s">
        <v>121</v>
      </c>
      <c r="E67" s="37" t="s">
        <v>1573</v>
      </c>
      <c r="F67" s="37" t="s">
        <v>104</v>
      </c>
      <c r="G67" s="37">
        <v>10</v>
      </c>
      <c r="H67" s="38">
        <v>6.14</v>
      </c>
      <c r="I67" s="39">
        <f t="shared" si="1"/>
        <v>61.4</v>
      </c>
    </row>
    <row r="68" spans="1:9" ht="13.5" thickBot="1" x14ac:dyDescent="0.25">
      <c r="A68" s="590"/>
      <c r="B68" s="581"/>
      <c r="C68" s="581"/>
      <c r="D68" s="592"/>
      <c r="E68" s="86" t="s">
        <v>1574</v>
      </c>
      <c r="F68" s="86" t="s">
        <v>104</v>
      </c>
      <c r="G68" s="86">
        <v>20</v>
      </c>
      <c r="H68" s="87">
        <v>11.73</v>
      </c>
      <c r="I68" s="203">
        <f t="shared" si="1"/>
        <v>234.60000000000002</v>
      </c>
    </row>
    <row r="69" spans="1:9" x14ac:dyDescent="0.2">
      <c r="A69" s="588" t="s">
        <v>558</v>
      </c>
      <c r="B69" s="581"/>
      <c r="C69" s="581"/>
      <c r="D69" s="591" t="s">
        <v>126</v>
      </c>
      <c r="E69" s="37" t="s">
        <v>914</v>
      </c>
      <c r="F69" s="37" t="s">
        <v>100</v>
      </c>
      <c r="G69" s="37">
        <v>1</v>
      </c>
      <c r="H69" s="38">
        <v>2401.9899999999998</v>
      </c>
      <c r="I69" s="39">
        <f t="shared" si="1"/>
        <v>2401.9899999999998</v>
      </c>
    </row>
    <row r="70" spans="1:9" x14ac:dyDescent="0.2">
      <c r="A70" s="589"/>
      <c r="B70" s="581"/>
      <c r="C70" s="581"/>
      <c r="D70" s="595"/>
      <c r="E70" s="35" t="s">
        <v>740</v>
      </c>
      <c r="F70" s="35" t="s">
        <v>102</v>
      </c>
      <c r="G70" s="35">
        <v>1</v>
      </c>
      <c r="H70" s="36">
        <v>73.75</v>
      </c>
      <c r="I70" s="160">
        <f t="shared" si="1"/>
        <v>73.75</v>
      </c>
    </row>
    <row r="71" spans="1:9" x14ac:dyDescent="0.2">
      <c r="A71" s="589"/>
      <c r="B71" s="581"/>
      <c r="C71" s="581"/>
      <c r="D71" s="595"/>
      <c r="E71" s="35" t="s">
        <v>741</v>
      </c>
      <c r="F71" s="35" t="s">
        <v>102</v>
      </c>
      <c r="G71" s="35">
        <v>0.5</v>
      </c>
      <c r="H71" s="36">
        <v>103.35</v>
      </c>
      <c r="I71" s="160">
        <f t="shared" si="1"/>
        <v>51.674999999999997</v>
      </c>
    </row>
    <row r="72" spans="1:9" x14ac:dyDescent="0.2">
      <c r="A72" s="589"/>
      <c r="B72" s="581"/>
      <c r="C72" s="581"/>
      <c r="D72" s="595"/>
      <c r="E72" s="35" t="s">
        <v>256</v>
      </c>
      <c r="F72" s="35" t="s">
        <v>100</v>
      </c>
      <c r="G72" s="35">
        <v>2</v>
      </c>
      <c r="H72" s="36">
        <v>4.9400000000000004</v>
      </c>
      <c r="I72" s="160">
        <f t="shared" si="1"/>
        <v>9.8800000000000008</v>
      </c>
    </row>
    <row r="73" spans="1:9" x14ac:dyDescent="0.2">
      <c r="A73" s="589"/>
      <c r="B73" s="581"/>
      <c r="C73" s="581"/>
      <c r="D73" s="595"/>
      <c r="E73" s="35" t="s">
        <v>1019</v>
      </c>
      <c r="F73" s="35" t="s">
        <v>100</v>
      </c>
      <c r="G73" s="35">
        <v>2</v>
      </c>
      <c r="H73" s="36">
        <v>53.42</v>
      </c>
      <c r="I73" s="160">
        <f t="shared" si="1"/>
        <v>106.84</v>
      </c>
    </row>
    <row r="74" spans="1:9" x14ac:dyDescent="0.2">
      <c r="A74" s="589"/>
      <c r="B74" s="581"/>
      <c r="C74" s="581"/>
      <c r="D74" s="595"/>
      <c r="E74" s="35" t="s">
        <v>340</v>
      </c>
      <c r="F74" s="35" t="s">
        <v>104</v>
      </c>
      <c r="G74" s="35">
        <v>35</v>
      </c>
      <c r="H74" s="36">
        <v>187.36</v>
      </c>
      <c r="I74" s="160">
        <f t="shared" si="1"/>
        <v>6557.6</v>
      </c>
    </row>
    <row r="75" spans="1:9" x14ac:dyDescent="0.2">
      <c r="A75" s="589"/>
      <c r="B75" s="581"/>
      <c r="C75" s="581"/>
      <c r="D75" s="595"/>
      <c r="E75" s="35" t="s">
        <v>742</v>
      </c>
      <c r="F75" s="35" t="s">
        <v>104</v>
      </c>
      <c r="G75" s="35">
        <v>3</v>
      </c>
      <c r="H75" s="36">
        <v>28.1</v>
      </c>
      <c r="I75" s="160">
        <f t="shared" si="1"/>
        <v>84.300000000000011</v>
      </c>
    </row>
    <row r="76" spans="1:9" x14ac:dyDescent="0.2">
      <c r="A76" s="589"/>
      <c r="B76" s="581"/>
      <c r="C76" s="581"/>
      <c r="D76" s="595"/>
      <c r="E76" s="35" t="s">
        <v>1575</v>
      </c>
      <c r="F76" s="35" t="s">
        <v>100</v>
      </c>
      <c r="G76" s="35">
        <v>4</v>
      </c>
      <c r="H76" s="36">
        <v>16.149999999999999</v>
      </c>
      <c r="I76" s="160">
        <f t="shared" si="1"/>
        <v>64.599999999999994</v>
      </c>
    </row>
    <row r="77" spans="1:9" x14ac:dyDescent="0.2">
      <c r="A77" s="589"/>
      <c r="B77" s="581"/>
      <c r="C77" s="581"/>
      <c r="D77" s="595"/>
      <c r="E77" s="35" t="s">
        <v>228</v>
      </c>
      <c r="F77" s="35" t="s">
        <v>100</v>
      </c>
      <c r="G77" s="35">
        <v>9</v>
      </c>
      <c r="H77" s="36">
        <v>8.07</v>
      </c>
      <c r="I77" s="160">
        <f t="shared" si="1"/>
        <v>72.63</v>
      </c>
    </row>
    <row r="78" spans="1:9" x14ac:dyDescent="0.2">
      <c r="A78" s="589"/>
      <c r="B78" s="581"/>
      <c r="C78" s="581"/>
      <c r="D78" s="595"/>
      <c r="E78" s="35" t="s">
        <v>240</v>
      </c>
      <c r="F78" s="35" t="s">
        <v>100</v>
      </c>
      <c r="G78" s="35">
        <v>9</v>
      </c>
      <c r="H78" s="36">
        <v>373.09</v>
      </c>
      <c r="I78" s="160">
        <f t="shared" si="1"/>
        <v>3357.81</v>
      </c>
    </row>
    <row r="79" spans="1:9" x14ac:dyDescent="0.2">
      <c r="A79" s="589"/>
      <c r="B79" s="581"/>
      <c r="C79" s="581"/>
      <c r="D79" s="595"/>
      <c r="E79" s="35" t="s">
        <v>441</v>
      </c>
      <c r="F79" s="35" t="s">
        <v>100</v>
      </c>
      <c r="G79" s="35">
        <v>1</v>
      </c>
      <c r="H79" s="36">
        <v>290</v>
      </c>
      <c r="I79" s="160">
        <f t="shared" si="1"/>
        <v>290</v>
      </c>
    </row>
    <row r="80" spans="1:9" x14ac:dyDescent="0.2">
      <c r="A80" s="589"/>
      <c r="B80" s="581"/>
      <c r="C80" s="581"/>
      <c r="D80" s="595"/>
      <c r="E80" s="35" t="s">
        <v>535</v>
      </c>
      <c r="F80" s="35" t="s">
        <v>100</v>
      </c>
      <c r="G80" s="35">
        <v>2</v>
      </c>
      <c r="H80" s="36">
        <v>125.48</v>
      </c>
      <c r="I80" s="160">
        <f t="shared" si="1"/>
        <v>250.96</v>
      </c>
    </row>
    <row r="81" spans="1:9" x14ac:dyDescent="0.2">
      <c r="A81" s="589"/>
      <c r="B81" s="581"/>
      <c r="C81" s="581"/>
      <c r="D81" s="595"/>
      <c r="E81" s="35" t="s">
        <v>1576</v>
      </c>
      <c r="F81" s="35" t="s">
        <v>100</v>
      </c>
      <c r="G81" s="35">
        <v>3</v>
      </c>
      <c r="H81" s="36">
        <v>52.62</v>
      </c>
      <c r="I81" s="160">
        <f t="shared" si="1"/>
        <v>157.85999999999999</v>
      </c>
    </row>
    <row r="82" spans="1:9" x14ac:dyDescent="0.2">
      <c r="A82" s="589"/>
      <c r="B82" s="581"/>
      <c r="C82" s="581"/>
      <c r="D82" s="595"/>
      <c r="E82" s="35" t="s">
        <v>207</v>
      </c>
      <c r="F82" s="35" t="s">
        <v>100</v>
      </c>
      <c r="G82" s="35">
        <v>8</v>
      </c>
      <c r="H82" s="36">
        <v>5.85</v>
      </c>
      <c r="I82" s="160">
        <f t="shared" si="1"/>
        <v>46.8</v>
      </c>
    </row>
    <row r="83" spans="1:9" x14ac:dyDescent="0.2">
      <c r="A83" s="589"/>
      <c r="B83" s="581"/>
      <c r="C83" s="581"/>
      <c r="D83" s="595"/>
      <c r="E83" s="35" t="s">
        <v>193</v>
      </c>
      <c r="F83" s="35" t="s">
        <v>100</v>
      </c>
      <c r="G83" s="35">
        <v>8</v>
      </c>
      <c r="H83" s="36">
        <v>110.19</v>
      </c>
      <c r="I83" s="160">
        <f t="shared" si="1"/>
        <v>881.52</v>
      </c>
    </row>
    <row r="84" spans="1:9" x14ac:dyDescent="0.2">
      <c r="A84" s="589"/>
      <c r="B84" s="581"/>
      <c r="C84" s="581"/>
      <c r="D84" s="595"/>
      <c r="E84" s="35" t="s">
        <v>941</v>
      </c>
      <c r="F84" s="35" t="s">
        <v>100</v>
      </c>
      <c r="G84" s="35">
        <v>13</v>
      </c>
      <c r="H84" s="36">
        <v>8.1199999999999992</v>
      </c>
      <c r="I84" s="160">
        <f t="shared" si="1"/>
        <v>105.55999999999999</v>
      </c>
    </row>
    <row r="85" spans="1:9" x14ac:dyDescent="0.2">
      <c r="A85" s="589"/>
      <c r="B85" s="581"/>
      <c r="C85" s="581"/>
      <c r="D85" s="595"/>
      <c r="E85" s="35" t="s">
        <v>1577</v>
      </c>
      <c r="F85" s="35" t="s">
        <v>100</v>
      </c>
      <c r="G85" s="35">
        <v>7</v>
      </c>
      <c r="H85" s="36">
        <v>12.8</v>
      </c>
      <c r="I85" s="160">
        <f t="shared" si="1"/>
        <v>89.600000000000009</v>
      </c>
    </row>
    <row r="86" spans="1:9" x14ac:dyDescent="0.2">
      <c r="A86" s="589"/>
      <c r="B86" s="581"/>
      <c r="C86" s="581"/>
      <c r="D86" s="595"/>
      <c r="E86" s="35" t="s">
        <v>1007</v>
      </c>
      <c r="F86" s="35" t="s">
        <v>100</v>
      </c>
      <c r="G86" s="35">
        <v>6</v>
      </c>
      <c r="H86" s="36">
        <v>151.66</v>
      </c>
      <c r="I86" s="160">
        <f t="shared" si="1"/>
        <v>909.96</v>
      </c>
    </row>
    <row r="87" spans="1:9" x14ac:dyDescent="0.2">
      <c r="A87" s="589"/>
      <c r="B87" s="581"/>
      <c r="C87" s="581"/>
      <c r="D87" s="595"/>
      <c r="E87" s="35" t="s">
        <v>1052</v>
      </c>
      <c r="F87" s="35" t="s">
        <v>100</v>
      </c>
      <c r="G87" s="35">
        <v>1</v>
      </c>
      <c r="H87" s="36">
        <v>130.08000000000001</v>
      </c>
      <c r="I87" s="160">
        <f t="shared" si="1"/>
        <v>130.08000000000001</v>
      </c>
    </row>
    <row r="88" spans="1:9" x14ac:dyDescent="0.2">
      <c r="A88" s="589"/>
      <c r="B88" s="581"/>
      <c r="C88" s="581"/>
      <c r="D88" s="595"/>
      <c r="E88" s="35" t="s">
        <v>316</v>
      </c>
      <c r="F88" s="35" t="s">
        <v>104</v>
      </c>
      <c r="G88" s="35">
        <v>9</v>
      </c>
      <c r="H88" s="36">
        <v>109.78</v>
      </c>
      <c r="I88" s="160">
        <f t="shared" si="1"/>
        <v>988.02</v>
      </c>
    </row>
    <row r="89" spans="1:9" x14ac:dyDescent="0.2">
      <c r="A89" s="589"/>
      <c r="B89" s="581"/>
      <c r="C89" s="581"/>
      <c r="D89" s="595"/>
      <c r="E89" s="35" t="s">
        <v>606</v>
      </c>
      <c r="F89" s="35" t="s">
        <v>100</v>
      </c>
      <c r="G89" s="35">
        <v>1</v>
      </c>
      <c r="H89" s="36">
        <v>140.28</v>
      </c>
      <c r="I89" s="160">
        <f t="shared" si="1"/>
        <v>140.28</v>
      </c>
    </row>
    <row r="90" spans="1:9" x14ac:dyDescent="0.2">
      <c r="A90" s="589"/>
      <c r="B90" s="581"/>
      <c r="C90" s="581"/>
      <c r="D90" s="595"/>
      <c r="E90" s="35" t="s">
        <v>1399</v>
      </c>
      <c r="F90" s="35" t="s">
        <v>104</v>
      </c>
      <c r="G90" s="35">
        <v>2</v>
      </c>
      <c r="H90" s="36">
        <v>16.43</v>
      </c>
      <c r="I90" s="160">
        <f t="shared" si="1"/>
        <v>32.86</v>
      </c>
    </row>
    <row r="91" spans="1:9" x14ac:dyDescent="0.2">
      <c r="A91" s="589"/>
      <c r="B91" s="581"/>
      <c r="C91" s="581"/>
      <c r="D91" s="595"/>
      <c r="E91" s="35" t="s">
        <v>363</v>
      </c>
      <c r="F91" s="35" t="s">
        <v>100</v>
      </c>
      <c r="G91" s="35">
        <v>3</v>
      </c>
      <c r="H91" s="36">
        <v>170</v>
      </c>
      <c r="I91" s="160">
        <f t="shared" si="1"/>
        <v>510</v>
      </c>
    </row>
    <row r="92" spans="1:9" x14ac:dyDescent="0.2">
      <c r="A92" s="589"/>
      <c r="B92" s="581"/>
      <c r="C92" s="581"/>
      <c r="D92" s="595"/>
      <c r="E92" s="35" t="s">
        <v>364</v>
      </c>
      <c r="F92" s="35" t="s">
        <v>100</v>
      </c>
      <c r="G92" s="35">
        <v>2</v>
      </c>
      <c r="H92" s="36">
        <v>60</v>
      </c>
      <c r="I92" s="160">
        <f t="shared" si="1"/>
        <v>120</v>
      </c>
    </row>
    <row r="93" spans="1:9" x14ac:dyDescent="0.2">
      <c r="A93" s="589"/>
      <c r="B93" s="581"/>
      <c r="C93" s="581"/>
      <c r="D93" s="595"/>
      <c r="E93" s="35" t="s">
        <v>1578</v>
      </c>
      <c r="F93" s="35" t="s">
        <v>100</v>
      </c>
      <c r="G93" s="35">
        <v>1</v>
      </c>
      <c r="H93" s="36">
        <v>40</v>
      </c>
      <c r="I93" s="160">
        <f t="shared" si="1"/>
        <v>40</v>
      </c>
    </row>
    <row r="94" spans="1:9" x14ac:dyDescent="0.2">
      <c r="A94" s="589"/>
      <c r="B94" s="581"/>
      <c r="C94" s="581"/>
      <c r="D94" s="595"/>
      <c r="E94" s="35" t="s">
        <v>1400</v>
      </c>
      <c r="F94" s="35" t="s">
        <v>100</v>
      </c>
      <c r="G94" s="35">
        <v>1</v>
      </c>
      <c r="H94" s="36">
        <v>56</v>
      </c>
      <c r="I94" s="160">
        <f t="shared" si="1"/>
        <v>56</v>
      </c>
    </row>
    <row r="95" spans="1:9" x14ac:dyDescent="0.2">
      <c r="A95" s="589"/>
      <c r="B95" s="581"/>
      <c r="C95" s="581"/>
      <c r="D95" s="595"/>
      <c r="E95" s="15" t="s">
        <v>629</v>
      </c>
      <c r="F95" s="15" t="s">
        <v>100</v>
      </c>
      <c r="G95" s="15">
        <v>1</v>
      </c>
      <c r="H95" s="16">
        <v>450</v>
      </c>
      <c r="I95" s="43">
        <f t="shared" si="1"/>
        <v>450</v>
      </c>
    </row>
    <row r="96" spans="1:9" ht="12.75" customHeight="1" x14ac:dyDescent="0.2">
      <c r="A96" s="625"/>
      <c r="B96" s="649"/>
      <c r="C96" s="649"/>
      <c r="D96" s="633"/>
      <c r="E96" s="15" t="s">
        <v>316</v>
      </c>
      <c r="F96" s="15" t="s">
        <v>104</v>
      </c>
      <c r="G96" s="15">
        <v>3</v>
      </c>
      <c r="H96" s="16">
        <v>210</v>
      </c>
      <c r="I96" s="43">
        <f t="shared" si="1"/>
        <v>630</v>
      </c>
    </row>
    <row r="97" spans="1:9" ht="12.75" customHeight="1" thickBot="1" x14ac:dyDescent="0.25">
      <c r="A97" s="221"/>
      <c r="B97" s="226">
        <f>SUM(B24:B96)</f>
        <v>58680.57699999999</v>
      </c>
      <c r="C97" s="227"/>
      <c r="D97" s="226"/>
      <c r="E97" s="228"/>
      <c r="F97" s="227"/>
      <c r="G97" s="227"/>
      <c r="H97" s="226" t="s">
        <v>16</v>
      </c>
      <c r="I97" s="229">
        <f>SUM(I24:I96)</f>
        <v>29477.355</v>
      </c>
    </row>
    <row r="98" spans="1:9" ht="64.5" thickBot="1" x14ac:dyDescent="0.25">
      <c r="A98" s="137" t="s">
        <v>381</v>
      </c>
      <c r="B98" s="82" t="s">
        <v>15</v>
      </c>
      <c r="C98" s="82" t="s">
        <v>4</v>
      </c>
      <c r="D98" s="82" t="s">
        <v>22</v>
      </c>
      <c r="E98" s="83" t="s">
        <v>17</v>
      </c>
      <c r="F98" s="82" t="s">
        <v>18</v>
      </c>
      <c r="G98" s="82" t="s">
        <v>9</v>
      </c>
      <c r="H98" s="82" t="s">
        <v>12</v>
      </c>
      <c r="I98" s="82" t="s">
        <v>11</v>
      </c>
    </row>
    <row r="99" spans="1:9" ht="12.75" customHeight="1" thickBot="1" x14ac:dyDescent="0.25">
      <c r="A99" s="106"/>
      <c r="B99" s="107">
        <v>2352.13</v>
      </c>
      <c r="C99" s="58" t="s">
        <v>65</v>
      </c>
      <c r="D99" s="67"/>
      <c r="E99" s="59"/>
      <c r="F99" s="59"/>
      <c r="G99" s="59"/>
      <c r="H99" s="60"/>
      <c r="I99" s="61"/>
    </row>
    <row r="100" spans="1:9" ht="12.75" customHeight="1" thickBot="1" x14ac:dyDescent="0.25">
      <c r="A100" s="106"/>
      <c r="B100" s="125">
        <v>2397.4499999999998</v>
      </c>
      <c r="C100" s="126" t="s">
        <v>66</v>
      </c>
      <c r="D100" s="127"/>
      <c r="E100" s="128"/>
      <c r="F100" s="128"/>
      <c r="G100" s="128"/>
      <c r="H100" s="129"/>
      <c r="I100" s="130"/>
    </row>
    <row r="101" spans="1:9" ht="12.75" customHeight="1" thickBot="1" x14ac:dyDescent="0.25">
      <c r="A101" s="106"/>
      <c r="B101" s="109">
        <v>2263.4499999999998</v>
      </c>
      <c r="C101" s="88" t="s">
        <v>69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106"/>
      <c r="B102" s="109">
        <v>2252.46</v>
      </c>
      <c r="C102" s="88" t="s">
        <v>71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106"/>
      <c r="B103" s="109">
        <v>2307.2199999999998</v>
      </c>
      <c r="C103" s="88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106"/>
      <c r="B104" s="109">
        <v>2495.1</v>
      </c>
      <c r="C104" s="88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106"/>
      <c r="B105" s="109">
        <v>2262.0868999999998</v>
      </c>
      <c r="C105" s="88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11"/>
      <c r="B106" s="109">
        <v>2904.4517999999998</v>
      </c>
      <c r="C106" s="88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2"/>
      <c r="B107" s="164">
        <v>2372.5684999999999</v>
      </c>
      <c r="C107" s="157" t="s">
        <v>76</v>
      </c>
      <c r="D107" s="331"/>
      <c r="E107" s="47"/>
      <c r="F107" s="47"/>
      <c r="G107" s="47"/>
      <c r="H107" s="48"/>
      <c r="I107" s="49"/>
    </row>
    <row r="108" spans="1:9" ht="12.75" customHeight="1" thickBot="1" x14ac:dyDescent="0.25">
      <c r="A108" s="11"/>
      <c r="B108" s="109">
        <v>2246.6828</v>
      </c>
      <c r="C108" s="88" t="s">
        <v>77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11"/>
      <c r="B109" s="109">
        <v>2513.8757999999998</v>
      </c>
      <c r="C109" s="88" t="s">
        <v>78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106"/>
      <c r="B110" s="109">
        <v>2550.5857999999998</v>
      </c>
      <c r="C110" s="88" t="s">
        <v>79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434"/>
      <c r="B111" s="526">
        <f>SUM(B99:B110)</f>
        <v>28918.061600000001</v>
      </c>
      <c r="C111" s="527" t="s">
        <v>86</v>
      </c>
      <c r="D111" s="182"/>
      <c r="E111" s="86"/>
      <c r="F111" s="86"/>
      <c r="G111" s="86"/>
      <c r="H111" s="87"/>
      <c r="I111" s="49"/>
    </row>
    <row r="112" spans="1:9" ht="12.75" customHeight="1" thickBot="1" x14ac:dyDescent="0.25">
      <c r="A112" s="596" t="s">
        <v>114</v>
      </c>
      <c r="B112" s="172">
        <v>253.3</v>
      </c>
      <c r="C112" s="170" t="s">
        <v>72</v>
      </c>
      <c r="D112" s="182"/>
      <c r="E112" s="86"/>
      <c r="F112" s="86"/>
      <c r="G112" s="86"/>
      <c r="H112" s="87"/>
      <c r="I112" s="49"/>
    </row>
    <row r="113" spans="1:9" ht="12.75" customHeight="1" thickBot="1" x14ac:dyDescent="0.25">
      <c r="A113" s="597"/>
      <c r="B113" s="172">
        <v>378</v>
      </c>
      <c r="C113" s="170" t="s">
        <v>73</v>
      </c>
      <c r="D113" s="182"/>
      <c r="E113" s="86"/>
      <c r="F113" s="86"/>
      <c r="G113" s="86"/>
      <c r="H113" s="87"/>
      <c r="I113" s="49"/>
    </row>
    <row r="114" spans="1:9" ht="12.75" customHeight="1" thickBot="1" x14ac:dyDescent="0.25">
      <c r="A114" s="597"/>
      <c r="B114" s="172">
        <v>185.67</v>
      </c>
      <c r="C114" s="170" t="s">
        <v>74</v>
      </c>
      <c r="D114" s="182"/>
      <c r="E114" s="86"/>
      <c r="F114" s="86"/>
      <c r="G114" s="86"/>
      <c r="H114" s="87"/>
      <c r="I114" s="49"/>
    </row>
    <row r="115" spans="1:9" ht="12.75" customHeight="1" thickBot="1" x14ac:dyDescent="0.25">
      <c r="A115" s="597"/>
      <c r="B115" s="172">
        <v>75.13</v>
      </c>
      <c r="C115" s="170" t="s">
        <v>75</v>
      </c>
      <c r="D115" s="182"/>
      <c r="E115" s="86"/>
      <c r="F115" s="86"/>
      <c r="G115" s="86"/>
      <c r="H115" s="87"/>
      <c r="I115" s="49"/>
    </row>
    <row r="116" spans="1:9" ht="12.75" customHeight="1" thickBot="1" x14ac:dyDescent="0.25">
      <c r="A116" s="598"/>
      <c r="B116" s="512">
        <f>SUM(B112:B115)</f>
        <v>892.09999999999991</v>
      </c>
      <c r="C116" s="518" t="s">
        <v>86</v>
      </c>
      <c r="D116" s="89"/>
      <c r="E116" s="47"/>
      <c r="F116" s="47"/>
      <c r="G116" s="47"/>
      <c r="H116" s="48"/>
      <c r="I116" s="49">
        <v>310.5</v>
      </c>
    </row>
    <row r="117" spans="1:9" ht="12.75" customHeight="1" thickBot="1" x14ac:dyDescent="0.25">
      <c r="A117" s="82"/>
      <c r="B117" s="200">
        <f>B111+B116</f>
        <v>29810.161599999999</v>
      </c>
      <c r="C117" s="201"/>
      <c r="D117" s="200"/>
      <c r="E117" s="202"/>
      <c r="F117" s="201"/>
      <c r="G117" s="201"/>
      <c r="H117" s="200" t="s">
        <v>16</v>
      </c>
      <c r="I117" s="200">
        <f>SUM(I99:I116)</f>
        <v>310.5</v>
      </c>
    </row>
    <row r="118" spans="1:9" ht="77.25" thickBot="1" x14ac:dyDescent="0.25">
      <c r="A118" s="137" t="s">
        <v>382</v>
      </c>
      <c r="B118" s="120" t="s">
        <v>15</v>
      </c>
      <c r="C118" s="134" t="s">
        <v>4</v>
      </c>
      <c r="D118" s="120" t="s">
        <v>22</v>
      </c>
      <c r="E118" s="135" t="s">
        <v>17</v>
      </c>
      <c r="F118" s="120" t="s">
        <v>18</v>
      </c>
      <c r="G118" s="134" t="s">
        <v>9</v>
      </c>
      <c r="H118" s="120" t="s">
        <v>12</v>
      </c>
      <c r="I118" s="120" t="s">
        <v>11</v>
      </c>
    </row>
    <row r="119" spans="1:9" ht="12.75" customHeight="1" thickBot="1" x14ac:dyDescent="0.25">
      <c r="A119" s="230"/>
      <c r="B119" s="109">
        <v>3328.58</v>
      </c>
      <c r="C119" s="55" t="s">
        <v>65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230"/>
      <c r="B120" s="109">
        <v>3547.95</v>
      </c>
      <c r="C120" s="55" t="s">
        <v>66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230"/>
      <c r="B121" s="109">
        <v>3196.05</v>
      </c>
      <c r="C121" s="88" t="s">
        <v>69</v>
      </c>
      <c r="D121" s="89"/>
      <c r="E121" s="47"/>
      <c r="F121" s="47"/>
      <c r="G121" s="47"/>
      <c r="H121" s="48"/>
      <c r="I121" s="49"/>
    </row>
    <row r="122" spans="1:9" ht="12.75" customHeight="1" thickBot="1" x14ac:dyDescent="0.25">
      <c r="A122" s="230"/>
      <c r="B122" s="109">
        <v>3359.79</v>
      </c>
      <c r="C122" s="88" t="s">
        <v>71</v>
      </c>
      <c r="D122" s="89"/>
      <c r="E122" s="47"/>
      <c r="F122" s="47"/>
      <c r="G122" s="47"/>
      <c r="H122" s="48"/>
      <c r="I122" s="49"/>
    </row>
    <row r="123" spans="1:9" ht="12.75" customHeight="1" thickBot="1" x14ac:dyDescent="0.25">
      <c r="A123" s="230"/>
      <c r="B123" s="109">
        <v>3660.02</v>
      </c>
      <c r="C123" s="88" t="s">
        <v>72</v>
      </c>
      <c r="D123" s="89"/>
      <c r="E123" s="47"/>
      <c r="F123" s="47"/>
      <c r="G123" s="47"/>
      <c r="H123" s="48"/>
      <c r="I123" s="49"/>
    </row>
    <row r="124" spans="1:9" ht="12.75" customHeight="1" thickBot="1" x14ac:dyDescent="0.25">
      <c r="A124" s="230"/>
      <c r="B124" s="109">
        <v>3581.87</v>
      </c>
      <c r="C124" s="88" t="s">
        <v>73</v>
      </c>
      <c r="D124" s="89"/>
      <c r="E124" s="47"/>
      <c r="F124" s="47"/>
      <c r="G124" s="47"/>
      <c r="H124" s="48"/>
      <c r="I124" s="49"/>
    </row>
    <row r="125" spans="1:9" ht="12.75" customHeight="1" thickBot="1" x14ac:dyDescent="0.25">
      <c r="A125" s="230"/>
      <c r="B125" s="109">
        <v>3212.643</v>
      </c>
      <c r="C125" s="88" t="s">
        <v>74</v>
      </c>
      <c r="D125" s="89"/>
      <c r="E125" s="47"/>
      <c r="F125" s="47"/>
      <c r="G125" s="47"/>
      <c r="H125" s="48"/>
      <c r="I125" s="49"/>
    </row>
    <row r="126" spans="1:9" ht="12.75" customHeight="1" thickBot="1" x14ac:dyDescent="0.25">
      <c r="A126" s="230"/>
      <c r="B126" s="109">
        <v>3722.3339999999998</v>
      </c>
      <c r="C126" s="88" t="s">
        <v>75</v>
      </c>
      <c r="D126" s="89"/>
      <c r="E126" s="47"/>
      <c r="F126" s="47"/>
      <c r="G126" s="47"/>
      <c r="H126" s="48"/>
      <c r="I126" s="49"/>
    </row>
    <row r="127" spans="1:9" ht="12.75" customHeight="1" thickBot="1" x14ac:dyDescent="0.25">
      <c r="A127" s="230"/>
      <c r="B127" s="109">
        <v>3752.9749999999999</v>
      </c>
      <c r="C127" s="88" t="s">
        <v>76</v>
      </c>
      <c r="D127" s="89"/>
      <c r="E127" s="47"/>
      <c r="F127" s="47"/>
      <c r="G127" s="47"/>
      <c r="H127" s="48"/>
      <c r="I127" s="49"/>
    </row>
    <row r="128" spans="1:9" ht="12.75" customHeight="1" thickBot="1" x14ac:dyDescent="0.25">
      <c r="A128" s="230"/>
      <c r="B128" s="109">
        <v>3501.4789999999998</v>
      </c>
      <c r="C128" s="88" t="s">
        <v>77</v>
      </c>
      <c r="D128" s="89"/>
      <c r="E128" s="47"/>
      <c r="F128" s="47"/>
      <c r="G128" s="47"/>
      <c r="H128" s="48"/>
      <c r="I128" s="49"/>
    </row>
    <row r="129" spans="1:9" ht="12.75" customHeight="1" thickBot="1" x14ac:dyDescent="0.25">
      <c r="A129" s="230"/>
      <c r="B129" s="109">
        <v>3496.8539999999998</v>
      </c>
      <c r="C129" s="88" t="s">
        <v>78</v>
      </c>
      <c r="D129" s="89"/>
      <c r="E129" s="47"/>
      <c r="F129" s="47"/>
      <c r="G129" s="47"/>
      <c r="H129" s="48"/>
      <c r="I129" s="49"/>
    </row>
    <row r="130" spans="1:9" ht="12.75" customHeight="1" thickBot="1" x14ac:dyDescent="0.25">
      <c r="A130" s="230"/>
      <c r="B130" s="109">
        <v>3616.0569999999998</v>
      </c>
      <c r="C130" s="88" t="s">
        <v>79</v>
      </c>
      <c r="D130" s="89"/>
      <c r="E130" s="47"/>
      <c r="F130" s="47"/>
      <c r="G130" s="47"/>
      <c r="H130" s="48"/>
      <c r="I130" s="49"/>
    </row>
    <row r="131" spans="1:9" ht="12.75" customHeight="1" thickBot="1" x14ac:dyDescent="0.25">
      <c r="A131" s="230"/>
      <c r="B131" s="109"/>
      <c r="C131" s="170" t="s">
        <v>86</v>
      </c>
      <c r="D131" s="89"/>
      <c r="E131" s="47"/>
      <c r="F131" s="47"/>
      <c r="G131" s="47"/>
      <c r="H131" s="48"/>
      <c r="I131" s="49">
        <v>327.8</v>
      </c>
    </row>
    <row r="132" spans="1:9" ht="13.5" thickBot="1" x14ac:dyDescent="0.25">
      <c r="A132" s="183"/>
      <c r="B132" s="200">
        <f>SUM(B119:B131)</f>
        <v>41976.601999999999</v>
      </c>
      <c r="C132" s="201"/>
      <c r="D132" s="200"/>
      <c r="E132" s="202"/>
      <c r="F132" s="201"/>
      <c r="G132" s="201"/>
      <c r="H132" s="200" t="s">
        <v>16</v>
      </c>
      <c r="I132" s="233">
        <f>SUM(I119:I131)</f>
        <v>327.8</v>
      </c>
    </row>
    <row r="133" spans="1:9" ht="26.25" thickBot="1" x14ac:dyDescent="0.25">
      <c r="A133" s="46" t="s">
        <v>7</v>
      </c>
      <c r="B133" s="117" t="s">
        <v>15</v>
      </c>
      <c r="C133" s="117" t="s">
        <v>4</v>
      </c>
      <c r="D133" s="117" t="s">
        <v>22</v>
      </c>
      <c r="E133" s="121" t="s">
        <v>17</v>
      </c>
      <c r="F133" s="117" t="s">
        <v>18</v>
      </c>
      <c r="G133" s="117" t="s">
        <v>9</v>
      </c>
      <c r="H133" s="117" t="s">
        <v>12</v>
      </c>
      <c r="I133" s="118" t="s">
        <v>11</v>
      </c>
    </row>
    <row r="134" spans="1:9" ht="12.75" customHeight="1" x14ac:dyDescent="0.2">
      <c r="A134" s="641" t="s">
        <v>81</v>
      </c>
      <c r="B134" s="33"/>
      <c r="C134" s="33" t="s">
        <v>65</v>
      </c>
      <c r="D134" s="34"/>
      <c r="E134" s="35"/>
      <c r="F134" s="35" t="s">
        <v>82</v>
      </c>
      <c r="G134" s="35">
        <v>179</v>
      </c>
      <c r="H134" s="16">
        <v>4.54</v>
      </c>
      <c r="I134" s="33">
        <f>G134*H134</f>
        <v>812.66</v>
      </c>
    </row>
    <row r="135" spans="1:9" ht="12.75" customHeight="1" x14ac:dyDescent="0.2">
      <c r="A135" s="641"/>
      <c r="B135" s="13"/>
      <c r="C135" s="13" t="s">
        <v>66</v>
      </c>
      <c r="D135" s="14"/>
      <c r="E135" s="15"/>
      <c r="F135" s="15" t="s">
        <v>82</v>
      </c>
      <c r="G135" s="15">
        <v>167</v>
      </c>
      <c r="H135" s="16">
        <v>4.54</v>
      </c>
      <c r="I135" s="13">
        <f>G135*H135</f>
        <v>758.18</v>
      </c>
    </row>
    <row r="136" spans="1:9" x14ac:dyDescent="0.2">
      <c r="A136" s="641"/>
      <c r="B136" s="13"/>
      <c r="C136" s="13" t="s">
        <v>69</v>
      </c>
      <c r="D136" s="14"/>
      <c r="E136" s="15"/>
      <c r="F136" s="15" t="s">
        <v>82</v>
      </c>
      <c r="G136" s="15">
        <v>179</v>
      </c>
      <c r="H136" s="16">
        <v>4.54</v>
      </c>
      <c r="I136" s="13">
        <f>G136*H136</f>
        <v>812.66</v>
      </c>
    </row>
    <row r="137" spans="1:9" ht="12.75" customHeight="1" x14ac:dyDescent="0.2">
      <c r="A137" s="641"/>
      <c r="B137" s="13"/>
      <c r="C137" s="13" t="s">
        <v>71</v>
      </c>
      <c r="D137" s="14"/>
      <c r="E137" s="15"/>
      <c r="F137" s="15" t="s">
        <v>82</v>
      </c>
      <c r="G137" s="15">
        <v>173</v>
      </c>
      <c r="H137" s="16">
        <v>4.54</v>
      </c>
      <c r="I137" s="13">
        <f t="shared" ref="I137:I143" si="2">G137*H137</f>
        <v>785.42</v>
      </c>
    </row>
    <row r="138" spans="1:9" x14ac:dyDescent="0.2">
      <c r="A138" s="641"/>
      <c r="B138" s="13"/>
      <c r="C138" s="13" t="s">
        <v>72</v>
      </c>
      <c r="D138" s="14"/>
      <c r="E138" s="15"/>
      <c r="F138" s="15" t="s">
        <v>82</v>
      </c>
      <c r="G138" s="15">
        <v>179</v>
      </c>
      <c r="H138" s="16">
        <v>4.54</v>
      </c>
      <c r="I138" s="13">
        <f t="shared" si="2"/>
        <v>812.66</v>
      </c>
    </row>
    <row r="139" spans="1:9" ht="12.75" customHeight="1" x14ac:dyDescent="0.2">
      <c r="A139" s="641"/>
      <c r="B139" s="13"/>
      <c r="C139" s="13" t="s">
        <v>73</v>
      </c>
      <c r="D139" s="14"/>
      <c r="E139" s="15"/>
      <c r="F139" s="15" t="s">
        <v>82</v>
      </c>
      <c r="G139" s="15">
        <v>173</v>
      </c>
      <c r="H139" s="16">
        <v>4.54</v>
      </c>
      <c r="I139" s="13">
        <f t="shared" si="2"/>
        <v>785.42</v>
      </c>
    </row>
    <row r="140" spans="1:9" ht="12.75" customHeight="1" x14ac:dyDescent="0.2">
      <c r="A140" s="641"/>
      <c r="B140" s="13"/>
      <c r="C140" s="13" t="s">
        <v>74</v>
      </c>
      <c r="D140" s="14"/>
      <c r="E140" s="15"/>
      <c r="F140" s="15" t="s">
        <v>82</v>
      </c>
      <c r="G140" s="15">
        <v>179</v>
      </c>
      <c r="H140" s="16">
        <v>4.8099999999999996</v>
      </c>
      <c r="I140" s="13">
        <f t="shared" si="2"/>
        <v>860.9899999999999</v>
      </c>
    </row>
    <row r="141" spans="1:9" ht="12.75" customHeight="1" x14ac:dyDescent="0.2">
      <c r="A141" s="641"/>
      <c r="B141" s="13"/>
      <c r="C141" s="13" t="s">
        <v>75</v>
      </c>
      <c r="D141" s="14"/>
      <c r="E141" s="15"/>
      <c r="F141" s="15" t="s">
        <v>82</v>
      </c>
      <c r="G141" s="15">
        <v>179</v>
      </c>
      <c r="H141" s="16">
        <v>4.8099999999999996</v>
      </c>
      <c r="I141" s="13">
        <f t="shared" si="2"/>
        <v>860.9899999999999</v>
      </c>
    </row>
    <row r="142" spans="1:9" ht="12.75" customHeight="1" x14ac:dyDescent="0.2">
      <c r="A142" s="641"/>
      <c r="B142" s="13"/>
      <c r="C142" s="13" t="s">
        <v>76</v>
      </c>
      <c r="D142" s="14"/>
      <c r="E142" s="15"/>
      <c r="F142" s="15" t="s">
        <v>82</v>
      </c>
      <c r="G142" s="15">
        <v>173</v>
      </c>
      <c r="H142" s="16">
        <v>4.8099999999999996</v>
      </c>
      <c r="I142" s="13">
        <f t="shared" si="2"/>
        <v>832.12999999999988</v>
      </c>
    </row>
    <row r="143" spans="1:9" ht="12.75" customHeight="1" x14ac:dyDescent="0.2">
      <c r="A143" s="641"/>
      <c r="B143" s="13"/>
      <c r="C143" s="13" t="s">
        <v>77</v>
      </c>
      <c r="D143" s="14"/>
      <c r="E143" s="15"/>
      <c r="F143" s="15" t="s">
        <v>82</v>
      </c>
      <c r="G143" s="15">
        <v>179</v>
      </c>
      <c r="H143" s="16">
        <v>4.8099999999999996</v>
      </c>
      <c r="I143" s="13">
        <f t="shared" si="2"/>
        <v>860.9899999999999</v>
      </c>
    </row>
    <row r="144" spans="1:9" ht="12.75" customHeight="1" x14ac:dyDescent="0.2">
      <c r="A144" s="641"/>
      <c r="B144" s="13"/>
      <c r="C144" s="13" t="s">
        <v>78</v>
      </c>
      <c r="D144" s="14"/>
      <c r="E144" s="15"/>
      <c r="F144" s="15" t="s">
        <v>82</v>
      </c>
      <c r="G144" s="15">
        <v>173</v>
      </c>
      <c r="H144" s="16">
        <v>4.8099999999999996</v>
      </c>
      <c r="I144" s="13">
        <f>G144*H144</f>
        <v>832.12999999999988</v>
      </c>
    </row>
    <row r="145" spans="1:255" ht="12.75" customHeight="1" x14ac:dyDescent="0.2">
      <c r="A145" s="641"/>
      <c r="B145" s="13"/>
      <c r="C145" s="13" t="s">
        <v>79</v>
      </c>
      <c r="D145" s="14"/>
      <c r="E145" s="15"/>
      <c r="F145" s="15" t="s">
        <v>82</v>
      </c>
      <c r="G145" s="15">
        <v>179</v>
      </c>
      <c r="H145" s="16">
        <v>4.8099999999999996</v>
      </c>
      <c r="I145" s="13">
        <f>G145*H145</f>
        <v>860.9899999999999</v>
      </c>
    </row>
    <row r="146" spans="1:255" ht="12.75" customHeight="1" x14ac:dyDescent="0.2">
      <c r="A146" s="653"/>
      <c r="B146" s="13"/>
      <c r="C146" s="13" t="s">
        <v>86</v>
      </c>
      <c r="D146" s="14"/>
      <c r="E146" s="15"/>
      <c r="F146" s="15" t="s">
        <v>82</v>
      </c>
      <c r="G146" s="15">
        <f>SUM(G134:G145)</f>
        <v>2112</v>
      </c>
      <c r="H146" s="16"/>
      <c r="I146" s="247">
        <f>SUM(I134:I145)</f>
        <v>9875.2199999999993</v>
      </c>
    </row>
    <row r="147" spans="1:255" ht="25.5" x14ac:dyDescent="0.2">
      <c r="A147" s="11" t="s">
        <v>91</v>
      </c>
      <c r="B147" s="13"/>
      <c r="C147" s="13" t="s">
        <v>86</v>
      </c>
      <c r="D147" s="14"/>
      <c r="E147" s="15"/>
      <c r="F147" s="15"/>
      <c r="G147" s="15"/>
      <c r="H147" s="16"/>
      <c r="I147" s="247">
        <v>53880.959999999999</v>
      </c>
    </row>
    <row r="148" spans="1:255" ht="12.75" customHeight="1" x14ac:dyDescent="0.2">
      <c r="A148" s="11" t="s">
        <v>83</v>
      </c>
      <c r="B148" s="13"/>
      <c r="C148" s="13" t="s">
        <v>86</v>
      </c>
      <c r="D148" s="14"/>
      <c r="E148" s="15"/>
      <c r="F148" s="15"/>
      <c r="G148" s="15"/>
      <c r="H148" s="16"/>
      <c r="I148" s="247">
        <v>3524.18</v>
      </c>
    </row>
    <row r="149" spans="1:255" ht="12.75" customHeight="1" x14ac:dyDescent="0.2">
      <c r="A149" s="11" t="s">
        <v>85</v>
      </c>
      <c r="B149" s="13"/>
      <c r="C149" s="13" t="s">
        <v>86</v>
      </c>
      <c r="D149" s="14"/>
      <c r="E149" s="15"/>
      <c r="F149" s="15"/>
      <c r="G149" s="15"/>
      <c r="H149" s="16"/>
      <c r="I149" s="247">
        <v>3768.06</v>
      </c>
    </row>
    <row r="150" spans="1:255" ht="12.75" customHeight="1" x14ac:dyDescent="0.2">
      <c r="A150" s="243" t="s">
        <v>88</v>
      </c>
      <c r="B150" s="13"/>
      <c r="C150" s="13" t="s">
        <v>86</v>
      </c>
      <c r="D150" s="14"/>
      <c r="E150" s="15"/>
      <c r="F150" s="15"/>
      <c r="G150" s="15"/>
      <c r="H150" s="16"/>
      <c r="I150" s="247">
        <v>2970</v>
      </c>
    </row>
    <row r="151" spans="1:255" ht="12.75" customHeight="1" thickBot="1" x14ac:dyDescent="0.25">
      <c r="A151" s="30"/>
      <c r="B151" s="112"/>
      <c r="C151" s="112"/>
      <c r="D151" s="111"/>
      <c r="E151" s="113"/>
      <c r="F151" s="112"/>
      <c r="G151" s="112"/>
      <c r="H151" s="111" t="s">
        <v>16</v>
      </c>
      <c r="I151" s="111">
        <f>SUM(I146:I150)</f>
        <v>74018.42</v>
      </c>
    </row>
    <row r="152" spans="1:255" s="45" customFormat="1" ht="70.900000000000006" customHeight="1" thickBot="1" x14ac:dyDescent="0.25">
      <c r="A152" s="120" t="s">
        <v>96</v>
      </c>
      <c r="B152" s="117" t="s">
        <v>15</v>
      </c>
      <c r="C152" s="117" t="s">
        <v>4</v>
      </c>
      <c r="D152" s="117" t="s">
        <v>22</v>
      </c>
      <c r="E152" s="121" t="s">
        <v>17</v>
      </c>
      <c r="F152" s="117" t="s">
        <v>18</v>
      </c>
      <c r="G152" s="117" t="s">
        <v>9</v>
      </c>
      <c r="H152" s="117" t="s">
        <v>12</v>
      </c>
      <c r="I152" s="118" t="s">
        <v>11</v>
      </c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106"/>
      <c r="B153" s="107">
        <v>1375.68</v>
      </c>
      <c r="C153" s="58" t="s">
        <v>65</v>
      </c>
      <c r="D153" s="67"/>
      <c r="E153" s="59"/>
      <c r="F153" s="59"/>
      <c r="G153" s="59"/>
      <c r="H153" s="60"/>
      <c r="I153" s="61">
        <f t="shared" ref="I153:I164" si="3">G153*H153</f>
        <v>0</v>
      </c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106"/>
      <c r="B154" s="108">
        <v>1205.05</v>
      </c>
      <c r="C154" s="95" t="s">
        <v>66</v>
      </c>
      <c r="D154" s="96"/>
      <c r="E154" s="97"/>
      <c r="F154" s="97"/>
      <c r="G154" s="97"/>
      <c r="H154" s="98"/>
      <c r="I154" s="99">
        <f t="shared" si="3"/>
        <v>0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106"/>
      <c r="B155" s="109">
        <v>1374.41</v>
      </c>
      <c r="C155" s="88" t="s">
        <v>69</v>
      </c>
      <c r="D155" s="89"/>
      <c r="E155" s="47"/>
      <c r="F155" s="47"/>
      <c r="G155" s="47"/>
      <c r="H155" s="48"/>
      <c r="I155" s="49">
        <f t="shared" si="3"/>
        <v>0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106"/>
      <c r="B156" s="109">
        <v>1358.7</v>
      </c>
      <c r="C156" s="88" t="s">
        <v>71</v>
      </c>
      <c r="D156" s="89"/>
      <c r="E156" s="47"/>
      <c r="F156" s="47"/>
      <c r="G156" s="47"/>
      <c r="H156" s="48"/>
      <c r="I156" s="49">
        <f t="shared" si="3"/>
        <v>0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106"/>
      <c r="B157" s="109">
        <v>1372.72</v>
      </c>
      <c r="C157" s="88" t="s">
        <v>72</v>
      </c>
      <c r="D157" s="89"/>
      <c r="E157" s="47"/>
      <c r="F157" s="47"/>
      <c r="G157" s="47"/>
      <c r="H157" s="48"/>
      <c r="I157" s="49">
        <f t="shared" si="3"/>
        <v>0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106"/>
      <c r="B158" s="109">
        <v>1353.52</v>
      </c>
      <c r="C158" s="88" t="s">
        <v>73</v>
      </c>
      <c r="D158" s="89"/>
      <c r="E158" s="47"/>
      <c r="F158" s="47"/>
      <c r="G158" s="47"/>
      <c r="H158" s="48"/>
      <c r="I158" s="49">
        <f t="shared" si="3"/>
        <v>0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106"/>
      <c r="B159" s="109">
        <v>1137.2</v>
      </c>
      <c r="C159" s="88" t="s">
        <v>74</v>
      </c>
      <c r="D159" s="89"/>
      <c r="E159" s="47"/>
      <c r="F159" s="47"/>
      <c r="G159" s="47"/>
      <c r="H159" s="48"/>
      <c r="I159" s="49">
        <f t="shared" si="3"/>
        <v>0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11"/>
      <c r="B160" s="109">
        <v>1202.4939999999999</v>
      </c>
      <c r="C160" s="88" t="s">
        <v>75</v>
      </c>
      <c r="D160" s="89"/>
      <c r="E160" s="47"/>
      <c r="F160" s="47"/>
      <c r="G160" s="47"/>
      <c r="H160" s="48"/>
      <c r="I160" s="49">
        <f t="shared" si="3"/>
        <v>0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11"/>
      <c r="B161" s="109">
        <v>1354.7950000000001</v>
      </c>
      <c r="C161" s="88" t="s">
        <v>76</v>
      </c>
      <c r="D161" s="89"/>
      <c r="E161" s="47"/>
      <c r="F161" s="47"/>
      <c r="G161" s="47"/>
      <c r="H161" s="48"/>
      <c r="I161" s="49">
        <f t="shared" si="3"/>
        <v>0</v>
      </c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11"/>
      <c r="B162" s="109">
        <v>1100.2819999999999</v>
      </c>
      <c r="C162" s="88" t="s">
        <v>77</v>
      </c>
      <c r="D162" s="89"/>
      <c r="E162" s="47"/>
      <c r="F162" s="47"/>
      <c r="G162" s="47"/>
      <c r="H162" s="48"/>
      <c r="I162" s="49">
        <f t="shared" si="3"/>
        <v>0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11"/>
      <c r="B163" s="109">
        <v>1114.566</v>
      </c>
      <c r="C163" s="88" t="s">
        <v>78</v>
      </c>
      <c r="D163" s="89"/>
      <c r="E163" s="47"/>
      <c r="F163" s="47"/>
      <c r="G163" s="47"/>
      <c r="H163" s="48"/>
      <c r="I163" s="49">
        <f t="shared" si="3"/>
        <v>0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11"/>
      <c r="B164" s="109">
        <v>1389.3230000000001</v>
      </c>
      <c r="C164" s="88" t="s">
        <v>79</v>
      </c>
      <c r="D164" s="89"/>
      <c r="E164" s="47"/>
      <c r="F164" s="47"/>
      <c r="G164" s="47"/>
      <c r="H164" s="48"/>
      <c r="I164" s="49">
        <f t="shared" si="3"/>
        <v>0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3.5" thickBot="1" x14ac:dyDescent="0.25">
      <c r="A165" s="11"/>
      <c r="B165" s="188"/>
      <c r="C165" s="73" t="s">
        <v>86</v>
      </c>
      <c r="D165" s="166"/>
      <c r="E165" s="53"/>
      <c r="F165" s="53"/>
      <c r="G165" s="53"/>
      <c r="H165" s="156"/>
      <c r="I165" s="49">
        <v>518.70000000000005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11"/>
      <c r="B166" s="18">
        <f>SUM(B153:B164)</f>
        <v>15338.740000000002</v>
      </c>
      <c r="C166" s="17"/>
      <c r="D166" s="18"/>
      <c r="E166" s="19"/>
      <c r="F166" s="17"/>
      <c r="G166" s="17"/>
      <c r="H166" s="18" t="s">
        <v>16</v>
      </c>
      <c r="I166" s="18">
        <f>SUM(I153:I165)</f>
        <v>518.70000000000005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64.5" thickBot="1" x14ac:dyDescent="0.25">
      <c r="A167" s="46" t="s">
        <v>98</v>
      </c>
      <c r="B167" s="117" t="s">
        <v>15</v>
      </c>
      <c r="C167" s="117" t="s">
        <v>4</v>
      </c>
      <c r="D167" s="117" t="s">
        <v>22</v>
      </c>
      <c r="E167" s="121" t="s">
        <v>17</v>
      </c>
      <c r="F167" s="117" t="s">
        <v>18</v>
      </c>
      <c r="G167" s="117" t="s">
        <v>9</v>
      </c>
      <c r="H167" s="117" t="s">
        <v>12</v>
      </c>
      <c r="I167" s="118" t="s">
        <v>11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26.25" thickBot="1" x14ac:dyDescent="0.25">
      <c r="A168" s="120" t="s">
        <v>87</v>
      </c>
      <c r="B168" s="167"/>
      <c r="C168" s="88" t="s">
        <v>86</v>
      </c>
      <c r="D168" s="241"/>
      <c r="E168" s="242"/>
      <c r="F168" s="241"/>
      <c r="G168" s="242"/>
      <c r="H168" s="242"/>
      <c r="I168" s="49">
        <v>20725.650000000001</v>
      </c>
    </row>
    <row r="169" spans="1:255" ht="13.5" thickBot="1" x14ac:dyDescent="0.25">
      <c r="A169" s="46"/>
      <c r="B169" s="79">
        <f>SUM(B168:B168)</f>
        <v>0</v>
      </c>
      <c r="C169" s="78"/>
      <c r="D169" s="79"/>
      <c r="E169" s="80"/>
      <c r="F169" s="78"/>
      <c r="G169" s="78"/>
      <c r="H169" s="79" t="s">
        <v>16</v>
      </c>
      <c r="I169" s="79">
        <f>SUM(I168:I168)</f>
        <v>20725.650000000001</v>
      </c>
    </row>
    <row r="170" spans="1:255" ht="39" thickBot="1" x14ac:dyDescent="0.25">
      <c r="A170" s="137" t="s">
        <v>97</v>
      </c>
      <c r="B170" s="117" t="s">
        <v>15</v>
      </c>
      <c r="C170" s="117" t="s">
        <v>4</v>
      </c>
      <c r="D170" s="117" t="s">
        <v>22</v>
      </c>
      <c r="E170" s="285" t="s">
        <v>17</v>
      </c>
      <c r="F170" s="117" t="s">
        <v>18</v>
      </c>
      <c r="G170" s="117" t="s">
        <v>9</v>
      </c>
      <c r="H170" s="117" t="s">
        <v>12</v>
      </c>
      <c r="I170" s="118" t="s">
        <v>11</v>
      </c>
    </row>
    <row r="171" spans="1:255" ht="13.5" thickBot="1" x14ac:dyDescent="0.25">
      <c r="A171" s="209"/>
      <c r="B171" s="188"/>
      <c r="C171" s="73" t="s">
        <v>86</v>
      </c>
      <c r="D171" s="166"/>
      <c r="E171" s="53"/>
      <c r="F171" s="53"/>
      <c r="G171" s="53"/>
      <c r="H171" s="156"/>
      <c r="I171" s="571">
        <v>32845.730000000003</v>
      </c>
    </row>
    <row r="172" spans="1:255" ht="13.5" thickBot="1" x14ac:dyDescent="0.25">
      <c r="A172" s="137"/>
      <c r="B172" s="277"/>
      <c r="C172" s="78"/>
      <c r="D172" s="79"/>
      <c r="E172" s="80"/>
      <c r="F172" s="78"/>
      <c r="G172" s="78"/>
      <c r="H172" s="79"/>
      <c r="I172" s="81">
        <f>SUM(I171)</f>
        <v>32845.730000000003</v>
      </c>
    </row>
    <row r="173" spans="1:255" x14ac:dyDescent="0.2">
      <c r="A173" s="9"/>
      <c r="B173" s="9"/>
      <c r="C173" s="9"/>
      <c r="D173" s="9"/>
      <c r="E173" s="9"/>
      <c r="F173" s="20"/>
      <c r="G173" s="20"/>
      <c r="H173" s="20"/>
      <c r="I173" s="20"/>
    </row>
    <row r="174" spans="1:255" ht="12.75" customHeight="1" x14ac:dyDescent="0.2">
      <c r="A174" s="21" t="s">
        <v>20</v>
      </c>
      <c r="B174" s="22"/>
      <c r="C174" s="23"/>
      <c r="D174" s="4" t="s">
        <v>8</v>
      </c>
      <c r="E174" s="4" t="s">
        <v>5</v>
      </c>
      <c r="F174" s="122" t="s">
        <v>6</v>
      </c>
    </row>
    <row r="175" spans="1:255" ht="12.75" customHeight="1" x14ac:dyDescent="0.2">
      <c r="A175" s="593" t="s">
        <v>14</v>
      </c>
      <c r="B175" s="594"/>
      <c r="C175" s="25"/>
      <c r="D175" s="26">
        <f>B22</f>
        <v>39610.138000000006</v>
      </c>
      <c r="E175" s="26">
        <f>I22</f>
        <v>1240.2500000000002</v>
      </c>
      <c r="F175" s="123">
        <f>D175+E175</f>
        <v>40850.388000000006</v>
      </c>
    </row>
    <row r="176" spans="1:255" ht="12.75" customHeight="1" x14ac:dyDescent="0.2">
      <c r="A176" s="593" t="s">
        <v>1603</v>
      </c>
      <c r="B176" s="594"/>
      <c r="C176" s="25"/>
      <c r="D176" s="26">
        <f>B97</f>
        <v>58680.57699999999</v>
      </c>
      <c r="E176" s="26">
        <f>I97</f>
        <v>29477.355</v>
      </c>
      <c r="F176" s="123">
        <f>D176+E176</f>
        <v>88157.931999999986</v>
      </c>
    </row>
    <row r="177" spans="1:7" ht="12.75" customHeight="1" x14ac:dyDescent="0.2">
      <c r="A177" s="593" t="s">
        <v>13</v>
      </c>
      <c r="B177" s="594"/>
      <c r="C177" s="25"/>
      <c r="D177" s="26">
        <f>B117</f>
        <v>29810.161599999999</v>
      </c>
      <c r="E177" s="26">
        <f>I117</f>
        <v>310.5</v>
      </c>
      <c r="F177" s="123">
        <f>D177+E177</f>
        <v>30120.661599999999</v>
      </c>
    </row>
    <row r="178" spans="1:7" ht="12.75" customHeight="1" x14ac:dyDescent="0.2">
      <c r="A178" s="593" t="s">
        <v>383</v>
      </c>
      <c r="B178" s="594"/>
      <c r="C178" s="25"/>
      <c r="D178" s="26">
        <f>B132</f>
        <v>41976.601999999999</v>
      </c>
      <c r="E178" s="26">
        <f>I132</f>
        <v>327.8</v>
      </c>
      <c r="F178" s="123">
        <f>D178+E178</f>
        <v>42304.402000000002</v>
      </c>
      <c r="G178" s="56"/>
    </row>
    <row r="179" spans="1:7" ht="12.75" customHeight="1" x14ac:dyDescent="0.2">
      <c r="A179" s="593" t="s">
        <v>25</v>
      </c>
      <c r="B179" s="594"/>
      <c r="C179" s="25"/>
      <c r="D179" s="26">
        <f>B166</f>
        <v>15338.740000000002</v>
      </c>
      <c r="E179" s="26">
        <f>I166</f>
        <v>518.70000000000005</v>
      </c>
      <c r="F179" s="123">
        <f>D179+E179</f>
        <v>15857.440000000002</v>
      </c>
      <c r="G179" s="56"/>
    </row>
    <row r="180" spans="1:7" ht="12.75" customHeight="1" x14ac:dyDescent="0.2">
      <c r="A180" s="607" t="s">
        <v>68</v>
      </c>
      <c r="B180" s="608"/>
      <c r="C180" s="248"/>
      <c r="D180" s="249"/>
      <c r="E180" s="249"/>
      <c r="F180" s="245">
        <f>F181+F182+F183+F184+F185</f>
        <v>74018.42</v>
      </c>
      <c r="G180" s="56"/>
    </row>
    <row r="181" spans="1:7" ht="12.75" customHeight="1" x14ac:dyDescent="0.2">
      <c r="A181" s="605" t="s">
        <v>81</v>
      </c>
      <c r="B181" s="606"/>
      <c r="C181" s="25"/>
      <c r="D181" s="26"/>
      <c r="E181" s="26"/>
      <c r="F181" s="123">
        <f>I146</f>
        <v>9875.2199999999993</v>
      </c>
      <c r="G181" s="56"/>
    </row>
    <row r="182" spans="1:7" ht="12.75" customHeight="1" x14ac:dyDescent="0.2">
      <c r="A182" s="605" t="s">
        <v>91</v>
      </c>
      <c r="B182" s="606"/>
      <c r="C182" s="25"/>
      <c r="D182" s="26"/>
      <c r="E182" s="26"/>
      <c r="F182" s="123">
        <f>I147</f>
        <v>53880.959999999999</v>
      </c>
      <c r="G182" s="56"/>
    </row>
    <row r="183" spans="1:7" ht="12.75" customHeight="1" x14ac:dyDescent="0.2">
      <c r="A183" s="605" t="s">
        <v>83</v>
      </c>
      <c r="B183" s="606"/>
      <c r="C183" s="25"/>
      <c r="D183" s="26"/>
      <c r="E183" s="26"/>
      <c r="F183" s="123">
        <f>I148</f>
        <v>3524.18</v>
      </c>
      <c r="G183" s="56"/>
    </row>
    <row r="184" spans="1:7" ht="12.75" customHeight="1" x14ac:dyDescent="0.2">
      <c r="A184" s="605" t="s">
        <v>85</v>
      </c>
      <c r="B184" s="606"/>
      <c r="C184" s="25"/>
      <c r="D184" s="26"/>
      <c r="E184" s="26"/>
      <c r="F184" s="123">
        <f>I149</f>
        <v>3768.06</v>
      </c>
      <c r="G184" s="56"/>
    </row>
    <row r="185" spans="1:7" ht="12.75" customHeight="1" x14ac:dyDescent="0.2">
      <c r="A185" s="605" t="s">
        <v>88</v>
      </c>
      <c r="B185" s="606"/>
      <c r="C185" s="25"/>
      <c r="D185" s="26"/>
      <c r="E185" s="26"/>
      <c r="F185" s="123">
        <f>I150</f>
        <v>2970</v>
      </c>
      <c r="G185" s="56"/>
    </row>
    <row r="186" spans="1:7" ht="12.75" customHeight="1" x14ac:dyDescent="0.2">
      <c r="A186" s="614" t="s">
        <v>2</v>
      </c>
      <c r="B186" s="615"/>
      <c r="C186" s="25"/>
      <c r="D186" s="26">
        <f>B169</f>
        <v>0</v>
      </c>
      <c r="E186" s="26"/>
      <c r="F186" s="123">
        <f>D186+E186+I169</f>
        <v>20725.650000000001</v>
      </c>
      <c r="G186" s="56"/>
    </row>
    <row r="187" spans="1:7" ht="12.75" customHeight="1" x14ac:dyDescent="0.2">
      <c r="A187" s="614" t="s">
        <v>97</v>
      </c>
      <c r="B187" s="615"/>
      <c r="C187" s="25"/>
      <c r="D187" s="26"/>
      <c r="E187" s="26"/>
      <c r="F187" s="123">
        <f>I172</f>
        <v>32845.730000000003</v>
      </c>
      <c r="G187" s="56"/>
    </row>
    <row r="188" spans="1:7" ht="12.75" customHeight="1" x14ac:dyDescent="0.2">
      <c r="A188" s="612" t="s">
        <v>21</v>
      </c>
      <c r="B188" s="613"/>
      <c r="C188" s="27"/>
      <c r="D188" s="28">
        <f>SUM(D175:D186)</f>
        <v>185416.21859999996</v>
      </c>
      <c r="E188" s="28">
        <f>SUM(E175:E179)</f>
        <v>31874.605</v>
      </c>
      <c r="F188" s="124">
        <f>F175+F176+F177+F178+F179+F180+F186+F187</f>
        <v>344880.62359999999</v>
      </c>
    </row>
  </sheetData>
  <autoFilter ref="A5:I166"/>
  <mergeCells count="48">
    <mergeCell ref="G1:H1"/>
    <mergeCell ref="G2:H2"/>
    <mergeCell ref="A1:B1"/>
    <mergeCell ref="A61:A63"/>
    <mergeCell ref="C27:C30"/>
    <mergeCell ref="D27:D30"/>
    <mergeCell ref="A41:A48"/>
    <mergeCell ref="A27:A30"/>
    <mergeCell ref="A55:A60"/>
    <mergeCell ref="D55:D60"/>
    <mergeCell ref="A112:A116"/>
    <mergeCell ref="A175:B175"/>
    <mergeCell ref="C41:C48"/>
    <mergeCell ref="D41:D48"/>
    <mergeCell ref="B32:B48"/>
    <mergeCell ref="D61:D63"/>
    <mergeCell ref="C54:C60"/>
    <mergeCell ref="B54:B60"/>
    <mergeCell ref="A64:A66"/>
    <mergeCell ref="A67:A68"/>
    <mergeCell ref="A177:B177"/>
    <mergeCell ref="A184:B184"/>
    <mergeCell ref="A183:B183"/>
    <mergeCell ref="A178:B178"/>
    <mergeCell ref="A182:B182"/>
    <mergeCell ref="A134:A146"/>
    <mergeCell ref="A176:B176"/>
    <mergeCell ref="A188:B188"/>
    <mergeCell ref="A186:B186"/>
    <mergeCell ref="A180:B180"/>
    <mergeCell ref="A179:B179"/>
    <mergeCell ref="A187:B187"/>
    <mergeCell ref="A181:B181"/>
    <mergeCell ref="A185:B185"/>
    <mergeCell ref="A15:A19"/>
    <mergeCell ref="C15:C19"/>
    <mergeCell ref="D15:D19"/>
    <mergeCell ref="B15:B19"/>
    <mergeCell ref="A32:A40"/>
    <mergeCell ref="C32:C40"/>
    <mergeCell ref="D32:D40"/>
    <mergeCell ref="B26:B30"/>
    <mergeCell ref="D64:D66"/>
    <mergeCell ref="D67:D68"/>
    <mergeCell ref="C61:C96"/>
    <mergeCell ref="D69:D96"/>
    <mergeCell ref="B61:B96"/>
    <mergeCell ref="A69:A9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6"/>
  <dimension ref="A1:IU168"/>
  <sheetViews>
    <sheetView topLeftCell="A141" zoomScaleNormal="100" workbookViewId="0">
      <selection activeCell="A156" sqref="A156:B156"/>
    </sheetView>
  </sheetViews>
  <sheetFormatPr defaultRowHeight="12.75" customHeight="1" x14ac:dyDescent="0.2"/>
  <cols>
    <col min="1" max="1" width="23.7109375" customWidth="1"/>
    <col min="2" max="2" width="11.42578125" customWidth="1"/>
    <col min="3" max="3" width="13.7109375" customWidth="1"/>
    <col min="4" max="4" width="14.285156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1203.2</v>
      </c>
      <c r="E2" s="5">
        <v>329967.71999999997</v>
      </c>
      <c r="F2" s="6">
        <v>333950.94</v>
      </c>
      <c r="G2" s="586">
        <f>E2-F2</f>
        <v>-3983.2200000000303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12</v>
      </c>
      <c r="F3" s="1"/>
      <c r="G3" s="1"/>
      <c r="H3" s="1" t="s">
        <v>24</v>
      </c>
      <c r="I3" s="8">
        <f>F2-F168</f>
        <v>19486.905399999989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82"/>
      <c r="B6" s="73">
        <v>3618.02</v>
      </c>
      <c r="C6" s="73" t="s">
        <v>65</v>
      </c>
      <c r="D6" s="330"/>
      <c r="E6" s="53"/>
      <c r="F6" s="53"/>
      <c r="G6" s="53"/>
      <c r="H6" s="344"/>
      <c r="I6" s="168">
        <f t="shared" ref="I6:I19" si="0">G6*H6</f>
        <v>0</v>
      </c>
    </row>
    <row r="7" spans="1:9" ht="12.75" customHeight="1" thickBot="1" x14ac:dyDescent="0.25">
      <c r="A7" s="46" t="s">
        <v>311</v>
      </c>
      <c r="B7" s="88">
        <v>3610.37</v>
      </c>
      <c r="C7" s="88" t="s">
        <v>66</v>
      </c>
      <c r="D7" s="47" t="s">
        <v>139</v>
      </c>
      <c r="E7" s="47" t="s">
        <v>426</v>
      </c>
      <c r="F7" s="47" t="s">
        <v>102</v>
      </c>
      <c r="G7" s="47">
        <v>0.1</v>
      </c>
      <c r="H7" s="341">
        <v>180</v>
      </c>
      <c r="I7" s="49">
        <f t="shared" si="0"/>
        <v>18</v>
      </c>
    </row>
    <row r="8" spans="1:9" ht="12.75" customHeight="1" x14ac:dyDescent="0.2">
      <c r="A8" s="265"/>
      <c r="B8" s="33">
        <v>3861.22</v>
      </c>
      <c r="C8" s="73" t="s">
        <v>69</v>
      </c>
      <c r="D8" s="35"/>
      <c r="E8" s="35"/>
      <c r="F8" s="35"/>
      <c r="G8" s="35"/>
      <c r="H8" s="36"/>
      <c r="I8" s="160">
        <f t="shared" si="0"/>
        <v>0</v>
      </c>
    </row>
    <row r="9" spans="1:9" ht="12.75" customHeight="1" thickBot="1" x14ac:dyDescent="0.25">
      <c r="A9" s="268"/>
      <c r="B9" s="13">
        <v>3412.83</v>
      </c>
      <c r="C9" s="74" t="s">
        <v>71</v>
      </c>
      <c r="D9" s="270"/>
      <c r="E9" s="15"/>
      <c r="F9" s="15"/>
      <c r="G9" s="15"/>
      <c r="H9" s="16"/>
      <c r="I9" s="43">
        <f t="shared" si="0"/>
        <v>0</v>
      </c>
    </row>
    <row r="10" spans="1:9" ht="26.25" thickBot="1" x14ac:dyDescent="0.25">
      <c r="A10" s="46" t="s">
        <v>840</v>
      </c>
      <c r="B10" s="579">
        <v>3165.76</v>
      </c>
      <c r="C10" s="579" t="s">
        <v>72</v>
      </c>
      <c r="D10" s="407"/>
      <c r="E10" s="47" t="s">
        <v>841</v>
      </c>
      <c r="F10" s="47" t="s">
        <v>102</v>
      </c>
      <c r="G10" s="47">
        <v>1.5</v>
      </c>
      <c r="H10" s="48">
        <v>69.78</v>
      </c>
      <c r="I10" s="49">
        <f t="shared" si="0"/>
        <v>104.67</v>
      </c>
    </row>
    <row r="11" spans="1:9" ht="12.75" customHeight="1" x14ac:dyDescent="0.2">
      <c r="A11" s="588" t="s">
        <v>421</v>
      </c>
      <c r="B11" s="581"/>
      <c r="C11" s="581"/>
      <c r="D11" s="591" t="s">
        <v>888</v>
      </c>
      <c r="E11" s="85" t="s">
        <v>422</v>
      </c>
      <c r="F11" s="85" t="s">
        <v>104</v>
      </c>
      <c r="G11" s="85">
        <v>0.5</v>
      </c>
      <c r="H11" s="158">
        <v>320</v>
      </c>
      <c r="I11" s="39">
        <f t="shared" si="0"/>
        <v>160</v>
      </c>
    </row>
    <row r="12" spans="1:9" ht="12.75" customHeight="1" thickBot="1" x14ac:dyDescent="0.25">
      <c r="A12" s="590"/>
      <c r="B12" s="580"/>
      <c r="C12" s="580"/>
      <c r="D12" s="592"/>
      <c r="E12" s="40" t="s">
        <v>424</v>
      </c>
      <c r="F12" s="40" t="s">
        <v>425</v>
      </c>
      <c r="G12" s="40">
        <v>0.1</v>
      </c>
      <c r="H12" s="41">
        <v>300</v>
      </c>
      <c r="I12" s="42">
        <f t="shared" si="0"/>
        <v>30</v>
      </c>
    </row>
    <row r="13" spans="1:9" ht="12.75" customHeight="1" x14ac:dyDescent="0.2">
      <c r="A13" s="265"/>
      <c r="B13" s="33">
        <v>2800.52</v>
      </c>
      <c r="C13" s="33" t="s">
        <v>73</v>
      </c>
      <c r="D13" s="267"/>
      <c r="E13" s="35"/>
      <c r="F13" s="35"/>
      <c r="G13" s="35"/>
      <c r="H13" s="36"/>
      <c r="I13" s="160">
        <f t="shared" si="0"/>
        <v>0</v>
      </c>
    </row>
    <row r="14" spans="1:9" ht="12.75" customHeight="1" x14ac:dyDescent="0.2">
      <c r="A14" s="268"/>
      <c r="B14" s="13">
        <v>3244.326</v>
      </c>
      <c r="C14" s="33" t="s">
        <v>74</v>
      </c>
      <c r="D14" s="270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8"/>
      <c r="B15" s="13">
        <v>2659.2890000000002</v>
      </c>
      <c r="C15" s="33" t="s">
        <v>75</v>
      </c>
      <c r="D15" s="270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8"/>
      <c r="B16" s="13">
        <v>2889.3490000000002</v>
      </c>
      <c r="C16" s="33" t="s">
        <v>76</v>
      </c>
      <c r="D16" s="270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8"/>
      <c r="B17" s="13">
        <v>2927.877</v>
      </c>
      <c r="C17" s="33" t="s">
        <v>77</v>
      </c>
      <c r="D17" s="270"/>
      <c r="E17" s="15"/>
      <c r="F17" s="15"/>
      <c r="G17" s="15"/>
      <c r="H17" s="16"/>
      <c r="I17" s="43">
        <f t="shared" si="0"/>
        <v>0</v>
      </c>
    </row>
    <row r="18" spans="1:9" x14ac:dyDescent="0.2">
      <c r="A18" s="268"/>
      <c r="B18" s="13">
        <v>3166.4839999999999</v>
      </c>
      <c r="C18" s="33" t="s">
        <v>78</v>
      </c>
      <c r="D18" s="270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268"/>
      <c r="B19" s="13">
        <v>3156.21</v>
      </c>
      <c r="C19" s="33" t="s">
        <v>79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82"/>
      <c r="B20" s="200">
        <f>SUM(B6:B19)</f>
        <v>38512.254999999997</v>
      </c>
      <c r="C20" s="201"/>
      <c r="D20" s="200"/>
      <c r="E20" s="202"/>
      <c r="F20" s="201"/>
      <c r="G20" s="201"/>
      <c r="H20" s="200" t="s">
        <v>16</v>
      </c>
      <c r="I20" s="200">
        <f>SUM(I6:I19)</f>
        <v>312.67</v>
      </c>
    </row>
    <row r="21" spans="1:9" ht="77.25" thickBot="1" x14ac:dyDescent="0.25">
      <c r="A21" s="137" t="s">
        <v>1602</v>
      </c>
      <c r="B21" s="117" t="s">
        <v>15</v>
      </c>
      <c r="C21" s="117" t="s">
        <v>4</v>
      </c>
      <c r="D21" s="117" t="s">
        <v>22</v>
      </c>
      <c r="E21" s="121" t="s">
        <v>17</v>
      </c>
      <c r="F21" s="117" t="s">
        <v>18</v>
      </c>
      <c r="G21" s="117" t="s">
        <v>9</v>
      </c>
      <c r="H21" s="117" t="s">
        <v>12</v>
      </c>
      <c r="I21" s="118" t="s">
        <v>11</v>
      </c>
    </row>
    <row r="22" spans="1:9" ht="18.600000000000001" customHeight="1" x14ac:dyDescent="0.2">
      <c r="A22" s="588" t="s">
        <v>264</v>
      </c>
      <c r="B22" s="579">
        <v>5225.66</v>
      </c>
      <c r="C22" s="579" t="s">
        <v>65</v>
      </c>
      <c r="D22" s="609" t="s">
        <v>139</v>
      </c>
      <c r="E22" s="37" t="s">
        <v>265</v>
      </c>
      <c r="F22" s="37" t="s">
        <v>100</v>
      </c>
      <c r="G22" s="37">
        <v>1</v>
      </c>
      <c r="H22" s="38">
        <v>280</v>
      </c>
      <c r="I22" s="39">
        <f t="shared" ref="I22:I28" si="1">G22*H22</f>
        <v>280</v>
      </c>
    </row>
    <row r="23" spans="1:9" ht="23.45" customHeight="1" thickBot="1" x14ac:dyDescent="0.25">
      <c r="A23" s="590"/>
      <c r="B23" s="580"/>
      <c r="C23" s="580"/>
      <c r="D23" s="611"/>
      <c r="E23" s="40" t="s">
        <v>266</v>
      </c>
      <c r="F23" s="40" t="s">
        <v>100</v>
      </c>
      <c r="G23" s="40">
        <v>1</v>
      </c>
      <c r="H23" s="41">
        <v>250</v>
      </c>
      <c r="I23" s="42">
        <f t="shared" si="1"/>
        <v>250</v>
      </c>
    </row>
    <row r="24" spans="1:9" ht="26.25" thickBot="1" x14ac:dyDescent="0.25">
      <c r="A24" s="46" t="s">
        <v>353</v>
      </c>
      <c r="B24" s="88">
        <v>4385.6899999999996</v>
      </c>
      <c r="C24" s="88" t="s">
        <v>66</v>
      </c>
      <c r="D24" s="47"/>
      <c r="E24" s="47" t="s">
        <v>355</v>
      </c>
      <c r="F24" s="47" t="s">
        <v>100</v>
      </c>
      <c r="G24" s="47">
        <v>3</v>
      </c>
      <c r="H24" s="48">
        <v>17</v>
      </c>
      <c r="I24" s="49">
        <f t="shared" si="1"/>
        <v>51</v>
      </c>
    </row>
    <row r="25" spans="1:9" ht="12.75" customHeight="1" x14ac:dyDescent="0.2">
      <c r="A25" s="588" t="s">
        <v>353</v>
      </c>
      <c r="B25" s="579">
        <v>4401.59</v>
      </c>
      <c r="C25" s="579" t="s">
        <v>69</v>
      </c>
      <c r="D25" s="609"/>
      <c r="E25" s="37" t="s">
        <v>355</v>
      </c>
      <c r="F25" s="37" t="s">
        <v>100</v>
      </c>
      <c r="G25" s="37">
        <v>1</v>
      </c>
      <c r="H25" s="38">
        <v>17</v>
      </c>
      <c r="I25" s="39">
        <f t="shared" si="1"/>
        <v>17</v>
      </c>
    </row>
    <row r="26" spans="1:9" ht="12.75" customHeight="1" x14ac:dyDescent="0.2">
      <c r="A26" s="589"/>
      <c r="B26" s="581"/>
      <c r="C26" s="581"/>
      <c r="D26" s="610"/>
      <c r="E26" s="15" t="s">
        <v>361</v>
      </c>
      <c r="F26" s="15" t="s">
        <v>100</v>
      </c>
      <c r="G26" s="15">
        <v>1</v>
      </c>
      <c r="H26" s="16">
        <v>20.95</v>
      </c>
      <c r="I26" s="43">
        <f t="shared" si="1"/>
        <v>20.95</v>
      </c>
    </row>
    <row r="27" spans="1:9" ht="12.75" customHeight="1" thickBot="1" x14ac:dyDescent="0.25">
      <c r="A27" s="590"/>
      <c r="B27" s="581"/>
      <c r="C27" s="581"/>
      <c r="D27" s="611"/>
      <c r="E27" s="40" t="s">
        <v>356</v>
      </c>
      <c r="F27" s="40" t="s">
        <v>100</v>
      </c>
      <c r="G27" s="40">
        <v>1</v>
      </c>
      <c r="H27" s="41">
        <v>45</v>
      </c>
      <c r="I27" s="42">
        <f t="shared" si="1"/>
        <v>45</v>
      </c>
    </row>
    <row r="28" spans="1:9" ht="12.75" customHeight="1" x14ac:dyDescent="0.2">
      <c r="A28" s="588" t="s">
        <v>673</v>
      </c>
      <c r="B28" s="581"/>
      <c r="C28" s="581"/>
      <c r="D28" s="591" t="s">
        <v>674</v>
      </c>
      <c r="E28" s="37" t="s">
        <v>217</v>
      </c>
      <c r="F28" s="37" t="s">
        <v>104</v>
      </c>
      <c r="G28" s="37">
        <v>5</v>
      </c>
      <c r="H28" s="38">
        <v>55.74</v>
      </c>
      <c r="I28" s="39">
        <f t="shared" si="1"/>
        <v>278.7</v>
      </c>
    </row>
    <row r="29" spans="1:9" ht="12.75" customHeight="1" x14ac:dyDescent="0.2">
      <c r="A29" s="589"/>
      <c r="B29" s="581"/>
      <c r="C29" s="581"/>
      <c r="D29" s="595"/>
      <c r="E29" s="15" t="s">
        <v>672</v>
      </c>
      <c r="F29" s="15" t="s">
        <v>104</v>
      </c>
      <c r="G29" s="15">
        <v>1</v>
      </c>
      <c r="H29" s="16">
        <v>52.03</v>
      </c>
      <c r="I29" s="43">
        <f t="shared" ref="I29:I76" si="2">G29*H29</f>
        <v>52.03</v>
      </c>
    </row>
    <row r="30" spans="1:9" ht="12.75" customHeight="1" x14ac:dyDescent="0.2">
      <c r="A30" s="589"/>
      <c r="B30" s="581"/>
      <c r="C30" s="581"/>
      <c r="D30" s="595"/>
      <c r="E30" s="15" t="s">
        <v>668</v>
      </c>
      <c r="F30" s="15" t="s">
        <v>100</v>
      </c>
      <c r="G30" s="15">
        <v>2</v>
      </c>
      <c r="H30" s="16">
        <v>160</v>
      </c>
      <c r="I30" s="43">
        <f t="shared" si="2"/>
        <v>320</v>
      </c>
    </row>
    <row r="31" spans="1:9" ht="12.75" customHeight="1" x14ac:dyDescent="0.2">
      <c r="A31" s="589"/>
      <c r="B31" s="581"/>
      <c r="C31" s="581"/>
      <c r="D31" s="595"/>
      <c r="E31" s="15" t="s">
        <v>209</v>
      </c>
      <c r="F31" s="15" t="s">
        <v>100</v>
      </c>
      <c r="G31" s="15">
        <v>2</v>
      </c>
      <c r="H31" s="16">
        <v>96.26</v>
      </c>
      <c r="I31" s="43">
        <f t="shared" si="2"/>
        <v>192.52</v>
      </c>
    </row>
    <row r="32" spans="1:9" ht="12.75" customHeight="1" x14ac:dyDescent="0.2">
      <c r="A32" s="589"/>
      <c r="B32" s="581"/>
      <c r="C32" s="581"/>
      <c r="D32" s="595"/>
      <c r="E32" s="15" t="s">
        <v>193</v>
      </c>
      <c r="F32" s="15" t="s">
        <v>100</v>
      </c>
      <c r="G32" s="15">
        <v>2</v>
      </c>
      <c r="H32" s="16">
        <v>106.12</v>
      </c>
      <c r="I32" s="43">
        <f t="shared" si="2"/>
        <v>212.24</v>
      </c>
    </row>
    <row r="33" spans="1:9" ht="13.5" thickBot="1" x14ac:dyDescent="0.25">
      <c r="A33" s="590"/>
      <c r="B33" s="581"/>
      <c r="C33" s="581"/>
      <c r="D33" s="592"/>
      <c r="E33" s="40" t="s">
        <v>619</v>
      </c>
      <c r="F33" s="40" t="s">
        <v>100</v>
      </c>
      <c r="G33" s="40">
        <v>1</v>
      </c>
      <c r="H33" s="41">
        <v>140</v>
      </c>
      <c r="I33" s="42">
        <f t="shared" si="2"/>
        <v>140</v>
      </c>
    </row>
    <row r="34" spans="1:9" x14ac:dyDescent="0.2">
      <c r="A34" s="588" t="s">
        <v>150</v>
      </c>
      <c r="B34" s="581"/>
      <c r="C34" s="581"/>
      <c r="D34" s="591" t="s">
        <v>675</v>
      </c>
      <c r="E34" s="37" t="s">
        <v>189</v>
      </c>
      <c r="F34" s="37" t="s">
        <v>104</v>
      </c>
      <c r="G34" s="37">
        <v>4</v>
      </c>
      <c r="H34" s="38">
        <v>57.83</v>
      </c>
      <c r="I34" s="39">
        <f t="shared" si="2"/>
        <v>231.32</v>
      </c>
    </row>
    <row r="35" spans="1:9" ht="12.75" customHeight="1" x14ac:dyDescent="0.2">
      <c r="A35" s="589"/>
      <c r="B35" s="581"/>
      <c r="C35" s="581"/>
      <c r="D35" s="595"/>
      <c r="E35" s="15" t="s">
        <v>191</v>
      </c>
      <c r="F35" s="15" t="s">
        <v>100</v>
      </c>
      <c r="G35" s="15">
        <v>1</v>
      </c>
      <c r="H35" s="16">
        <v>3.7</v>
      </c>
      <c r="I35" s="43">
        <f t="shared" si="2"/>
        <v>3.7</v>
      </c>
    </row>
    <row r="36" spans="1:9" ht="12.75" customHeight="1" thickBot="1" x14ac:dyDescent="0.25">
      <c r="A36" s="590"/>
      <c r="B36" s="580"/>
      <c r="C36" s="580"/>
      <c r="D36" s="592"/>
      <c r="E36" s="40" t="s">
        <v>436</v>
      </c>
      <c r="F36" s="40" t="s">
        <v>100</v>
      </c>
      <c r="G36" s="40">
        <v>1</v>
      </c>
      <c r="H36" s="41">
        <v>85.05</v>
      </c>
      <c r="I36" s="42">
        <f t="shared" si="2"/>
        <v>85.05</v>
      </c>
    </row>
    <row r="37" spans="1:9" ht="12.75" customHeight="1" thickBot="1" x14ac:dyDescent="0.25">
      <c r="A37" s="321"/>
      <c r="B37" s="322">
        <v>4070.15</v>
      </c>
      <c r="C37" s="73" t="s">
        <v>71</v>
      </c>
      <c r="D37" s="500"/>
      <c r="E37" s="53"/>
      <c r="F37" s="53"/>
      <c r="G37" s="53"/>
      <c r="H37" s="156"/>
      <c r="I37" s="168">
        <f t="shared" si="2"/>
        <v>0</v>
      </c>
    </row>
    <row r="38" spans="1:9" ht="12.75" customHeight="1" x14ac:dyDescent="0.2">
      <c r="A38" s="588" t="s">
        <v>558</v>
      </c>
      <c r="B38" s="579">
        <v>4057.26</v>
      </c>
      <c r="C38" s="579" t="s">
        <v>72</v>
      </c>
      <c r="D38" s="609" t="s">
        <v>176</v>
      </c>
      <c r="E38" s="37" t="s">
        <v>224</v>
      </c>
      <c r="F38" s="37" t="s">
        <v>104</v>
      </c>
      <c r="G38" s="37">
        <v>2</v>
      </c>
      <c r="H38" s="38">
        <v>135.87</v>
      </c>
      <c r="I38" s="39">
        <f t="shared" si="2"/>
        <v>271.74</v>
      </c>
    </row>
    <row r="39" spans="1:9" ht="12.75" customHeight="1" x14ac:dyDescent="0.2">
      <c r="A39" s="589"/>
      <c r="B39" s="581"/>
      <c r="C39" s="581"/>
      <c r="D39" s="610"/>
      <c r="E39" s="15" t="s">
        <v>596</v>
      </c>
      <c r="F39" s="15" t="s">
        <v>100</v>
      </c>
      <c r="G39" s="15">
        <v>1</v>
      </c>
      <c r="H39" s="16">
        <v>147.4</v>
      </c>
      <c r="I39" s="43">
        <f t="shared" si="2"/>
        <v>147.4</v>
      </c>
    </row>
    <row r="40" spans="1:9" ht="12.75" customHeight="1" x14ac:dyDescent="0.2">
      <c r="A40" s="589"/>
      <c r="B40" s="581"/>
      <c r="C40" s="581"/>
      <c r="D40" s="610"/>
      <c r="E40" s="15" t="s">
        <v>227</v>
      </c>
      <c r="F40" s="15" t="s">
        <v>100</v>
      </c>
      <c r="G40" s="15">
        <v>1</v>
      </c>
      <c r="H40" s="16">
        <v>9.52</v>
      </c>
      <c r="I40" s="43">
        <f t="shared" si="2"/>
        <v>9.52</v>
      </c>
    </row>
    <row r="41" spans="1:9" ht="12.75" customHeight="1" x14ac:dyDescent="0.2">
      <c r="A41" s="589"/>
      <c r="B41" s="581"/>
      <c r="C41" s="581"/>
      <c r="D41" s="610"/>
      <c r="E41" s="15" t="s">
        <v>229</v>
      </c>
      <c r="F41" s="15" t="s">
        <v>100</v>
      </c>
      <c r="G41" s="15">
        <v>1</v>
      </c>
      <c r="H41" s="16">
        <v>47.38</v>
      </c>
      <c r="I41" s="43">
        <f t="shared" si="2"/>
        <v>47.38</v>
      </c>
    </row>
    <row r="42" spans="1:9" ht="13.5" thickBot="1" x14ac:dyDescent="0.25">
      <c r="A42" s="590"/>
      <c r="B42" s="580"/>
      <c r="C42" s="580"/>
      <c r="D42" s="611"/>
      <c r="E42" s="40" t="s">
        <v>226</v>
      </c>
      <c r="F42" s="40" t="s">
        <v>100</v>
      </c>
      <c r="G42" s="40">
        <v>20</v>
      </c>
      <c r="H42" s="41">
        <v>9.15</v>
      </c>
      <c r="I42" s="42">
        <f t="shared" si="2"/>
        <v>183</v>
      </c>
    </row>
    <row r="43" spans="1:9" ht="26.25" thickBot="1" x14ac:dyDescent="0.25">
      <c r="A43" s="46" t="s">
        <v>353</v>
      </c>
      <c r="B43" s="88">
        <v>3997.76</v>
      </c>
      <c r="C43" s="88" t="s">
        <v>73</v>
      </c>
      <c r="D43" s="47" t="s">
        <v>362</v>
      </c>
      <c r="E43" s="47" t="s">
        <v>355</v>
      </c>
      <c r="F43" s="47" t="s">
        <v>100</v>
      </c>
      <c r="G43" s="47">
        <v>1</v>
      </c>
      <c r="H43" s="48">
        <v>17</v>
      </c>
      <c r="I43" s="49">
        <f t="shared" si="2"/>
        <v>17</v>
      </c>
    </row>
    <row r="44" spans="1:9" ht="12.75" customHeight="1" x14ac:dyDescent="0.2">
      <c r="A44" s="265"/>
      <c r="B44" s="33">
        <v>4703.1180000000004</v>
      </c>
      <c r="C44" s="33" t="s">
        <v>74</v>
      </c>
      <c r="D44" s="401"/>
      <c r="E44" s="35"/>
      <c r="F44" s="35"/>
      <c r="G44" s="35"/>
      <c r="H44" s="36"/>
      <c r="I44" s="160">
        <f t="shared" si="2"/>
        <v>0</v>
      </c>
    </row>
    <row r="45" spans="1:9" ht="12.75" customHeight="1" thickBot="1" x14ac:dyDescent="0.25">
      <c r="A45" s="268"/>
      <c r="B45" s="13">
        <v>4858.201</v>
      </c>
      <c r="C45" s="13" t="s">
        <v>75</v>
      </c>
      <c r="D45" s="271"/>
      <c r="E45" s="15"/>
      <c r="F45" s="15"/>
      <c r="G45" s="15"/>
      <c r="H45" s="16"/>
      <c r="I45" s="43">
        <f t="shared" si="2"/>
        <v>0</v>
      </c>
    </row>
    <row r="46" spans="1:9" ht="26.25" thickBot="1" x14ac:dyDescent="0.25">
      <c r="A46" s="46" t="s">
        <v>353</v>
      </c>
      <c r="B46" s="493">
        <v>5716.8710000000001</v>
      </c>
      <c r="C46" s="493" t="s">
        <v>76</v>
      </c>
      <c r="D46" s="47" t="s">
        <v>362</v>
      </c>
      <c r="E46" s="493" t="s">
        <v>355</v>
      </c>
      <c r="F46" s="493" t="s">
        <v>100</v>
      </c>
      <c r="G46" s="493">
        <v>2</v>
      </c>
      <c r="H46" s="48">
        <v>9.42</v>
      </c>
      <c r="I46" s="49">
        <f t="shared" si="2"/>
        <v>18.84</v>
      </c>
    </row>
    <row r="47" spans="1:9" ht="26.25" thickBot="1" x14ac:dyDescent="0.25">
      <c r="A47" s="46" t="s">
        <v>353</v>
      </c>
      <c r="B47" s="88">
        <v>4590.0780000000004</v>
      </c>
      <c r="C47" s="88" t="s">
        <v>77</v>
      </c>
      <c r="D47" s="47" t="s">
        <v>362</v>
      </c>
      <c r="E47" s="47" t="s">
        <v>355</v>
      </c>
      <c r="F47" s="47" t="s">
        <v>100</v>
      </c>
      <c r="G47" s="47">
        <v>1</v>
      </c>
      <c r="H47" s="48">
        <v>9.42</v>
      </c>
      <c r="I47" s="49">
        <f t="shared" si="2"/>
        <v>9.42</v>
      </c>
    </row>
    <row r="48" spans="1:9" ht="12.75" customHeight="1" thickBot="1" x14ac:dyDescent="0.25">
      <c r="A48" s="268"/>
      <c r="B48" s="13">
        <v>5944.7579999999998</v>
      </c>
      <c r="C48" s="88" t="s">
        <v>78</v>
      </c>
      <c r="D48" s="271"/>
      <c r="E48" s="15"/>
      <c r="F48" s="15"/>
      <c r="G48" s="15"/>
      <c r="H48" s="16"/>
      <c r="I48" s="43">
        <f t="shared" si="2"/>
        <v>0</v>
      </c>
    </row>
    <row r="49" spans="1:9" ht="26.25" thickBot="1" x14ac:dyDescent="0.25">
      <c r="A49" s="46" t="s">
        <v>353</v>
      </c>
      <c r="B49" s="579">
        <v>5102.9669999999996</v>
      </c>
      <c r="C49" s="579" t="s">
        <v>79</v>
      </c>
      <c r="D49" s="47" t="s">
        <v>362</v>
      </c>
      <c r="E49" s="47" t="s">
        <v>355</v>
      </c>
      <c r="F49" s="47" t="s">
        <v>100</v>
      </c>
      <c r="G49" s="47">
        <v>2</v>
      </c>
      <c r="H49" s="48">
        <v>17</v>
      </c>
      <c r="I49" s="49">
        <f t="shared" si="2"/>
        <v>34</v>
      </c>
    </row>
    <row r="50" spans="1:9" ht="12.75" customHeight="1" x14ac:dyDescent="0.2">
      <c r="A50" s="588" t="s">
        <v>1583</v>
      </c>
      <c r="B50" s="581"/>
      <c r="C50" s="581"/>
      <c r="D50" s="609" t="s">
        <v>121</v>
      </c>
      <c r="E50" s="37" t="s">
        <v>1580</v>
      </c>
      <c r="F50" s="37" t="s">
        <v>104</v>
      </c>
      <c r="G50" s="37">
        <v>20</v>
      </c>
      <c r="H50" s="38">
        <v>5.47</v>
      </c>
      <c r="I50" s="39">
        <f t="shared" si="2"/>
        <v>109.39999999999999</v>
      </c>
    </row>
    <row r="51" spans="1:9" ht="12.75" customHeight="1" x14ac:dyDescent="0.2">
      <c r="A51" s="589"/>
      <c r="B51" s="581"/>
      <c r="C51" s="581"/>
      <c r="D51" s="610"/>
      <c r="E51" s="15" t="s">
        <v>1581</v>
      </c>
      <c r="F51" s="15" t="s">
        <v>104</v>
      </c>
      <c r="G51" s="15">
        <v>8</v>
      </c>
      <c r="H51" s="16">
        <v>14.79</v>
      </c>
      <c r="I51" s="43">
        <f t="shared" si="2"/>
        <v>118.32</v>
      </c>
    </row>
    <row r="52" spans="1:9" ht="12.75" customHeight="1" x14ac:dyDescent="0.2">
      <c r="A52" s="589"/>
      <c r="B52" s="581"/>
      <c r="C52" s="581"/>
      <c r="D52" s="610"/>
      <c r="E52" s="15" t="s">
        <v>1582</v>
      </c>
      <c r="F52" s="15" t="s">
        <v>104</v>
      </c>
      <c r="G52" s="15">
        <v>20</v>
      </c>
      <c r="H52" s="16">
        <v>77.16</v>
      </c>
      <c r="I52" s="43">
        <f t="shared" si="2"/>
        <v>1543.1999999999998</v>
      </c>
    </row>
    <row r="53" spans="1:9" x14ac:dyDescent="0.2">
      <c r="A53" s="589"/>
      <c r="B53" s="581"/>
      <c r="C53" s="581"/>
      <c r="D53" s="610"/>
      <c r="E53" s="35" t="s">
        <v>1105</v>
      </c>
      <c r="F53" s="15" t="s">
        <v>100</v>
      </c>
      <c r="G53" s="15">
        <v>4</v>
      </c>
      <c r="H53" s="16">
        <v>120</v>
      </c>
      <c r="I53" s="43">
        <f t="shared" si="2"/>
        <v>480</v>
      </c>
    </row>
    <row r="54" spans="1:9" x14ac:dyDescent="0.2">
      <c r="A54" s="589"/>
      <c r="B54" s="581"/>
      <c r="C54" s="581"/>
      <c r="D54" s="610"/>
      <c r="E54" s="15" t="s">
        <v>249</v>
      </c>
      <c r="F54" s="15" t="s">
        <v>111</v>
      </c>
      <c r="G54" s="15">
        <v>1</v>
      </c>
      <c r="H54" s="16">
        <v>75</v>
      </c>
      <c r="I54" s="43">
        <f t="shared" si="2"/>
        <v>75</v>
      </c>
    </row>
    <row r="55" spans="1:9" ht="12.75" customHeight="1" x14ac:dyDescent="0.2">
      <c r="A55" s="589"/>
      <c r="B55" s="581"/>
      <c r="C55" s="581"/>
      <c r="D55" s="610"/>
      <c r="E55" s="15" t="s">
        <v>146</v>
      </c>
      <c r="F55" s="15" t="s">
        <v>100</v>
      </c>
      <c r="G55" s="15">
        <v>1</v>
      </c>
      <c r="H55" s="16">
        <v>45</v>
      </c>
      <c r="I55" s="43">
        <f t="shared" si="2"/>
        <v>45</v>
      </c>
    </row>
    <row r="56" spans="1:9" ht="12.75" customHeight="1" x14ac:dyDescent="0.2">
      <c r="A56" s="589"/>
      <c r="B56" s="581"/>
      <c r="C56" s="581"/>
      <c r="D56" s="610"/>
      <c r="E56" s="15" t="s">
        <v>1021</v>
      </c>
      <c r="F56" s="15" t="s">
        <v>100</v>
      </c>
      <c r="G56" s="15">
        <v>1</v>
      </c>
      <c r="H56" s="16">
        <v>410.43</v>
      </c>
      <c r="I56" s="43">
        <f t="shared" si="2"/>
        <v>410.43</v>
      </c>
    </row>
    <row r="57" spans="1:9" ht="12.75" customHeight="1" x14ac:dyDescent="0.2">
      <c r="A57" s="589"/>
      <c r="B57" s="581"/>
      <c r="C57" s="581"/>
      <c r="D57" s="610"/>
      <c r="E57" s="15" t="s">
        <v>1107</v>
      </c>
      <c r="F57" s="15" t="s">
        <v>104</v>
      </c>
      <c r="G57" s="15">
        <v>4</v>
      </c>
      <c r="H57" s="16">
        <v>144.69999999999999</v>
      </c>
      <c r="I57" s="43">
        <f t="shared" si="2"/>
        <v>578.79999999999995</v>
      </c>
    </row>
    <row r="58" spans="1:9" ht="12.75" customHeight="1" x14ac:dyDescent="0.2">
      <c r="A58" s="589"/>
      <c r="B58" s="581"/>
      <c r="C58" s="581"/>
      <c r="D58" s="610"/>
      <c r="E58" s="15" t="s">
        <v>224</v>
      </c>
      <c r="F58" s="15" t="s">
        <v>104</v>
      </c>
      <c r="G58" s="15">
        <v>4</v>
      </c>
      <c r="H58" s="16">
        <v>135.87</v>
      </c>
      <c r="I58" s="43">
        <f t="shared" si="2"/>
        <v>543.48</v>
      </c>
    </row>
    <row r="59" spans="1:9" ht="12.75" customHeight="1" x14ac:dyDescent="0.2">
      <c r="A59" s="589"/>
      <c r="B59" s="581"/>
      <c r="C59" s="581"/>
      <c r="D59" s="610"/>
      <c r="E59" s="15" t="s">
        <v>236</v>
      </c>
      <c r="F59" s="15" t="s">
        <v>104</v>
      </c>
      <c r="G59" s="15">
        <v>4</v>
      </c>
      <c r="H59" s="16">
        <v>56.72</v>
      </c>
      <c r="I59" s="43">
        <f t="shared" si="2"/>
        <v>226.88</v>
      </c>
    </row>
    <row r="60" spans="1:9" ht="12.75" customHeight="1" x14ac:dyDescent="0.2">
      <c r="A60" s="589"/>
      <c r="B60" s="581"/>
      <c r="C60" s="581"/>
      <c r="D60" s="610"/>
      <c r="E60" s="15" t="s">
        <v>1584</v>
      </c>
      <c r="F60" s="15" t="s">
        <v>100</v>
      </c>
      <c r="G60" s="15">
        <v>2</v>
      </c>
      <c r="H60" s="16">
        <v>16.2</v>
      </c>
      <c r="I60" s="43">
        <f t="shared" si="2"/>
        <v>32.4</v>
      </c>
    </row>
    <row r="61" spans="1:9" ht="12.75" customHeight="1" x14ac:dyDescent="0.2">
      <c r="A61" s="589"/>
      <c r="B61" s="581"/>
      <c r="C61" s="581"/>
      <c r="D61" s="610"/>
      <c r="E61" s="15" t="s">
        <v>192</v>
      </c>
      <c r="F61" s="15" t="s">
        <v>100</v>
      </c>
      <c r="G61" s="15">
        <v>2</v>
      </c>
      <c r="H61" s="16">
        <v>68.430000000000007</v>
      </c>
      <c r="I61" s="43">
        <f t="shared" si="2"/>
        <v>136.86000000000001</v>
      </c>
    </row>
    <row r="62" spans="1:9" ht="12.75" customHeight="1" x14ac:dyDescent="0.2">
      <c r="A62" s="589"/>
      <c r="B62" s="581"/>
      <c r="C62" s="581"/>
      <c r="D62" s="610"/>
      <c r="E62" s="15" t="s">
        <v>833</v>
      </c>
      <c r="F62" s="15" t="s">
        <v>100</v>
      </c>
      <c r="G62" s="15">
        <v>4</v>
      </c>
      <c r="H62" s="16">
        <v>8.17</v>
      </c>
      <c r="I62" s="43">
        <f t="shared" si="2"/>
        <v>32.68</v>
      </c>
    </row>
    <row r="63" spans="1:9" ht="12.75" customHeight="1" x14ac:dyDescent="0.2">
      <c r="A63" s="589"/>
      <c r="B63" s="581"/>
      <c r="C63" s="581"/>
      <c r="D63" s="610"/>
      <c r="E63" s="15" t="s">
        <v>1585</v>
      </c>
      <c r="F63" s="15" t="s">
        <v>100</v>
      </c>
      <c r="G63" s="15">
        <v>1</v>
      </c>
      <c r="H63" s="16">
        <v>14.05</v>
      </c>
      <c r="I63" s="43">
        <f t="shared" si="2"/>
        <v>14.05</v>
      </c>
    </row>
    <row r="64" spans="1:9" ht="12.75" customHeight="1" x14ac:dyDescent="0.2">
      <c r="A64" s="589"/>
      <c r="B64" s="581"/>
      <c r="C64" s="581"/>
      <c r="D64" s="610"/>
      <c r="E64" s="15" t="s">
        <v>193</v>
      </c>
      <c r="F64" s="15" t="s">
        <v>100</v>
      </c>
      <c r="G64" s="15">
        <v>3</v>
      </c>
      <c r="H64" s="16">
        <v>110.19</v>
      </c>
      <c r="I64" s="43">
        <f t="shared" si="2"/>
        <v>330.57</v>
      </c>
    </row>
    <row r="65" spans="1:9" ht="12.75" customHeight="1" x14ac:dyDescent="0.2">
      <c r="A65" s="589"/>
      <c r="B65" s="581"/>
      <c r="C65" s="581"/>
      <c r="D65" s="610"/>
      <c r="E65" s="15" t="s">
        <v>1586</v>
      </c>
      <c r="F65" s="15" t="s">
        <v>100</v>
      </c>
      <c r="G65" s="15">
        <v>1</v>
      </c>
      <c r="H65" s="16">
        <v>25</v>
      </c>
      <c r="I65" s="43">
        <f t="shared" si="2"/>
        <v>25</v>
      </c>
    </row>
    <row r="66" spans="1:9" ht="12.75" customHeight="1" x14ac:dyDescent="0.2">
      <c r="A66" s="589"/>
      <c r="B66" s="581"/>
      <c r="C66" s="581"/>
      <c r="D66" s="610"/>
      <c r="E66" s="15" t="s">
        <v>209</v>
      </c>
      <c r="F66" s="15" t="s">
        <v>100</v>
      </c>
      <c r="G66" s="15">
        <v>3</v>
      </c>
      <c r="H66" s="16">
        <v>173.33</v>
      </c>
      <c r="I66" s="43">
        <f t="shared" si="2"/>
        <v>519.99</v>
      </c>
    </row>
    <row r="67" spans="1:9" ht="12.75" customHeight="1" x14ac:dyDescent="0.2">
      <c r="A67" s="589"/>
      <c r="B67" s="581"/>
      <c r="C67" s="581"/>
      <c r="D67" s="610"/>
      <c r="E67" s="15" t="s">
        <v>230</v>
      </c>
      <c r="F67" s="15" t="s">
        <v>100</v>
      </c>
      <c r="G67" s="15">
        <v>6</v>
      </c>
      <c r="H67" s="16">
        <v>70.48</v>
      </c>
      <c r="I67" s="43">
        <f t="shared" si="2"/>
        <v>422.88</v>
      </c>
    </row>
    <row r="68" spans="1:9" ht="12.75" customHeight="1" x14ac:dyDescent="0.2">
      <c r="A68" s="589"/>
      <c r="B68" s="581"/>
      <c r="C68" s="581"/>
      <c r="D68" s="610"/>
      <c r="E68" s="15" t="s">
        <v>273</v>
      </c>
      <c r="F68" s="15" t="s">
        <v>104</v>
      </c>
      <c r="G68" s="15">
        <v>1</v>
      </c>
      <c r="H68" s="16">
        <v>55.65</v>
      </c>
      <c r="I68" s="43">
        <f t="shared" si="2"/>
        <v>55.65</v>
      </c>
    </row>
    <row r="69" spans="1:9" ht="12.75" customHeight="1" x14ac:dyDescent="0.2">
      <c r="A69" s="589"/>
      <c r="B69" s="581"/>
      <c r="C69" s="581"/>
      <c r="D69" s="610"/>
      <c r="E69" s="15" t="s">
        <v>274</v>
      </c>
      <c r="F69" s="15" t="s">
        <v>100</v>
      </c>
      <c r="G69" s="15">
        <v>3</v>
      </c>
      <c r="H69" s="16">
        <v>102.25</v>
      </c>
      <c r="I69" s="43">
        <f t="shared" si="2"/>
        <v>306.75</v>
      </c>
    </row>
    <row r="70" spans="1:9" ht="12.75" customHeight="1" x14ac:dyDescent="0.2">
      <c r="A70" s="589"/>
      <c r="B70" s="581"/>
      <c r="C70" s="581"/>
      <c r="D70" s="610"/>
      <c r="E70" s="15" t="s">
        <v>825</v>
      </c>
      <c r="F70" s="15" t="s">
        <v>100</v>
      </c>
      <c r="G70" s="15">
        <v>1</v>
      </c>
      <c r="H70" s="16">
        <v>13.43</v>
      </c>
      <c r="I70" s="43">
        <f t="shared" si="2"/>
        <v>13.43</v>
      </c>
    </row>
    <row r="71" spans="1:9" ht="12.75" customHeight="1" x14ac:dyDescent="0.2">
      <c r="A71" s="589"/>
      <c r="B71" s="581"/>
      <c r="C71" s="581"/>
      <c r="D71" s="610"/>
      <c r="E71" s="15" t="s">
        <v>1587</v>
      </c>
      <c r="F71" s="15" t="s">
        <v>100</v>
      </c>
      <c r="G71" s="15">
        <v>1</v>
      </c>
      <c r="H71" s="16">
        <v>670</v>
      </c>
      <c r="I71" s="43">
        <f t="shared" si="2"/>
        <v>670</v>
      </c>
    </row>
    <row r="72" spans="1:9" ht="12.75" customHeight="1" x14ac:dyDescent="0.2">
      <c r="A72" s="589"/>
      <c r="B72" s="581"/>
      <c r="C72" s="581"/>
      <c r="D72" s="610"/>
      <c r="E72" s="15" t="s">
        <v>1588</v>
      </c>
      <c r="F72" s="15" t="s">
        <v>100</v>
      </c>
      <c r="G72" s="15">
        <v>1</v>
      </c>
      <c r="H72" s="16">
        <v>90</v>
      </c>
      <c r="I72" s="43">
        <f t="shared" si="2"/>
        <v>90</v>
      </c>
    </row>
    <row r="73" spans="1:9" ht="12.75" customHeight="1" x14ac:dyDescent="0.2">
      <c r="A73" s="589"/>
      <c r="B73" s="581"/>
      <c r="C73" s="581"/>
      <c r="D73" s="610"/>
      <c r="E73" s="15" t="s">
        <v>1589</v>
      </c>
      <c r="F73" s="15" t="s">
        <v>100</v>
      </c>
      <c r="G73" s="15">
        <v>1</v>
      </c>
      <c r="H73" s="16">
        <v>20</v>
      </c>
      <c r="I73" s="43">
        <f t="shared" si="2"/>
        <v>20</v>
      </c>
    </row>
    <row r="74" spans="1:9" ht="12.75" customHeight="1" x14ac:dyDescent="0.2">
      <c r="A74" s="589"/>
      <c r="B74" s="581"/>
      <c r="C74" s="581"/>
      <c r="D74" s="610"/>
      <c r="E74" s="15" t="s">
        <v>1590</v>
      </c>
      <c r="F74" s="15" t="s">
        <v>100</v>
      </c>
      <c r="G74" s="15">
        <v>1</v>
      </c>
      <c r="H74" s="16">
        <v>33</v>
      </c>
      <c r="I74" s="43">
        <f t="shared" si="2"/>
        <v>33</v>
      </c>
    </row>
    <row r="75" spans="1:9" ht="12.75" customHeight="1" x14ac:dyDescent="0.2">
      <c r="A75" s="589"/>
      <c r="B75" s="581"/>
      <c r="C75" s="581"/>
      <c r="D75" s="610"/>
      <c r="E75" s="15" t="s">
        <v>975</v>
      </c>
      <c r="F75" s="15" t="s">
        <v>100</v>
      </c>
      <c r="G75" s="15">
        <v>3</v>
      </c>
      <c r="H75" s="16">
        <v>125</v>
      </c>
      <c r="I75" s="43">
        <f t="shared" si="2"/>
        <v>375</v>
      </c>
    </row>
    <row r="76" spans="1:9" ht="12.75" customHeight="1" thickBot="1" x14ac:dyDescent="0.25">
      <c r="A76" s="590"/>
      <c r="B76" s="580"/>
      <c r="C76" s="580"/>
      <c r="D76" s="611"/>
      <c r="E76" s="40" t="s">
        <v>1591</v>
      </c>
      <c r="F76" s="40" t="s">
        <v>100</v>
      </c>
      <c r="G76" s="40">
        <v>2</v>
      </c>
      <c r="H76" s="41">
        <v>40</v>
      </c>
      <c r="I76" s="42">
        <f t="shared" si="2"/>
        <v>80</v>
      </c>
    </row>
    <row r="77" spans="1:9" ht="12.75" customHeight="1" thickBot="1" x14ac:dyDescent="0.25">
      <c r="A77" s="82"/>
      <c r="B77" s="200">
        <f>SUM(B22:B76)</f>
        <v>57054.103000000003</v>
      </c>
      <c r="C77" s="201"/>
      <c r="D77" s="200"/>
      <c r="E77" s="202"/>
      <c r="F77" s="201"/>
      <c r="G77" s="201"/>
      <c r="H77" s="200" t="s">
        <v>16</v>
      </c>
      <c r="I77" s="200">
        <f>SUM(I22:I76)</f>
        <v>10206.58</v>
      </c>
    </row>
    <row r="78" spans="1:9" ht="64.5" thickBot="1" x14ac:dyDescent="0.25">
      <c r="A78" s="137" t="s">
        <v>381</v>
      </c>
      <c r="B78" s="117" t="s">
        <v>15</v>
      </c>
      <c r="C78" s="117" t="s">
        <v>4</v>
      </c>
      <c r="D78" s="117" t="s">
        <v>22</v>
      </c>
      <c r="E78" s="121" t="s">
        <v>17</v>
      </c>
      <c r="F78" s="117" t="s">
        <v>18</v>
      </c>
      <c r="G78" s="117" t="s">
        <v>9</v>
      </c>
      <c r="H78" s="117" t="s">
        <v>12</v>
      </c>
      <c r="I78" s="118" t="s">
        <v>11</v>
      </c>
    </row>
    <row r="79" spans="1:9" ht="12.75" customHeight="1" thickBot="1" x14ac:dyDescent="0.25">
      <c r="A79" s="106"/>
      <c r="B79" s="107">
        <v>2286.94</v>
      </c>
      <c r="C79" s="58" t="s">
        <v>65</v>
      </c>
      <c r="D79" s="67"/>
      <c r="E79" s="59"/>
      <c r="F79" s="59"/>
      <c r="G79" s="59"/>
      <c r="H79" s="60"/>
      <c r="I79" s="61"/>
    </row>
    <row r="80" spans="1:9" ht="12.75" customHeight="1" thickBot="1" x14ac:dyDescent="0.25">
      <c r="A80" s="106"/>
      <c r="B80" s="125">
        <v>2331</v>
      </c>
      <c r="C80" s="126" t="s">
        <v>66</v>
      </c>
      <c r="D80" s="127"/>
      <c r="E80" s="128"/>
      <c r="F80" s="128"/>
      <c r="G80" s="128"/>
      <c r="H80" s="129"/>
      <c r="I80" s="130"/>
    </row>
    <row r="81" spans="1:9" ht="12.75" customHeight="1" thickBot="1" x14ac:dyDescent="0.25">
      <c r="A81" s="106"/>
      <c r="B81" s="109">
        <v>2200.7199999999998</v>
      </c>
      <c r="C81" s="88" t="s">
        <v>69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106"/>
      <c r="B82" s="109">
        <v>2190.02</v>
      </c>
      <c r="C82" s="88" t="s">
        <v>71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106"/>
      <c r="B83" s="109">
        <v>2243.27</v>
      </c>
      <c r="C83" s="88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106"/>
      <c r="B84" s="109">
        <v>2425.94</v>
      </c>
      <c r="C84" s="88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11"/>
      <c r="B85" s="109">
        <v>2199.3883000000001</v>
      </c>
      <c r="C85" s="88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11"/>
      <c r="B86" s="109">
        <v>2823.9486000000002</v>
      </c>
      <c r="C86" s="88" t="s">
        <v>75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11"/>
      <c r="B87" s="109">
        <v>2306.8076000000001</v>
      </c>
      <c r="C87" s="88" t="s">
        <v>76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11"/>
      <c r="B88" s="109">
        <v>2184.4110999999998</v>
      </c>
      <c r="C88" s="88" t="s">
        <v>77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11"/>
      <c r="B89" s="109">
        <v>2444.1983</v>
      </c>
      <c r="C89" s="88" t="s">
        <v>78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11"/>
      <c r="B90" s="109">
        <v>2479.8906999999999</v>
      </c>
      <c r="C90" s="88" t="s">
        <v>79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434"/>
      <c r="B91" s="512">
        <f>SUM(B79:B90)</f>
        <v>28116.534600000003</v>
      </c>
      <c r="C91" s="518" t="s">
        <v>86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596" t="s">
        <v>114</v>
      </c>
      <c r="B92" s="109">
        <v>246.28</v>
      </c>
      <c r="C92" s="88" t="s">
        <v>72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7"/>
      <c r="B93" s="109">
        <v>367.52</v>
      </c>
      <c r="C93" s="88" t="s">
        <v>73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597"/>
      <c r="B94" s="109">
        <v>180.53</v>
      </c>
      <c r="C94" s="88" t="s">
        <v>74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597"/>
      <c r="B95" s="109">
        <v>73.05</v>
      </c>
      <c r="C95" s="88" t="s">
        <v>75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598"/>
      <c r="B96" s="512">
        <f>SUM(B92:B95)</f>
        <v>867.37999999999988</v>
      </c>
      <c r="C96" s="518" t="s">
        <v>86</v>
      </c>
      <c r="D96" s="89"/>
      <c r="E96" s="47"/>
      <c r="F96" s="47"/>
      <c r="G96" s="47"/>
      <c r="H96" s="48"/>
      <c r="I96" s="49">
        <v>301.89999999999998</v>
      </c>
    </row>
    <row r="97" spans="1:9" ht="12.75" customHeight="1" thickBot="1" x14ac:dyDescent="0.25">
      <c r="A97" s="82"/>
      <c r="B97" s="200">
        <f>B91+B96</f>
        <v>28983.914600000004</v>
      </c>
      <c r="C97" s="201"/>
      <c r="D97" s="200"/>
      <c r="E97" s="202"/>
      <c r="F97" s="201"/>
      <c r="G97" s="201"/>
      <c r="H97" s="200" t="s">
        <v>16</v>
      </c>
      <c r="I97" s="200">
        <f>SUM(I79:I96)</f>
        <v>301.89999999999998</v>
      </c>
    </row>
    <row r="98" spans="1:9" ht="77.25" thickBot="1" x14ac:dyDescent="0.25">
      <c r="A98" s="137" t="s">
        <v>382</v>
      </c>
      <c r="B98" s="120" t="s">
        <v>15</v>
      </c>
      <c r="C98" s="134" t="s">
        <v>4</v>
      </c>
      <c r="D98" s="120" t="s">
        <v>22</v>
      </c>
      <c r="E98" s="135" t="s">
        <v>17</v>
      </c>
      <c r="F98" s="120" t="s">
        <v>18</v>
      </c>
      <c r="G98" s="134" t="s">
        <v>9</v>
      </c>
      <c r="H98" s="120" t="s">
        <v>12</v>
      </c>
      <c r="I98" s="120" t="s">
        <v>11</v>
      </c>
    </row>
    <row r="99" spans="1:9" ht="12.75" customHeight="1" thickBot="1" x14ac:dyDescent="0.25">
      <c r="A99" s="230"/>
      <c r="B99" s="109">
        <v>3236.32</v>
      </c>
      <c r="C99" s="55" t="s">
        <v>65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3449.61</v>
      </c>
      <c r="C100" s="55" t="s">
        <v>66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3107.47</v>
      </c>
      <c r="C101" s="88" t="s">
        <v>69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3266.67</v>
      </c>
      <c r="C102" s="88" t="s">
        <v>71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3558.58</v>
      </c>
      <c r="C103" s="88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3482.59</v>
      </c>
      <c r="C104" s="88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3123.598</v>
      </c>
      <c r="C105" s="88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3619.1610000000001</v>
      </c>
      <c r="C106" s="88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3648.953</v>
      </c>
      <c r="C107" s="88" t="s">
        <v>76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3404.4279999999999</v>
      </c>
      <c r="C108" s="88" t="s">
        <v>77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3399.931</v>
      </c>
      <c r="C109" s="88" t="s">
        <v>78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3515.83</v>
      </c>
      <c r="C110" s="88" t="s">
        <v>79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/>
      <c r="C111" s="170" t="s">
        <v>86</v>
      </c>
      <c r="D111" s="89"/>
      <c r="E111" s="47"/>
      <c r="F111" s="47"/>
      <c r="G111" s="47"/>
      <c r="H111" s="48"/>
      <c r="I111" s="49">
        <v>318.7</v>
      </c>
    </row>
    <row r="112" spans="1:9" ht="13.5" thickBot="1" x14ac:dyDescent="0.25">
      <c r="A112" s="183"/>
      <c r="B112" s="200">
        <f>SUM(B99:B111)</f>
        <v>40813.141000000003</v>
      </c>
      <c r="C112" s="201"/>
      <c r="D112" s="200"/>
      <c r="E112" s="202"/>
      <c r="F112" s="201"/>
      <c r="G112" s="201"/>
      <c r="H112" s="200" t="s">
        <v>16</v>
      </c>
      <c r="I112" s="233">
        <f>SUM(I99:I111)</f>
        <v>318.7</v>
      </c>
    </row>
    <row r="113" spans="1:9" ht="12.75" customHeight="1" thickBot="1" x14ac:dyDescent="0.25">
      <c r="A113" s="46" t="s">
        <v>7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</row>
    <row r="114" spans="1:9" ht="12.75" customHeight="1" x14ac:dyDescent="0.2">
      <c r="A114" s="641" t="s">
        <v>81</v>
      </c>
      <c r="B114" s="33"/>
      <c r="C114" s="33" t="s">
        <v>65</v>
      </c>
      <c r="D114" s="34"/>
      <c r="E114" s="35"/>
      <c r="F114" s="35" t="s">
        <v>82</v>
      </c>
      <c r="G114" s="35">
        <v>179</v>
      </c>
      <c r="H114" s="16">
        <v>4.54</v>
      </c>
      <c r="I114" s="33">
        <f>G114*H114</f>
        <v>812.66</v>
      </c>
    </row>
    <row r="115" spans="1:9" ht="12.75" customHeight="1" x14ac:dyDescent="0.2">
      <c r="A115" s="641"/>
      <c r="B115" s="13"/>
      <c r="C115" s="13" t="s">
        <v>66</v>
      </c>
      <c r="D115" s="14"/>
      <c r="E115" s="15"/>
      <c r="F115" s="15" t="s">
        <v>82</v>
      </c>
      <c r="G115" s="15">
        <v>167</v>
      </c>
      <c r="H115" s="16">
        <v>4.54</v>
      </c>
      <c r="I115" s="13">
        <f>G115*H115</f>
        <v>758.18</v>
      </c>
    </row>
    <row r="116" spans="1:9" x14ac:dyDescent="0.2">
      <c r="A116" s="641"/>
      <c r="B116" s="13"/>
      <c r="C116" s="13" t="s">
        <v>69</v>
      </c>
      <c r="D116" s="14"/>
      <c r="E116" s="15"/>
      <c r="F116" s="15" t="s">
        <v>82</v>
      </c>
      <c r="G116" s="15">
        <v>179</v>
      </c>
      <c r="H116" s="16">
        <v>4.54</v>
      </c>
      <c r="I116" s="13">
        <f>G116*H116</f>
        <v>812.66</v>
      </c>
    </row>
    <row r="117" spans="1:9" ht="12.75" customHeight="1" x14ac:dyDescent="0.2">
      <c r="A117" s="641"/>
      <c r="B117" s="13"/>
      <c r="C117" s="13" t="s">
        <v>71</v>
      </c>
      <c r="D117" s="14"/>
      <c r="E117" s="15"/>
      <c r="F117" s="15" t="s">
        <v>82</v>
      </c>
      <c r="G117" s="15">
        <v>173</v>
      </c>
      <c r="H117" s="16">
        <v>4.54</v>
      </c>
      <c r="I117" s="13">
        <f t="shared" ref="I117:I124" si="3">G117*H117</f>
        <v>785.42</v>
      </c>
    </row>
    <row r="118" spans="1:9" x14ac:dyDescent="0.2">
      <c r="A118" s="641"/>
      <c r="B118" s="13"/>
      <c r="C118" s="13" t="s">
        <v>72</v>
      </c>
      <c r="D118" s="14"/>
      <c r="E118" s="15"/>
      <c r="F118" s="15" t="s">
        <v>82</v>
      </c>
      <c r="G118" s="15">
        <v>179</v>
      </c>
      <c r="H118" s="16">
        <v>4.54</v>
      </c>
      <c r="I118" s="13">
        <f t="shared" si="3"/>
        <v>812.66</v>
      </c>
    </row>
    <row r="119" spans="1:9" ht="12.75" customHeight="1" x14ac:dyDescent="0.2">
      <c r="A119" s="641"/>
      <c r="B119" s="13"/>
      <c r="C119" s="13" t="s">
        <v>73</v>
      </c>
      <c r="D119" s="14"/>
      <c r="E119" s="15"/>
      <c r="F119" s="15" t="s">
        <v>82</v>
      </c>
      <c r="G119" s="15">
        <v>173</v>
      </c>
      <c r="H119" s="16">
        <v>4.54</v>
      </c>
      <c r="I119" s="13">
        <f t="shared" si="3"/>
        <v>785.42</v>
      </c>
    </row>
    <row r="120" spans="1:9" ht="12.75" customHeight="1" x14ac:dyDescent="0.2">
      <c r="A120" s="641"/>
      <c r="B120" s="13"/>
      <c r="C120" s="13" t="s">
        <v>74</v>
      </c>
      <c r="D120" s="14"/>
      <c r="E120" s="15"/>
      <c r="F120" s="15" t="s">
        <v>82</v>
      </c>
      <c r="G120" s="15">
        <v>179</v>
      </c>
      <c r="H120" s="16">
        <v>4.8099999999999996</v>
      </c>
      <c r="I120" s="13">
        <f t="shared" si="3"/>
        <v>860.9899999999999</v>
      </c>
    </row>
    <row r="121" spans="1:9" ht="12.75" customHeight="1" x14ac:dyDescent="0.2">
      <c r="A121" s="641"/>
      <c r="B121" s="13"/>
      <c r="C121" s="13" t="s">
        <v>75</v>
      </c>
      <c r="D121" s="14"/>
      <c r="E121" s="15"/>
      <c r="F121" s="15" t="s">
        <v>82</v>
      </c>
      <c r="G121" s="15">
        <v>179</v>
      </c>
      <c r="H121" s="16">
        <v>4.8099999999999996</v>
      </c>
      <c r="I121" s="13">
        <f t="shared" si="3"/>
        <v>860.9899999999999</v>
      </c>
    </row>
    <row r="122" spans="1:9" ht="12.75" customHeight="1" x14ac:dyDescent="0.2">
      <c r="A122" s="641"/>
      <c r="B122" s="13"/>
      <c r="C122" s="13" t="s">
        <v>76</v>
      </c>
      <c r="D122" s="14"/>
      <c r="E122" s="15"/>
      <c r="F122" s="15" t="s">
        <v>82</v>
      </c>
      <c r="G122" s="15">
        <v>173</v>
      </c>
      <c r="H122" s="16">
        <v>4.8099999999999996</v>
      </c>
      <c r="I122" s="13">
        <f t="shared" si="3"/>
        <v>832.12999999999988</v>
      </c>
    </row>
    <row r="123" spans="1:9" ht="12.75" customHeight="1" x14ac:dyDescent="0.2">
      <c r="A123" s="641"/>
      <c r="B123" s="13"/>
      <c r="C123" s="13" t="s">
        <v>77</v>
      </c>
      <c r="D123" s="14"/>
      <c r="E123" s="15"/>
      <c r="F123" s="15" t="s">
        <v>82</v>
      </c>
      <c r="G123" s="15">
        <v>179</v>
      </c>
      <c r="H123" s="16">
        <v>4.8099999999999996</v>
      </c>
      <c r="I123" s="13">
        <f t="shared" si="3"/>
        <v>860.9899999999999</v>
      </c>
    </row>
    <row r="124" spans="1:9" ht="12.75" customHeight="1" x14ac:dyDescent="0.2">
      <c r="A124" s="641"/>
      <c r="B124" s="13"/>
      <c r="C124" s="13" t="s">
        <v>78</v>
      </c>
      <c r="D124" s="14"/>
      <c r="E124" s="15"/>
      <c r="F124" s="15" t="s">
        <v>82</v>
      </c>
      <c r="G124" s="15">
        <v>173</v>
      </c>
      <c r="H124" s="16">
        <v>4.8099999999999996</v>
      </c>
      <c r="I124" s="13">
        <f t="shared" si="3"/>
        <v>832.12999999999988</v>
      </c>
    </row>
    <row r="125" spans="1:9" ht="12.75" customHeight="1" x14ac:dyDescent="0.2">
      <c r="A125" s="641"/>
      <c r="B125" s="13"/>
      <c r="C125" s="13" t="s">
        <v>79</v>
      </c>
      <c r="D125" s="14"/>
      <c r="E125" s="15"/>
      <c r="F125" s="15" t="s">
        <v>82</v>
      </c>
      <c r="G125" s="15">
        <v>179</v>
      </c>
      <c r="H125" s="16">
        <v>4.8099999999999996</v>
      </c>
      <c r="I125" s="13">
        <f>G125*H125</f>
        <v>860.9899999999999</v>
      </c>
    </row>
    <row r="126" spans="1:9" ht="12.75" customHeight="1" x14ac:dyDescent="0.2">
      <c r="A126" s="653"/>
      <c r="B126" s="13"/>
      <c r="C126" s="13" t="s">
        <v>86</v>
      </c>
      <c r="D126" s="14"/>
      <c r="E126" s="15"/>
      <c r="F126" s="15" t="s">
        <v>82</v>
      </c>
      <c r="G126" s="15">
        <f>SUM(G114:G125)</f>
        <v>2112</v>
      </c>
      <c r="H126" s="16"/>
      <c r="I126" s="247">
        <f>SUM(I114:I125)</f>
        <v>9875.2199999999993</v>
      </c>
    </row>
    <row r="127" spans="1:9" ht="25.5" x14ac:dyDescent="0.2">
      <c r="A127" s="11" t="s">
        <v>91</v>
      </c>
      <c r="B127" s="13"/>
      <c r="C127" s="13" t="s">
        <v>86</v>
      </c>
      <c r="D127" s="14"/>
      <c r="E127" s="15"/>
      <c r="F127" s="15"/>
      <c r="G127" s="15"/>
      <c r="H127" s="16"/>
      <c r="I127" s="247">
        <v>50603.34</v>
      </c>
    </row>
    <row r="128" spans="1:9" ht="12.75" customHeight="1" x14ac:dyDescent="0.2">
      <c r="A128" s="11" t="s">
        <v>83</v>
      </c>
      <c r="B128" s="13"/>
      <c r="C128" s="13" t="s">
        <v>86</v>
      </c>
      <c r="D128" s="14"/>
      <c r="E128" s="15"/>
      <c r="F128" s="15"/>
      <c r="G128" s="15"/>
      <c r="H128" s="16"/>
      <c r="I128" s="247">
        <v>3426.5</v>
      </c>
    </row>
    <row r="129" spans="1:255" ht="12.75" customHeight="1" x14ac:dyDescent="0.2">
      <c r="A129" s="11" t="s">
        <v>85</v>
      </c>
      <c r="B129" s="13"/>
      <c r="C129" s="13" t="s">
        <v>86</v>
      </c>
      <c r="D129" s="14"/>
      <c r="E129" s="15"/>
      <c r="F129" s="15"/>
      <c r="G129" s="15"/>
      <c r="H129" s="16"/>
      <c r="I129" s="247">
        <v>3663.62</v>
      </c>
    </row>
    <row r="130" spans="1:255" ht="12.75" customHeight="1" x14ac:dyDescent="0.2">
      <c r="A130" s="243" t="s">
        <v>88</v>
      </c>
      <c r="B130" s="13"/>
      <c r="C130" s="13" t="s">
        <v>86</v>
      </c>
      <c r="D130" s="14"/>
      <c r="E130" s="15"/>
      <c r="F130" s="15"/>
      <c r="G130" s="15"/>
      <c r="H130" s="16"/>
      <c r="I130" s="247">
        <v>2887.68</v>
      </c>
    </row>
    <row r="131" spans="1:255" ht="12.75" customHeight="1" thickBot="1" x14ac:dyDescent="0.25">
      <c r="A131" s="30"/>
      <c r="B131" s="112"/>
      <c r="C131" s="112"/>
      <c r="D131" s="111"/>
      <c r="E131" s="113"/>
      <c r="F131" s="112"/>
      <c r="G131" s="112"/>
      <c r="H131" s="111" t="s">
        <v>16</v>
      </c>
      <c r="I131" s="111">
        <f>SUM(I126:I130)</f>
        <v>70456.359999999986</v>
      </c>
    </row>
    <row r="132" spans="1:255" s="45" customFormat="1" ht="70.900000000000006" customHeight="1" thickBot="1" x14ac:dyDescent="0.25">
      <c r="A132" s="120" t="s">
        <v>96</v>
      </c>
      <c r="B132" s="117" t="s">
        <v>15</v>
      </c>
      <c r="C132" s="117" t="s">
        <v>4</v>
      </c>
      <c r="D132" s="117" t="s">
        <v>22</v>
      </c>
      <c r="E132" s="121" t="s">
        <v>17</v>
      </c>
      <c r="F132" s="117" t="s">
        <v>18</v>
      </c>
      <c r="G132" s="117" t="s">
        <v>9</v>
      </c>
      <c r="H132" s="117" t="s">
        <v>12</v>
      </c>
      <c r="I132" s="118" t="s">
        <v>11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06"/>
      <c r="B133" s="107">
        <v>1337.55</v>
      </c>
      <c r="C133" s="58" t="s">
        <v>65</v>
      </c>
      <c r="D133" s="67"/>
      <c r="E133" s="59"/>
      <c r="F133" s="59"/>
      <c r="G133" s="59"/>
      <c r="H133" s="60"/>
      <c r="I133" s="61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06"/>
      <c r="B134" s="108">
        <v>1171.6400000000001</v>
      </c>
      <c r="C134" s="95" t="s">
        <v>66</v>
      </c>
      <c r="D134" s="96"/>
      <c r="E134" s="97"/>
      <c r="F134" s="97"/>
      <c r="G134" s="97"/>
      <c r="H134" s="98"/>
      <c r="I134" s="9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106"/>
      <c r="B135" s="109">
        <v>1336.31</v>
      </c>
      <c r="C135" s="88" t="s">
        <v>69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106"/>
      <c r="B136" s="109">
        <v>1321.04</v>
      </c>
      <c r="C136" s="88" t="s">
        <v>71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106"/>
      <c r="B137" s="109">
        <v>1334.67</v>
      </c>
      <c r="C137" s="88" t="s">
        <v>72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106"/>
      <c r="B138" s="109">
        <v>1316</v>
      </c>
      <c r="C138" s="88" t="s">
        <v>73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106"/>
      <c r="B139" s="109">
        <v>1105.68</v>
      </c>
      <c r="C139" s="88" t="s">
        <v>74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11"/>
      <c r="B140" s="109">
        <v>1169.165</v>
      </c>
      <c r="C140" s="88" t="s">
        <v>75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11"/>
      <c r="B141" s="109">
        <v>1317.2429999999999</v>
      </c>
      <c r="C141" s="88" t="s">
        <v>76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11"/>
      <c r="B142" s="109">
        <v>1069.7850000000001</v>
      </c>
      <c r="C142" s="88" t="s">
        <v>77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11"/>
      <c r="B143" s="109">
        <v>1083.673</v>
      </c>
      <c r="C143" s="88" t="s">
        <v>78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11"/>
      <c r="B144" s="109">
        <v>1350.8150000000001</v>
      </c>
      <c r="C144" s="88" t="s">
        <v>79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3.5" thickBot="1" x14ac:dyDescent="0.25">
      <c r="A145" s="106"/>
      <c r="B145" s="109"/>
      <c r="C145" s="88" t="s">
        <v>86</v>
      </c>
      <c r="D145" s="89"/>
      <c r="E145" s="47"/>
      <c r="F145" s="47"/>
      <c r="G145" s="47"/>
      <c r="H145" s="48"/>
      <c r="I145" s="49">
        <v>504.32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1"/>
      <c r="B146" s="51">
        <f>SUM(B133:B144)</f>
        <v>14913.571000000002</v>
      </c>
      <c r="C146" s="50"/>
      <c r="D146" s="51"/>
      <c r="E146" s="52"/>
      <c r="F146" s="50"/>
      <c r="G146" s="50"/>
      <c r="H146" s="51" t="s">
        <v>16</v>
      </c>
      <c r="I146" s="51">
        <f>SUM(I133:I145)</f>
        <v>504.32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64.5" thickBot="1" x14ac:dyDescent="0.25">
      <c r="A147" s="46" t="s">
        <v>98</v>
      </c>
      <c r="B147" s="117" t="s">
        <v>15</v>
      </c>
      <c r="C147" s="117" t="s">
        <v>4</v>
      </c>
      <c r="D147" s="117" t="s">
        <v>22</v>
      </c>
      <c r="E147" s="121" t="s">
        <v>17</v>
      </c>
      <c r="F147" s="117" t="s">
        <v>18</v>
      </c>
      <c r="G147" s="117" t="s">
        <v>9</v>
      </c>
      <c r="H147" s="117" t="s">
        <v>12</v>
      </c>
      <c r="I147" s="118" t="s">
        <v>11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26.25" thickBot="1" x14ac:dyDescent="0.25">
      <c r="A148" s="120" t="s">
        <v>87</v>
      </c>
      <c r="B148" s="167"/>
      <c r="C148" s="88" t="s">
        <v>86</v>
      </c>
      <c r="D148" s="241"/>
      <c r="E148" s="242"/>
      <c r="F148" s="241"/>
      <c r="G148" s="242"/>
      <c r="H148" s="242"/>
      <c r="I148" s="49">
        <v>20151.189999999999</v>
      </c>
    </row>
    <row r="149" spans="1:255" ht="13.5" thickBot="1" x14ac:dyDescent="0.25">
      <c r="A149" s="46"/>
      <c r="B149" s="79">
        <f>SUM(B148:B148)</f>
        <v>0</v>
      </c>
      <c r="C149" s="78"/>
      <c r="D149" s="79"/>
      <c r="E149" s="80"/>
      <c r="F149" s="78"/>
      <c r="G149" s="78"/>
      <c r="H149" s="79" t="s">
        <v>16</v>
      </c>
      <c r="I149" s="79">
        <f>SUM(I148:I148)</f>
        <v>20151.189999999999</v>
      </c>
    </row>
    <row r="150" spans="1:255" ht="51.75" thickBot="1" x14ac:dyDescent="0.25">
      <c r="A150" s="137" t="s">
        <v>97</v>
      </c>
      <c r="B150" s="117" t="s">
        <v>15</v>
      </c>
      <c r="C150" s="117" t="s">
        <v>4</v>
      </c>
      <c r="D150" s="117" t="s">
        <v>22</v>
      </c>
      <c r="E150" s="285" t="s">
        <v>17</v>
      </c>
      <c r="F150" s="117" t="s">
        <v>18</v>
      </c>
      <c r="G150" s="117" t="s">
        <v>9</v>
      </c>
      <c r="H150" s="117" t="s">
        <v>12</v>
      </c>
      <c r="I150" s="118" t="s">
        <v>11</v>
      </c>
    </row>
    <row r="151" spans="1:255" ht="13.5" thickBot="1" x14ac:dyDescent="0.25">
      <c r="A151" s="209"/>
      <c r="B151" s="188"/>
      <c r="C151" s="73" t="s">
        <v>86</v>
      </c>
      <c r="D151" s="166"/>
      <c r="E151" s="53"/>
      <c r="F151" s="53"/>
      <c r="G151" s="53"/>
      <c r="H151" s="156"/>
      <c r="I151" s="571">
        <v>31935.33</v>
      </c>
    </row>
    <row r="152" spans="1:255" ht="13.5" thickBot="1" x14ac:dyDescent="0.25">
      <c r="A152" s="137"/>
      <c r="B152" s="277"/>
      <c r="C152" s="78"/>
      <c r="D152" s="79"/>
      <c r="E152" s="80"/>
      <c r="F152" s="78"/>
      <c r="G152" s="78"/>
      <c r="H152" s="79"/>
      <c r="I152" s="81">
        <f>SUM(I151)</f>
        <v>31935.33</v>
      </c>
    </row>
    <row r="153" spans="1:255" x14ac:dyDescent="0.2">
      <c r="A153" s="9"/>
      <c r="B153" s="9"/>
      <c r="C153" s="9"/>
      <c r="D153" s="9"/>
      <c r="E153" s="9"/>
      <c r="F153" s="20"/>
      <c r="G153" s="20"/>
      <c r="H153" s="20"/>
      <c r="I153" s="20"/>
    </row>
    <row r="154" spans="1:255" ht="12.75" customHeight="1" x14ac:dyDescent="0.2">
      <c r="A154" s="21" t="s">
        <v>20</v>
      </c>
      <c r="B154" s="22"/>
      <c r="C154" s="23"/>
      <c r="D154" s="4" t="s">
        <v>8</v>
      </c>
      <c r="E154" s="4" t="s">
        <v>5</v>
      </c>
      <c r="F154" s="122" t="s">
        <v>6</v>
      </c>
    </row>
    <row r="155" spans="1:255" ht="12.75" customHeight="1" x14ac:dyDescent="0.2">
      <c r="A155" s="593" t="s">
        <v>14</v>
      </c>
      <c r="B155" s="594"/>
      <c r="C155" s="25"/>
      <c r="D155" s="26">
        <f>B20</f>
        <v>38512.254999999997</v>
      </c>
      <c r="E155" s="26">
        <f>I20</f>
        <v>312.67</v>
      </c>
      <c r="F155" s="123">
        <f>D155+E155</f>
        <v>38824.924999999996</v>
      </c>
    </row>
    <row r="156" spans="1:255" ht="12.75" customHeight="1" x14ac:dyDescent="0.2">
      <c r="A156" s="593" t="s">
        <v>1603</v>
      </c>
      <c r="B156" s="594"/>
      <c r="C156" s="25"/>
      <c r="D156" s="26">
        <f>B77</f>
        <v>57054.103000000003</v>
      </c>
      <c r="E156" s="26">
        <f>I77</f>
        <v>10206.58</v>
      </c>
      <c r="F156" s="123">
        <f>D156+E156</f>
        <v>67260.683000000005</v>
      </c>
    </row>
    <row r="157" spans="1:255" ht="12.75" customHeight="1" x14ac:dyDescent="0.2">
      <c r="A157" s="593" t="s">
        <v>13</v>
      </c>
      <c r="B157" s="594"/>
      <c r="C157" s="25"/>
      <c r="D157" s="26">
        <f>B97</f>
        <v>28983.914600000004</v>
      </c>
      <c r="E157" s="26">
        <f>I97</f>
        <v>301.89999999999998</v>
      </c>
      <c r="F157" s="123">
        <f>D157+E157</f>
        <v>29285.814600000005</v>
      </c>
    </row>
    <row r="158" spans="1:255" ht="12.75" customHeight="1" x14ac:dyDescent="0.2">
      <c r="A158" s="593" t="s">
        <v>383</v>
      </c>
      <c r="B158" s="594"/>
      <c r="C158" s="25"/>
      <c r="D158" s="26">
        <f>B112</f>
        <v>40813.141000000003</v>
      </c>
      <c r="E158" s="26">
        <f>I112</f>
        <v>318.7</v>
      </c>
      <c r="F158" s="123">
        <f>D158+E158</f>
        <v>41131.841</v>
      </c>
      <c r="G158" s="56"/>
    </row>
    <row r="159" spans="1:255" ht="12.75" customHeight="1" x14ac:dyDescent="0.2">
      <c r="A159" s="593" t="s">
        <v>25</v>
      </c>
      <c r="B159" s="594"/>
      <c r="C159" s="25"/>
      <c r="D159" s="26">
        <f>B146</f>
        <v>14913.571000000002</v>
      </c>
      <c r="E159" s="26">
        <f>I146</f>
        <v>504.32</v>
      </c>
      <c r="F159" s="123">
        <f>D159+E159</f>
        <v>15417.891000000001</v>
      </c>
      <c r="G159" s="56"/>
    </row>
    <row r="160" spans="1:255" ht="12.75" customHeight="1" x14ac:dyDescent="0.2">
      <c r="A160" s="607" t="s">
        <v>68</v>
      </c>
      <c r="B160" s="608"/>
      <c r="C160" s="248"/>
      <c r="D160" s="249"/>
      <c r="E160" s="249"/>
      <c r="F160" s="245">
        <f>F161+F162+F163+F164+F165</f>
        <v>70456.359999999986</v>
      </c>
      <c r="G160" s="56"/>
    </row>
    <row r="161" spans="1:7" ht="12.75" customHeight="1" x14ac:dyDescent="0.2">
      <c r="A161" s="605" t="s">
        <v>81</v>
      </c>
      <c r="B161" s="606"/>
      <c r="C161" s="25"/>
      <c r="D161" s="26"/>
      <c r="E161" s="26"/>
      <c r="F161" s="123">
        <f>I126</f>
        <v>9875.2199999999993</v>
      </c>
      <c r="G161" s="56"/>
    </row>
    <row r="162" spans="1:7" ht="12.75" customHeight="1" x14ac:dyDescent="0.2">
      <c r="A162" s="605" t="s">
        <v>91</v>
      </c>
      <c r="B162" s="606"/>
      <c r="C162" s="25"/>
      <c r="D162" s="26"/>
      <c r="E162" s="26"/>
      <c r="F162" s="123">
        <f>I127</f>
        <v>50603.34</v>
      </c>
      <c r="G162" s="56"/>
    </row>
    <row r="163" spans="1:7" ht="12.75" customHeight="1" x14ac:dyDescent="0.2">
      <c r="A163" s="605" t="s">
        <v>83</v>
      </c>
      <c r="B163" s="606"/>
      <c r="C163" s="25"/>
      <c r="D163" s="26"/>
      <c r="E163" s="26"/>
      <c r="F163" s="123">
        <f>I128</f>
        <v>3426.5</v>
      </c>
      <c r="G163" s="56"/>
    </row>
    <row r="164" spans="1:7" ht="12.75" customHeight="1" x14ac:dyDescent="0.2">
      <c r="A164" s="605" t="s">
        <v>85</v>
      </c>
      <c r="B164" s="606"/>
      <c r="C164" s="25"/>
      <c r="D164" s="26"/>
      <c r="E164" s="26"/>
      <c r="F164" s="123">
        <f>I129</f>
        <v>3663.62</v>
      </c>
      <c r="G164" s="56"/>
    </row>
    <row r="165" spans="1:7" ht="12.75" customHeight="1" x14ac:dyDescent="0.2">
      <c r="A165" s="605" t="s">
        <v>88</v>
      </c>
      <c r="B165" s="606"/>
      <c r="C165" s="25"/>
      <c r="D165" s="26"/>
      <c r="E165" s="26"/>
      <c r="F165" s="123">
        <f>I130</f>
        <v>2887.68</v>
      </c>
      <c r="G165" s="56"/>
    </row>
    <row r="166" spans="1:7" ht="12.75" customHeight="1" x14ac:dyDescent="0.2">
      <c r="A166" s="614" t="s">
        <v>2</v>
      </c>
      <c r="B166" s="615"/>
      <c r="C166" s="25"/>
      <c r="D166" s="26">
        <f>B149</f>
        <v>0</v>
      </c>
      <c r="E166" s="26"/>
      <c r="F166" s="123">
        <f>D166+E166+I149</f>
        <v>20151.189999999999</v>
      </c>
      <c r="G166" s="56"/>
    </row>
    <row r="167" spans="1:7" ht="24.6" customHeight="1" x14ac:dyDescent="0.2">
      <c r="A167" s="614" t="s">
        <v>97</v>
      </c>
      <c r="B167" s="615"/>
      <c r="C167" s="25"/>
      <c r="D167" s="26"/>
      <c r="E167" s="26"/>
      <c r="F167" s="123">
        <f>I152</f>
        <v>31935.33</v>
      </c>
      <c r="G167" s="56"/>
    </row>
    <row r="168" spans="1:7" ht="12.75" customHeight="1" x14ac:dyDescent="0.2">
      <c r="A168" s="612" t="s">
        <v>21</v>
      </c>
      <c r="B168" s="613"/>
      <c r="C168" s="27"/>
      <c r="D168" s="28">
        <f>SUM(D155:D166)</f>
        <v>180276.98460000003</v>
      </c>
      <c r="E168" s="28">
        <f>SUM(E155:E159)</f>
        <v>11644.17</v>
      </c>
      <c r="F168" s="124">
        <f>F155+F156+F157+F158+F159+F160+F166+F167</f>
        <v>314464.03460000001</v>
      </c>
    </row>
  </sheetData>
  <autoFilter ref="A5:I146"/>
  <mergeCells count="43">
    <mergeCell ref="A22:A23"/>
    <mergeCell ref="A114:A126"/>
    <mergeCell ref="B22:B23"/>
    <mergeCell ref="A168:B168"/>
    <mergeCell ref="A155:B155"/>
    <mergeCell ref="A156:B156"/>
    <mergeCell ref="A157:B157"/>
    <mergeCell ref="A165:B165"/>
    <mergeCell ref="A161:B161"/>
    <mergeCell ref="A160:B160"/>
    <mergeCell ref="G1:H1"/>
    <mergeCell ref="G2:H2"/>
    <mergeCell ref="A1:B1"/>
    <mergeCell ref="D22:D23"/>
    <mergeCell ref="A158:B158"/>
    <mergeCell ref="A11:A12"/>
    <mergeCell ref="A28:A33"/>
    <mergeCell ref="A34:A36"/>
    <mergeCell ref="A38:A42"/>
    <mergeCell ref="B10:B12"/>
    <mergeCell ref="A159:B159"/>
    <mergeCell ref="A167:B167"/>
    <mergeCell ref="A164:B164"/>
    <mergeCell ref="A162:B162"/>
    <mergeCell ref="A92:A96"/>
    <mergeCell ref="A166:B166"/>
    <mergeCell ref="A163:B163"/>
    <mergeCell ref="D38:D42"/>
    <mergeCell ref="B38:B42"/>
    <mergeCell ref="D34:D36"/>
    <mergeCell ref="D28:D33"/>
    <mergeCell ref="C25:C36"/>
    <mergeCell ref="A25:A27"/>
    <mergeCell ref="A50:A76"/>
    <mergeCell ref="D50:D76"/>
    <mergeCell ref="C49:C76"/>
    <mergeCell ref="B49:B76"/>
    <mergeCell ref="C10:C12"/>
    <mergeCell ref="D25:D27"/>
    <mergeCell ref="C22:C23"/>
    <mergeCell ref="B25:B36"/>
    <mergeCell ref="D11:D12"/>
    <mergeCell ref="C38:C42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7"/>
  <dimension ref="A1:IU202"/>
  <sheetViews>
    <sheetView topLeftCell="A180" zoomScaleNormal="100" workbookViewId="0">
      <selection activeCell="A190" sqref="A190:B190"/>
    </sheetView>
  </sheetViews>
  <sheetFormatPr defaultRowHeight="12.75" customHeight="1" x14ac:dyDescent="0.2"/>
  <cols>
    <col min="1" max="1" width="23.7109375" customWidth="1"/>
    <col min="2" max="2" width="10.85546875" customWidth="1"/>
    <col min="3" max="3" width="13.42578125" customWidth="1"/>
    <col min="4" max="4" width="17.5703125" customWidth="1"/>
    <col min="5" max="5" width="26.140625" customWidth="1"/>
    <col min="6" max="6" width="12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75" t="str">
        <f>'К.М. 2'!A2</f>
        <v>МЕСЯЦ И ГОД ОТЧЕТА</v>
      </c>
      <c r="B2" s="3">
        <v>2016</v>
      </c>
      <c r="C2" s="5"/>
      <c r="D2" s="6">
        <v>1277.2</v>
      </c>
      <c r="E2" s="5">
        <v>350513.04</v>
      </c>
      <c r="F2" s="6">
        <v>325429.43</v>
      </c>
      <c r="G2" s="586">
        <f>E2-F2</f>
        <v>25083.609999999986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13</v>
      </c>
      <c r="F3" s="1"/>
      <c r="G3" s="1"/>
      <c r="H3" s="1" t="s">
        <v>24</v>
      </c>
      <c r="I3" s="8">
        <f>F2-F202</f>
        <v>-16801.37169999996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1"/>
      <c r="B6" s="322">
        <v>3840.53</v>
      </c>
      <c r="C6" s="73" t="s">
        <v>65</v>
      </c>
      <c r="D6" s="322"/>
      <c r="E6" s="53"/>
      <c r="F6" s="53"/>
      <c r="G6" s="53"/>
      <c r="H6" s="156"/>
      <c r="I6" s="13">
        <f t="shared" ref="I6:I19" si="0">G6*H6</f>
        <v>0</v>
      </c>
    </row>
    <row r="7" spans="1:9" ht="12.75" customHeight="1" x14ac:dyDescent="0.2">
      <c r="A7" s="268"/>
      <c r="B7" s="269">
        <v>3832.42</v>
      </c>
      <c r="C7" s="13" t="s">
        <v>66</v>
      </c>
      <c r="D7" s="269"/>
      <c r="E7" s="15"/>
      <c r="F7" s="15"/>
      <c r="G7" s="15"/>
      <c r="H7" s="16"/>
      <c r="I7" s="13">
        <f t="shared" si="0"/>
        <v>0</v>
      </c>
    </row>
    <row r="8" spans="1:9" x14ac:dyDescent="0.2">
      <c r="A8" s="268"/>
      <c r="B8" s="269">
        <v>4098.6899999999996</v>
      </c>
      <c r="C8" s="13" t="s">
        <v>69</v>
      </c>
      <c r="D8" s="269"/>
      <c r="E8" s="15"/>
      <c r="F8" s="15"/>
      <c r="G8" s="15"/>
      <c r="H8" s="16"/>
      <c r="I8" s="13">
        <f t="shared" si="0"/>
        <v>0</v>
      </c>
    </row>
    <row r="9" spans="1:9" ht="12.75" customHeight="1" thickBot="1" x14ac:dyDescent="0.25">
      <c r="A9" s="268"/>
      <c r="B9" s="269">
        <v>3622.73</v>
      </c>
      <c r="C9" s="13" t="s">
        <v>71</v>
      </c>
      <c r="D9" s="270"/>
      <c r="E9" s="15"/>
      <c r="F9" s="15"/>
      <c r="G9" s="15"/>
      <c r="H9" s="16"/>
      <c r="I9" s="13">
        <f t="shared" si="0"/>
        <v>0</v>
      </c>
    </row>
    <row r="10" spans="1:9" ht="26.25" thickBot="1" x14ac:dyDescent="0.25">
      <c r="A10" s="46" t="s">
        <v>840</v>
      </c>
      <c r="B10" s="88">
        <v>3360.46</v>
      </c>
      <c r="C10" s="88" t="s">
        <v>72</v>
      </c>
      <c r="D10" s="407"/>
      <c r="E10" s="47" t="s">
        <v>841</v>
      </c>
      <c r="F10" s="47" t="s">
        <v>102</v>
      </c>
      <c r="G10" s="47">
        <v>1.5</v>
      </c>
      <c r="H10" s="48">
        <v>69.78</v>
      </c>
      <c r="I10" s="49">
        <f t="shared" si="0"/>
        <v>104.67</v>
      </c>
    </row>
    <row r="11" spans="1:9" ht="12.75" customHeight="1" thickBot="1" x14ac:dyDescent="0.25">
      <c r="A11" s="268"/>
      <c r="B11" s="269">
        <v>2972.76</v>
      </c>
      <c r="C11" s="88" t="s">
        <v>73</v>
      </c>
      <c r="D11" s="270"/>
      <c r="E11" s="15"/>
      <c r="F11" s="15"/>
      <c r="G11" s="15"/>
      <c r="H11" s="16"/>
      <c r="I11" s="13">
        <f t="shared" si="0"/>
        <v>0</v>
      </c>
    </row>
    <row r="12" spans="1:9" ht="12.75" customHeight="1" thickBot="1" x14ac:dyDescent="0.25">
      <c r="A12" s="268"/>
      <c r="B12" s="269">
        <v>3443.86</v>
      </c>
      <c r="C12" s="88" t="s">
        <v>74</v>
      </c>
      <c r="D12" s="274"/>
      <c r="E12" s="15"/>
      <c r="F12" s="15"/>
      <c r="G12" s="15"/>
      <c r="H12" s="16"/>
      <c r="I12" s="13">
        <f t="shared" si="0"/>
        <v>0</v>
      </c>
    </row>
    <row r="13" spans="1:9" ht="12.75" customHeight="1" thickBot="1" x14ac:dyDescent="0.25">
      <c r="A13" s="268"/>
      <c r="B13" s="269">
        <v>2822.8429999999998</v>
      </c>
      <c r="C13" s="88" t="s">
        <v>75</v>
      </c>
      <c r="D13" s="274"/>
      <c r="E13" s="15"/>
      <c r="F13" s="15"/>
      <c r="G13" s="15"/>
      <c r="H13" s="16"/>
      <c r="I13" s="13">
        <f t="shared" si="0"/>
        <v>0</v>
      </c>
    </row>
    <row r="14" spans="1:9" ht="12.75" customHeight="1" thickBot="1" x14ac:dyDescent="0.25">
      <c r="A14" s="316"/>
      <c r="B14" s="273">
        <v>3067.0509999999999</v>
      </c>
      <c r="C14" s="157" t="s">
        <v>76</v>
      </c>
      <c r="D14" s="326"/>
      <c r="E14" s="76"/>
      <c r="F14" s="76"/>
      <c r="G14" s="76"/>
      <c r="H14" s="77"/>
      <c r="I14" s="74">
        <f t="shared" si="0"/>
        <v>0</v>
      </c>
    </row>
    <row r="15" spans="1:9" ht="12.75" customHeight="1" x14ac:dyDescent="0.2">
      <c r="A15" s="588" t="s">
        <v>558</v>
      </c>
      <c r="B15" s="579">
        <v>3107.9490000000001</v>
      </c>
      <c r="C15" s="579" t="s">
        <v>77</v>
      </c>
      <c r="D15" s="666" t="s">
        <v>1335</v>
      </c>
      <c r="E15" s="37" t="s">
        <v>274</v>
      </c>
      <c r="F15" s="37" t="s">
        <v>100</v>
      </c>
      <c r="G15" s="37">
        <v>1</v>
      </c>
      <c r="H15" s="38">
        <v>102.25</v>
      </c>
      <c r="I15" s="39">
        <f t="shared" si="0"/>
        <v>102.25</v>
      </c>
    </row>
    <row r="16" spans="1:9" x14ac:dyDescent="0.2">
      <c r="A16" s="589"/>
      <c r="B16" s="581"/>
      <c r="C16" s="581"/>
      <c r="D16" s="667"/>
      <c r="E16" s="15" t="s">
        <v>441</v>
      </c>
      <c r="F16" s="15" t="s">
        <v>100</v>
      </c>
      <c r="G16" s="15">
        <v>1</v>
      </c>
      <c r="H16" s="16">
        <v>290</v>
      </c>
      <c r="I16" s="43">
        <f t="shared" si="0"/>
        <v>290</v>
      </c>
    </row>
    <row r="17" spans="1:9" ht="12.75" customHeight="1" thickBot="1" x14ac:dyDescent="0.25">
      <c r="A17" s="590"/>
      <c r="B17" s="580"/>
      <c r="C17" s="580"/>
      <c r="D17" s="668"/>
      <c r="E17" s="40" t="s">
        <v>917</v>
      </c>
      <c r="F17" s="40" t="s">
        <v>100</v>
      </c>
      <c r="G17" s="40">
        <v>1</v>
      </c>
      <c r="H17" s="41">
        <v>407.68</v>
      </c>
      <c r="I17" s="42">
        <f t="shared" si="0"/>
        <v>407.68</v>
      </c>
    </row>
    <row r="18" spans="1:9" ht="12.75" customHeight="1" x14ac:dyDescent="0.2">
      <c r="A18" s="265"/>
      <c r="B18" s="266">
        <v>3361.232</v>
      </c>
      <c r="C18" s="33" t="s">
        <v>78</v>
      </c>
      <c r="D18" s="312"/>
      <c r="E18" s="35"/>
      <c r="F18" s="35"/>
      <c r="G18" s="35"/>
      <c r="H18" s="36"/>
      <c r="I18" s="33">
        <f t="shared" si="0"/>
        <v>0</v>
      </c>
    </row>
    <row r="19" spans="1:9" ht="12.75" customHeight="1" x14ac:dyDescent="0.2">
      <c r="A19" s="11"/>
      <c r="B19" s="13">
        <v>3350.3249999999998</v>
      </c>
      <c r="C19" s="13" t="s">
        <v>79</v>
      </c>
      <c r="D19" s="14"/>
      <c r="E19" s="15"/>
      <c r="F19" s="15"/>
      <c r="G19" s="15"/>
      <c r="H19" s="16"/>
      <c r="I19" s="13">
        <f t="shared" si="0"/>
        <v>0</v>
      </c>
    </row>
    <row r="20" spans="1:9" ht="12.75" customHeight="1" thickBot="1" x14ac:dyDescent="0.25">
      <c r="A20" s="82"/>
      <c r="B20" s="200">
        <f>SUM(B6:B19)</f>
        <v>40880.849999999991</v>
      </c>
      <c r="C20" s="201"/>
      <c r="D20" s="200"/>
      <c r="E20" s="202"/>
      <c r="F20" s="201"/>
      <c r="G20" s="201"/>
      <c r="H20" s="200" t="s">
        <v>16</v>
      </c>
      <c r="I20" s="200">
        <f>SUM(I6:I19)</f>
        <v>904.6</v>
      </c>
    </row>
    <row r="21" spans="1:9" ht="77.25" thickBot="1" x14ac:dyDescent="0.25">
      <c r="A21" s="137" t="s">
        <v>1602</v>
      </c>
      <c r="B21" s="90" t="s">
        <v>15</v>
      </c>
      <c r="C21" s="90" t="s">
        <v>4</v>
      </c>
      <c r="D21" s="90" t="s">
        <v>22</v>
      </c>
      <c r="E21" s="91" t="s">
        <v>17</v>
      </c>
      <c r="F21" s="90" t="s">
        <v>18</v>
      </c>
      <c r="G21" s="90" t="s">
        <v>9</v>
      </c>
      <c r="H21" s="90" t="s">
        <v>12</v>
      </c>
      <c r="I21" s="92" t="s">
        <v>11</v>
      </c>
    </row>
    <row r="22" spans="1:9" ht="26.25" thickBot="1" x14ac:dyDescent="0.25">
      <c r="A22" s="46" t="s">
        <v>353</v>
      </c>
      <c r="B22" s="272">
        <v>5547.06</v>
      </c>
      <c r="C22" s="88" t="s">
        <v>65</v>
      </c>
      <c r="D22" s="47"/>
      <c r="E22" s="47" t="s">
        <v>355</v>
      </c>
      <c r="F22" s="47" t="s">
        <v>100</v>
      </c>
      <c r="G22" s="47">
        <v>1</v>
      </c>
      <c r="H22" s="48">
        <v>17</v>
      </c>
      <c r="I22" s="49">
        <f>G22*H22</f>
        <v>17</v>
      </c>
    </row>
    <row r="23" spans="1:9" ht="12.75" customHeight="1" x14ac:dyDescent="0.2">
      <c r="A23" s="588" t="s">
        <v>150</v>
      </c>
      <c r="B23" s="579">
        <v>4655.42</v>
      </c>
      <c r="C23" s="579" t="s">
        <v>66</v>
      </c>
      <c r="D23" s="591" t="s">
        <v>123</v>
      </c>
      <c r="E23" s="37" t="s">
        <v>427</v>
      </c>
      <c r="F23" s="37" t="s">
        <v>100</v>
      </c>
      <c r="G23" s="37">
        <v>2</v>
      </c>
      <c r="H23" s="38">
        <v>35.42</v>
      </c>
      <c r="I23" s="39">
        <f t="shared" ref="I23:I110" si="1">G23*H23</f>
        <v>70.84</v>
      </c>
    </row>
    <row r="24" spans="1:9" ht="12.75" customHeight="1" x14ac:dyDescent="0.2">
      <c r="A24" s="589"/>
      <c r="B24" s="581"/>
      <c r="C24" s="581"/>
      <c r="D24" s="595"/>
      <c r="E24" s="15" t="s">
        <v>428</v>
      </c>
      <c r="F24" s="15" t="s">
        <v>100</v>
      </c>
      <c r="G24" s="15">
        <v>4</v>
      </c>
      <c r="H24" s="16">
        <v>14</v>
      </c>
      <c r="I24" s="43">
        <f t="shared" si="1"/>
        <v>56</v>
      </c>
    </row>
    <row r="25" spans="1:9" ht="12.75" customHeight="1" x14ac:dyDescent="0.2">
      <c r="A25" s="589"/>
      <c r="B25" s="581"/>
      <c r="C25" s="581"/>
      <c r="D25" s="595"/>
      <c r="E25" s="15" t="s">
        <v>189</v>
      </c>
      <c r="F25" s="15" t="s">
        <v>104</v>
      </c>
      <c r="G25" s="15">
        <v>4</v>
      </c>
      <c r="H25" s="16">
        <v>57.83</v>
      </c>
      <c r="I25" s="43">
        <f t="shared" si="1"/>
        <v>231.32</v>
      </c>
    </row>
    <row r="26" spans="1:9" ht="12.75" customHeight="1" x14ac:dyDescent="0.2">
      <c r="A26" s="589"/>
      <c r="B26" s="581"/>
      <c r="C26" s="581"/>
      <c r="D26" s="595"/>
      <c r="E26" s="295" t="s">
        <v>209</v>
      </c>
      <c r="F26" s="295" t="s">
        <v>100</v>
      </c>
      <c r="G26" s="295">
        <v>1</v>
      </c>
      <c r="H26" s="296">
        <v>165</v>
      </c>
      <c r="I26" s="43">
        <f t="shared" si="1"/>
        <v>165</v>
      </c>
    </row>
    <row r="27" spans="1:9" ht="12.75" customHeight="1" x14ac:dyDescent="0.2">
      <c r="A27" s="589"/>
      <c r="B27" s="581"/>
      <c r="C27" s="581"/>
      <c r="D27" s="595"/>
      <c r="E27" s="15" t="s">
        <v>429</v>
      </c>
      <c r="F27" s="15" t="s">
        <v>100</v>
      </c>
      <c r="G27" s="15">
        <v>2</v>
      </c>
      <c r="H27" s="16">
        <v>4.22</v>
      </c>
      <c r="I27" s="43">
        <f t="shared" si="1"/>
        <v>8.44</v>
      </c>
    </row>
    <row r="28" spans="1:9" ht="12.75" customHeight="1" x14ac:dyDescent="0.2">
      <c r="A28" s="589"/>
      <c r="B28" s="581"/>
      <c r="C28" s="581"/>
      <c r="D28" s="595"/>
      <c r="E28" s="15" t="s">
        <v>229</v>
      </c>
      <c r="F28" s="15" t="s">
        <v>100</v>
      </c>
      <c r="G28" s="15">
        <v>2</v>
      </c>
      <c r="H28" s="16">
        <v>47.38</v>
      </c>
      <c r="I28" s="43">
        <f t="shared" si="1"/>
        <v>94.76</v>
      </c>
    </row>
    <row r="29" spans="1:9" ht="12.75" customHeight="1" x14ac:dyDescent="0.2">
      <c r="A29" s="589"/>
      <c r="B29" s="581"/>
      <c r="C29" s="581"/>
      <c r="D29" s="595"/>
      <c r="E29" s="15" t="s">
        <v>430</v>
      </c>
      <c r="F29" s="15" t="s">
        <v>100</v>
      </c>
      <c r="G29" s="15">
        <v>2</v>
      </c>
      <c r="H29" s="16">
        <v>132.5</v>
      </c>
      <c r="I29" s="43">
        <f t="shared" si="1"/>
        <v>265</v>
      </c>
    </row>
    <row r="30" spans="1:9" x14ac:dyDescent="0.2">
      <c r="A30" s="589"/>
      <c r="B30" s="581"/>
      <c r="C30" s="581"/>
      <c r="D30" s="595"/>
      <c r="E30" s="15" t="s">
        <v>431</v>
      </c>
      <c r="F30" s="15" t="s">
        <v>100</v>
      </c>
      <c r="G30" s="15">
        <v>3</v>
      </c>
      <c r="H30" s="16">
        <v>3.5</v>
      </c>
      <c r="I30" s="43">
        <f t="shared" si="1"/>
        <v>10.5</v>
      </c>
    </row>
    <row r="31" spans="1:9" ht="12.75" customHeight="1" x14ac:dyDescent="0.2">
      <c r="A31" s="589"/>
      <c r="B31" s="581"/>
      <c r="C31" s="581"/>
      <c r="D31" s="595"/>
      <c r="E31" s="15" t="s">
        <v>333</v>
      </c>
      <c r="F31" s="15" t="s">
        <v>100</v>
      </c>
      <c r="G31" s="15">
        <v>1</v>
      </c>
      <c r="H31" s="16">
        <v>104.84</v>
      </c>
      <c r="I31" s="43">
        <f t="shared" si="1"/>
        <v>104.84</v>
      </c>
    </row>
    <row r="32" spans="1:9" ht="12.75" customHeight="1" x14ac:dyDescent="0.2">
      <c r="A32" s="589"/>
      <c r="B32" s="581"/>
      <c r="C32" s="581"/>
      <c r="D32" s="595"/>
      <c r="E32" s="15" t="s">
        <v>432</v>
      </c>
      <c r="F32" s="15" t="s">
        <v>100</v>
      </c>
      <c r="G32" s="15">
        <v>4</v>
      </c>
      <c r="H32" s="16">
        <v>3.43</v>
      </c>
      <c r="I32" s="43">
        <f t="shared" si="1"/>
        <v>13.72</v>
      </c>
    </row>
    <row r="33" spans="1:9" ht="12.75" customHeight="1" x14ac:dyDescent="0.2">
      <c r="A33" s="589"/>
      <c r="B33" s="581"/>
      <c r="C33" s="581"/>
      <c r="D33" s="595"/>
      <c r="E33" s="15" t="s">
        <v>191</v>
      </c>
      <c r="F33" s="15" t="s">
        <v>100</v>
      </c>
      <c r="G33" s="15">
        <v>8</v>
      </c>
      <c r="H33" s="16">
        <v>0.7</v>
      </c>
      <c r="I33" s="43">
        <f t="shared" si="1"/>
        <v>5.6</v>
      </c>
    </row>
    <row r="34" spans="1:9" ht="12.75" customHeight="1" thickBot="1" x14ac:dyDescent="0.25">
      <c r="A34" s="590"/>
      <c r="B34" s="581"/>
      <c r="C34" s="581"/>
      <c r="D34" s="592"/>
      <c r="E34" s="40" t="s">
        <v>433</v>
      </c>
      <c r="F34" s="40" t="s">
        <v>100</v>
      </c>
      <c r="G34" s="40">
        <v>14</v>
      </c>
      <c r="H34" s="41">
        <v>1.66</v>
      </c>
      <c r="I34" s="42">
        <f t="shared" si="1"/>
        <v>23.24</v>
      </c>
    </row>
    <row r="35" spans="1:9" ht="12.75" customHeight="1" x14ac:dyDescent="0.2">
      <c r="A35" s="588" t="s">
        <v>187</v>
      </c>
      <c r="B35" s="581"/>
      <c r="C35" s="581"/>
      <c r="D35" s="609" t="s">
        <v>434</v>
      </c>
      <c r="E35" s="37" t="s">
        <v>189</v>
      </c>
      <c r="F35" s="37" t="s">
        <v>104</v>
      </c>
      <c r="G35" s="37">
        <v>16</v>
      </c>
      <c r="H35" s="38">
        <v>57.83</v>
      </c>
      <c r="I35" s="39">
        <f t="shared" si="1"/>
        <v>925.28</v>
      </c>
    </row>
    <row r="36" spans="1:9" ht="12.75" customHeight="1" x14ac:dyDescent="0.2">
      <c r="A36" s="589"/>
      <c r="B36" s="581"/>
      <c r="C36" s="581"/>
      <c r="D36" s="610"/>
      <c r="E36" s="15" t="s">
        <v>429</v>
      </c>
      <c r="F36" s="15" t="s">
        <v>100</v>
      </c>
      <c r="G36" s="15">
        <v>2</v>
      </c>
      <c r="H36" s="16">
        <v>4.22</v>
      </c>
      <c r="I36" s="43">
        <f t="shared" si="1"/>
        <v>8.44</v>
      </c>
    </row>
    <row r="37" spans="1:9" x14ac:dyDescent="0.2">
      <c r="A37" s="589"/>
      <c r="B37" s="581"/>
      <c r="C37" s="581"/>
      <c r="D37" s="610"/>
      <c r="E37" s="15" t="s">
        <v>191</v>
      </c>
      <c r="F37" s="15" t="s">
        <v>100</v>
      </c>
      <c r="G37" s="15">
        <v>10</v>
      </c>
      <c r="H37" s="16">
        <v>3.7</v>
      </c>
      <c r="I37" s="43">
        <f t="shared" si="1"/>
        <v>37</v>
      </c>
    </row>
    <row r="38" spans="1:9" x14ac:dyDescent="0.2">
      <c r="A38" s="589"/>
      <c r="B38" s="581"/>
      <c r="C38" s="581"/>
      <c r="D38" s="610"/>
      <c r="E38" s="15" t="s">
        <v>435</v>
      </c>
      <c r="F38" s="15" t="s">
        <v>100</v>
      </c>
      <c r="G38" s="15">
        <v>1</v>
      </c>
      <c r="H38" s="16">
        <v>190</v>
      </c>
      <c r="I38" s="43">
        <f t="shared" si="1"/>
        <v>190</v>
      </c>
    </row>
    <row r="39" spans="1:9" x14ac:dyDescent="0.2">
      <c r="A39" s="589"/>
      <c r="B39" s="581"/>
      <c r="C39" s="581"/>
      <c r="D39" s="610"/>
      <c r="E39" s="15" t="s">
        <v>436</v>
      </c>
      <c r="F39" s="15" t="s">
        <v>100</v>
      </c>
      <c r="G39" s="15">
        <v>1</v>
      </c>
      <c r="H39" s="16">
        <v>85.05</v>
      </c>
      <c r="I39" s="43">
        <f t="shared" si="1"/>
        <v>85.05</v>
      </c>
    </row>
    <row r="40" spans="1:9" ht="12.75" customHeight="1" thickBot="1" x14ac:dyDescent="0.25">
      <c r="A40" s="590"/>
      <c r="B40" s="581"/>
      <c r="C40" s="581"/>
      <c r="D40" s="611"/>
      <c r="E40" s="40" t="s">
        <v>437</v>
      </c>
      <c r="F40" s="40" t="s">
        <v>100</v>
      </c>
      <c r="G40" s="40">
        <v>1</v>
      </c>
      <c r="H40" s="41">
        <v>100</v>
      </c>
      <c r="I40" s="42">
        <f t="shared" si="1"/>
        <v>100</v>
      </c>
    </row>
    <row r="41" spans="1:9" ht="12.75" customHeight="1" x14ac:dyDescent="0.2">
      <c r="A41" s="588" t="s">
        <v>439</v>
      </c>
      <c r="B41" s="581"/>
      <c r="C41" s="581"/>
      <c r="D41" s="609" t="s">
        <v>440</v>
      </c>
      <c r="E41" s="37" t="s">
        <v>193</v>
      </c>
      <c r="F41" s="37" t="s">
        <v>100</v>
      </c>
      <c r="G41" s="37">
        <v>1</v>
      </c>
      <c r="H41" s="38">
        <v>106.12</v>
      </c>
      <c r="I41" s="39">
        <f t="shared" si="1"/>
        <v>106.12</v>
      </c>
    </row>
    <row r="42" spans="1:9" ht="12.75" customHeight="1" x14ac:dyDescent="0.2">
      <c r="A42" s="589"/>
      <c r="B42" s="581"/>
      <c r="C42" s="581"/>
      <c r="D42" s="610"/>
      <c r="E42" s="295" t="s">
        <v>438</v>
      </c>
      <c r="F42" s="295" t="s">
        <v>100</v>
      </c>
      <c r="G42" s="295">
        <v>1</v>
      </c>
      <c r="H42" s="296">
        <v>66.5</v>
      </c>
      <c r="I42" s="43">
        <f t="shared" si="1"/>
        <v>66.5</v>
      </c>
    </row>
    <row r="43" spans="1:9" ht="12.75" customHeight="1" x14ac:dyDescent="0.2">
      <c r="A43" s="589"/>
      <c r="B43" s="581"/>
      <c r="C43" s="581"/>
      <c r="D43" s="610"/>
      <c r="E43" s="15" t="s">
        <v>236</v>
      </c>
      <c r="F43" s="15" t="s">
        <v>104</v>
      </c>
      <c r="G43" s="15">
        <v>3</v>
      </c>
      <c r="H43" s="16">
        <v>57.72</v>
      </c>
      <c r="I43" s="43">
        <f t="shared" si="1"/>
        <v>173.16</v>
      </c>
    </row>
    <row r="44" spans="1:9" ht="12.75" customHeight="1" x14ac:dyDescent="0.2">
      <c r="A44" s="589"/>
      <c r="B44" s="581"/>
      <c r="C44" s="581"/>
      <c r="D44" s="610"/>
      <c r="E44" s="15" t="s">
        <v>193</v>
      </c>
      <c r="F44" s="15" t="s">
        <v>100</v>
      </c>
      <c r="G44" s="15">
        <v>3</v>
      </c>
      <c r="H44" s="16">
        <v>106.12</v>
      </c>
      <c r="I44" s="43">
        <f t="shared" si="1"/>
        <v>318.36</v>
      </c>
    </row>
    <row r="45" spans="1:9" x14ac:dyDescent="0.2">
      <c r="A45" s="589"/>
      <c r="B45" s="581"/>
      <c r="C45" s="581"/>
      <c r="D45" s="610"/>
      <c r="E45" s="15" t="s">
        <v>438</v>
      </c>
      <c r="F45" s="15" t="s">
        <v>100</v>
      </c>
      <c r="G45" s="15">
        <v>2</v>
      </c>
      <c r="H45" s="16">
        <v>66.5</v>
      </c>
      <c r="I45" s="43">
        <f t="shared" si="1"/>
        <v>133</v>
      </c>
    </row>
    <row r="46" spans="1:9" x14ac:dyDescent="0.2">
      <c r="A46" s="589"/>
      <c r="B46" s="581"/>
      <c r="C46" s="581"/>
      <c r="D46" s="610"/>
      <c r="E46" s="15" t="s">
        <v>229</v>
      </c>
      <c r="F46" s="15" t="s">
        <v>100</v>
      </c>
      <c r="G46" s="15">
        <v>4</v>
      </c>
      <c r="H46" s="16">
        <v>47.38</v>
      </c>
      <c r="I46" s="43">
        <f t="shared" si="1"/>
        <v>189.52</v>
      </c>
    </row>
    <row r="47" spans="1:9" ht="12.75" customHeight="1" x14ac:dyDescent="0.2">
      <c r="A47" s="589"/>
      <c r="B47" s="581"/>
      <c r="C47" s="581"/>
      <c r="D47" s="610"/>
      <c r="E47" s="15" t="s">
        <v>436</v>
      </c>
      <c r="F47" s="15" t="s">
        <v>100</v>
      </c>
      <c r="G47" s="15">
        <v>1</v>
      </c>
      <c r="H47" s="15">
        <v>85.05</v>
      </c>
      <c r="I47" s="43">
        <f t="shared" si="1"/>
        <v>85.05</v>
      </c>
    </row>
    <row r="48" spans="1:9" x14ac:dyDescent="0.2">
      <c r="A48" s="589"/>
      <c r="B48" s="581"/>
      <c r="C48" s="581"/>
      <c r="D48" s="610"/>
      <c r="E48" s="15" t="s">
        <v>441</v>
      </c>
      <c r="F48" s="15" t="s">
        <v>100</v>
      </c>
      <c r="G48" s="15">
        <v>1</v>
      </c>
      <c r="H48" s="16">
        <v>280</v>
      </c>
      <c r="I48" s="43">
        <f t="shared" si="1"/>
        <v>280</v>
      </c>
    </row>
    <row r="49" spans="1:9" x14ac:dyDescent="0.2">
      <c r="A49" s="589"/>
      <c r="B49" s="581"/>
      <c r="C49" s="581"/>
      <c r="D49" s="610"/>
      <c r="E49" s="15" t="s">
        <v>240</v>
      </c>
      <c r="F49" s="15" t="s">
        <v>100</v>
      </c>
      <c r="G49" s="15">
        <v>1</v>
      </c>
      <c r="H49" s="16">
        <v>320</v>
      </c>
      <c r="I49" s="43">
        <f t="shared" si="1"/>
        <v>320</v>
      </c>
    </row>
    <row r="50" spans="1:9" ht="12.75" customHeight="1" thickBot="1" x14ac:dyDescent="0.25">
      <c r="A50" s="590"/>
      <c r="B50" s="580"/>
      <c r="C50" s="580"/>
      <c r="D50" s="611"/>
      <c r="E50" s="40" t="s">
        <v>442</v>
      </c>
      <c r="F50" s="40" t="s">
        <v>100</v>
      </c>
      <c r="G50" s="40">
        <v>1</v>
      </c>
      <c r="H50" s="41">
        <v>11.73</v>
      </c>
      <c r="I50" s="42">
        <f t="shared" si="1"/>
        <v>11.73</v>
      </c>
    </row>
    <row r="51" spans="1:9" ht="26.25" thickBot="1" x14ac:dyDescent="0.25">
      <c r="A51" s="46" t="s">
        <v>353</v>
      </c>
      <c r="B51" s="579">
        <v>4672.3</v>
      </c>
      <c r="C51" s="579" t="s">
        <v>69</v>
      </c>
      <c r="D51" s="531" t="s">
        <v>362</v>
      </c>
      <c r="E51" s="47" t="s">
        <v>355</v>
      </c>
      <c r="F51" s="47" t="s">
        <v>100</v>
      </c>
      <c r="G51" s="47">
        <v>2</v>
      </c>
      <c r="H51" s="48">
        <v>17</v>
      </c>
      <c r="I51" s="49">
        <f t="shared" si="1"/>
        <v>34</v>
      </c>
    </row>
    <row r="52" spans="1:9" ht="12.75" customHeight="1" x14ac:dyDescent="0.2">
      <c r="A52" s="588" t="s">
        <v>118</v>
      </c>
      <c r="B52" s="581"/>
      <c r="C52" s="581"/>
      <c r="D52" s="532" t="s">
        <v>121</v>
      </c>
      <c r="E52" s="37" t="s">
        <v>192</v>
      </c>
      <c r="F52" s="37" t="s">
        <v>100</v>
      </c>
      <c r="G52" s="37">
        <v>1</v>
      </c>
      <c r="H52" s="38">
        <v>68.430000000000007</v>
      </c>
      <c r="I52" s="39">
        <f t="shared" si="1"/>
        <v>68.430000000000007</v>
      </c>
    </row>
    <row r="53" spans="1:9" ht="12.75" customHeight="1" x14ac:dyDescent="0.2">
      <c r="A53" s="589"/>
      <c r="B53" s="581"/>
      <c r="C53" s="581"/>
      <c r="D53" s="669" t="s">
        <v>676</v>
      </c>
      <c r="E53" s="35" t="s">
        <v>677</v>
      </c>
      <c r="F53" s="35" t="s">
        <v>100</v>
      </c>
      <c r="G53" s="35">
        <v>2</v>
      </c>
      <c r="H53" s="36">
        <v>173.33</v>
      </c>
      <c r="I53" s="160">
        <f t="shared" si="1"/>
        <v>346.66</v>
      </c>
    </row>
    <row r="54" spans="1:9" x14ac:dyDescent="0.2">
      <c r="A54" s="589"/>
      <c r="B54" s="581"/>
      <c r="C54" s="581"/>
      <c r="D54" s="669"/>
      <c r="E54" s="15" t="s">
        <v>619</v>
      </c>
      <c r="F54" s="15" t="s">
        <v>100</v>
      </c>
      <c r="G54" s="15">
        <v>2</v>
      </c>
      <c r="H54" s="16">
        <v>140</v>
      </c>
      <c r="I54" s="43">
        <f t="shared" si="1"/>
        <v>280</v>
      </c>
    </row>
    <row r="55" spans="1:9" x14ac:dyDescent="0.2">
      <c r="A55" s="589"/>
      <c r="B55" s="581"/>
      <c r="C55" s="581"/>
      <c r="D55" s="669"/>
      <c r="E55" s="15" t="s">
        <v>217</v>
      </c>
      <c r="F55" s="15" t="s">
        <v>104</v>
      </c>
      <c r="G55" s="15">
        <v>1</v>
      </c>
      <c r="H55" s="16">
        <v>55.74</v>
      </c>
      <c r="I55" s="43">
        <f t="shared" si="1"/>
        <v>55.74</v>
      </c>
    </row>
    <row r="56" spans="1:9" ht="12.75" customHeight="1" x14ac:dyDescent="0.2">
      <c r="A56" s="589"/>
      <c r="B56" s="581"/>
      <c r="C56" s="581"/>
      <c r="D56" s="669"/>
      <c r="E56" s="15" t="s">
        <v>678</v>
      </c>
      <c r="F56" s="15" t="s">
        <v>100</v>
      </c>
      <c r="G56" s="15">
        <v>2</v>
      </c>
      <c r="H56" s="16">
        <v>1.66</v>
      </c>
      <c r="I56" s="43">
        <f t="shared" si="1"/>
        <v>3.32</v>
      </c>
    </row>
    <row r="57" spans="1:9" ht="12.75" customHeight="1" thickBot="1" x14ac:dyDescent="0.25">
      <c r="A57" s="590"/>
      <c r="B57" s="580"/>
      <c r="C57" s="580"/>
      <c r="D57" s="670"/>
      <c r="E57" s="40" t="s">
        <v>215</v>
      </c>
      <c r="F57" s="40" t="s">
        <v>100</v>
      </c>
      <c r="G57" s="40">
        <v>2</v>
      </c>
      <c r="H57" s="41">
        <v>92.39</v>
      </c>
      <c r="I57" s="42">
        <f t="shared" si="1"/>
        <v>184.78</v>
      </c>
    </row>
    <row r="58" spans="1:9" ht="12.75" customHeight="1" x14ac:dyDescent="0.2">
      <c r="A58" s="588" t="s">
        <v>118</v>
      </c>
      <c r="B58" s="579">
        <v>4320.4799999999996</v>
      </c>
      <c r="C58" s="579" t="s">
        <v>71</v>
      </c>
      <c r="D58" s="591"/>
      <c r="E58" s="37" t="s">
        <v>333</v>
      </c>
      <c r="F58" s="37" t="s">
        <v>100</v>
      </c>
      <c r="G58" s="37">
        <v>1</v>
      </c>
      <c r="H58" s="38">
        <v>104.84</v>
      </c>
      <c r="I58" s="39">
        <f t="shared" si="1"/>
        <v>104.84</v>
      </c>
    </row>
    <row r="59" spans="1:9" ht="12.75" customHeight="1" x14ac:dyDescent="0.2">
      <c r="A59" s="589"/>
      <c r="B59" s="581"/>
      <c r="C59" s="581"/>
      <c r="D59" s="595"/>
      <c r="E59" s="15" t="s">
        <v>237</v>
      </c>
      <c r="F59" s="15" t="s">
        <v>100</v>
      </c>
      <c r="G59" s="15">
        <v>1</v>
      </c>
      <c r="H59" s="16">
        <v>4.59</v>
      </c>
      <c r="I59" s="43">
        <f t="shared" si="1"/>
        <v>4.59</v>
      </c>
    </row>
    <row r="60" spans="1:9" ht="12.75" customHeight="1" x14ac:dyDescent="0.2">
      <c r="A60" s="589"/>
      <c r="B60" s="581"/>
      <c r="C60" s="581"/>
      <c r="D60" s="595"/>
      <c r="E60" s="15" t="s">
        <v>441</v>
      </c>
      <c r="F60" s="15" t="s">
        <v>100</v>
      </c>
      <c r="G60" s="15">
        <v>1</v>
      </c>
      <c r="H60" s="16">
        <v>280</v>
      </c>
      <c r="I60" s="43">
        <f t="shared" si="1"/>
        <v>280</v>
      </c>
    </row>
    <row r="61" spans="1:9" ht="12.75" customHeight="1" x14ac:dyDescent="0.2">
      <c r="A61" s="589"/>
      <c r="B61" s="581"/>
      <c r="C61" s="581"/>
      <c r="D61" s="595"/>
      <c r="E61" s="15" t="s">
        <v>229</v>
      </c>
      <c r="F61" s="15" t="s">
        <v>100</v>
      </c>
      <c r="G61" s="15">
        <v>3</v>
      </c>
      <c r="H61" s="16">
        <v>101.96</v>
      </c>
      <c r="I61" s="43">
        <f t="shared" si="1"/>
        <v>305.88</v>
      </c>
    </row>
    <row r="62" spans="1:9" ht="12.75" customHeight="1" x14ac:dyDescent="0.2">
      <c r="A62" s="589"/>
      <c r="B62" s="581"/>
      <c r="C62" s="581"/>
      <c r="D62" s="595"/>
      <c r="E62" s="15" t="s">
        <v>823</v>
      </c>
      <c r="F62" s="15" t="s">
        <v>100</v>
      </c>
      <c r="G62" s="15">
        <v>2</v>
      </c>
      <c r="H62" s="16">
        <v>9.52</v>
      </c>
      <c r="I62" s="43">
        <f t="shared" si="1"/>
        <v>19.04</v>
      </c>
    </row>
    <row r="63" spans="1:9" ht="12.75" customHeight="1" x14ac:dyDescent="0.2">
      <c r="A63" s="589"/>
      <c r="B63" s="581"/>
      <c r="C63" s="581"/>
      <c r="D63" s="595"/>
      <c r="E63" s="15" t="s">
        <v>229</v>
      </c>
      <c r="F63" s="15" t="s">
        <v>100</v>
      </c>
      <c r="G63" s="15">
        <v>2</v>
      </c>
      <c r="H63" s="16">
        <v>43.84</v>
      </c>
      <c r="I63" s="43">
        <f t="shared" si="1"/>
        <v>87.68</v>
      </c>
    </row>
    <row r="64" spans="1:9" ht="12.75" customHeight="1" x14ac:dyDescent="0.2">
      <c r="A64" s="589"/>
      <c r="B64" s="581"/>
      <c r="C64" s="581"/>
      <c r="D64" s="595"/>
      <c r="E64" s="15" t="s">
        <v>193</v>
      </c>
      <c r="F64" s="15" t="s">
        <v>100</v>
      </c>
      <c r="G64" s="15">
        <v>2</v>
      </c>
      <c r="H64" s="16">
        <v>106.12</v>
      </c>
      <c r="I64" s="43">
        <f t="shared" si="1"/>
        <v>212.24</v>
      </c>
    </row>
    <row r="65" spans="1:9" ht="12.75" customHeight="1" x14ac:dyDescent="0.2">
      <c r="A65" s="589"/>
      <c r="B65" s="581"/>
      <c r="C65" s="581"/>
      <c r="D65" s="595"/>
      <c r="E65" s="15" t="s">
        <v>231</v>
      </c>
      <c r="F65" s="15" t="s">
        <v>100</v>
      </c>
      <c r="G65" s="15">
        <v>2</v>
      </c>
      <c r="H65" s="16">
        <v>3.6</v>
      </c>
      <c r="I65" s="43">
        <f t="shared" si="1"/>
        <v>7.2</v>
      </c>
    </row>
    <row r="66" spans="1:9" ht="12.75" customHeight="1" thickBot="1" x14ac:dyDescent="0.25">
      <c r="A66" s="590"/>
      <c r="B66" s="581"/>
      <c r="C66" s="581"/>
      <c r="D66" s="592"/>
      <c r="E66" s="40" t="s">
        <v>822</v>
      </c>
      <c r="F66" s="40" t="s">
        <v>100</v>
      </c>
      <c r="G66" s="40">
        <v>1</v>
      </c>
      <c r="H66" s="41">
        <v>35</v>
      </c>
      <c r="I66" s="42">
        <f t="shared" si="1"/>
        <v>35</v>
      </c>
    </row>
    <row r="67" spans="1:9" ht="12.75" customHeight="1" x14ac:dyDescent="0.2">
      <c r="A67" s="588" t="s">
        <v>142</v>
      </c>
      <c r="B67" s="581"/>
      <c r="C67" s="581"/>
      <c r="D67" s="591" t="s">
        <v>802</v>
      </c>
      <c r="E67" s="37" t="s">
        <v>236</v>
      </c>
      <c r="F67" s="37" t="s">
        <v>104</v>
      </c>
      <c r="G67" s="37">
        <v>1</v>
      </c>
      <c r="H67" s="38">
        <v>57.72</v>
      </c>
      <c r="I67" s="39">
        <f t="shared" si="1"/>
        <v>57.72</v>
      </c>
    </row>
    <row r="68" spans="1:9" ht="12.75" customHeight="1" x14ac:dyDescent="0.2">
      <c r="A68" s="589"/>
      <c r="B68" s="581"/>
      <c r="C68" s="581"/>
      <c r="D68" s="595"/>
      <c r="E68" s="15" t="s">
        <v>224</v>
      </c>
      <c r="F68" s="15" t="s">
        <v>104</v>
      </c>
      <c r="G68" s="15">
        <v>1</v>
      </c>
      <c r="H68" s="16">
        <v>135.87</v>
      </c>
      <c r="I68" s="43">
        <f t="shared" si="1"/>
        <v>135.87</v>
      </c>
    </row>
    <row r="69" spans="1:9" ht="12.75" customHeight="1" x14ac:dyDescent="0.2">
      <c r="A69" s="589"/>
      <c r="B69" s="581"/>
      <c r="C69" s="581"/>
      <c r="D69" s="595"/>
      <c r="E69" s="15" t="s">
        <v>228</v>
      </c>
      <c r="F69" s="15" t="s">
        <v>100</v>
      </c>
      <c r="G69" s="15">
        <v>3</v>
      </c>
      <c r="H69" s="16">
        <v>8.07</v>
      </c>
      <c r="I69" s="43">
        <f t="shared" si="1"/>
        <v>24.21</v>
      </c>
    </row>
    <row r="70" spans="1:9" ht="12.75" customHeight="1" x14ac:dyDescent="0.2">
      <c r="A70" s="589"/>
      <c r="B70" s="581"/>
      <c r="C70" s="581"/>
      <c r="D70" s="595"/>
      <c r="E70" s="15" t="s">
        <v>596</v>
      </c>
      <c r="F70" s="15" t="s">
        <v>100</v>
      </c>
      <c r="G70" s="15">
        <v>2</v>
      </c>
      <c r="H70" s="16">
        <v>155.69999999999999</v>
      </c>
      <c r="I70" s="43">
        <f t="shared" si="1"/>
        <v>311.39999999999998</v>
      </c>
    </row>
    <row r="71" spans="1:9" ht="12.75" customHeight="1" x14ac:dyDescent="0.2">
      <c r="A71" s="589"/>
      <c r="B71" s="581"/>
      <c r="C71" s="581"/>
      <c r="D71" s="595"/>
      <c r="E71" s="15" t="s">
        <v>226</v>
      </c>
      <c r="F71" s="15" t="s">
        <v>100</v>
      </c>
      <c r="G71" s="15">
        <v>4</v>
      </c>
      <c r="H71" s="16">
        <v>9.15</v>
      </c>
      <c r="I71" s="43">
        <f t="shared" si="1"/>
        <v>36.6</v>
      </c>
    </row>
    <row r="72" spans="1:9" ht="12.75" customHeight="1" x14ac:dyDescent="0.2">
      <c r="A72" s="589"/>
      <c r="B72" s="581"/>
      <c r="C72" s="581"/>
      <c r="D72" s="595"/>
      <c r="E72" s="15" t="s">
        <v>824</v>
      </c>
      <c r="F72" s="15" t="s">
        <v>100</v>
      </c>
      <c r="G72" s="15">
        <v>2</v>
      </c>
      <c r="H72" s="16">
        <v>70.19</v>
      </c>
      <c r="I72" s="43">
        <f t="shared" si="1"/>
        <v>140.38</v>
      </c>
    </row>
    <row r="73" spans="1:9" ht="12.75" customHeight="1" x14ac:dyDescent="0.2">
      <c r="A73" s="589"/>
      <c r="B73" s="581"/>
      <c r="C73" s="581"/>
      <c r="D73" s="595"/>
      <c r="E73" s="15" t="s">
        <v>240</v>
      </c>
      <c r="F73" s="15" t="s">
        <v>100</v>
      </c>
      <c r="G73" s="15">
        <v>2</v>
      </c>
      <c r="H73" s="16">
        <v>320</v>
      </c>
      <c r="I73" s="43">
        <f t="shared" si="1"/>
        <v>640</v>
      </c>
    </row>
    <row r="74" spans="1:9" ht="12.75" customHeight="1" x14ac:dyDescent="0.2">
      <c r="A74" s="589"/>
      <c r="B74" s="581"/>
      <c r="C74" s="581"/>
      <c r="D74" s="595"/>
      <c r="E74" s="15" t="s">
        <v>825</v>
      </c>
      <c r="F74" s="15" t="s">
        <v>100</v>
      </c>
      <c r="G74" s="15">
        <v>1</v>
      </c>
      <c r="H74" s="16">
        <v>9.52</v>
      </c>
      <c r="I74" s="43">
        <f t="shared" si="1"/>
        <v>9.52</v>
      </c>
    </row>
    <row r="75" spans="1:9" ht="12.75" customHeight="1" x14ac:dyDescent="0.2">
      <c r="A75" s="589"/>
      <c r="B75" s="581"/>
      <c r="C75" s="581"/>
      <c r="D75" s="595"/>
      <c r="E75" s="15" t="s">
        <v>230</v>
      </c>
      <c r="F75" s="15" t="s">
        <v>100</v>
      </c>
      <c r="G75" s="15">
        <v>2</v>
      </c>
      <c r="H75" s="16">
        <v>50.75</v>
      </c>
      <c r="I75" s="43">
        <f t="shared" si="1"/>
        <v>101.5</v>
      </c>
    </row>
    <row r="76" spans="1:9" ht="12.75" customHeight="1" thickBot="1" x14ac:dyDescent="0.25">
      <c r="A76" s="590"/>
      <c r="B76" s="580"/>
      <c r="C76" s="580"/>
      <c r="D76" s="592"/>
      <c r="E76" s="40" t="s">
        <v>209</v>
      </c>
      <c r="F76" s="40" t="s">
        <v>100</v>
      </c>
      <c r="G76" s="40">
        <v>1</v>
      </c>
      <c r="H76" s="41">
        <v>173.33</v>
      </c>
      <c r="I76" s="42">
        <f t="shared" si="1"/>
        <v>173.33</v>
      </c>
    </row>
    <row r="77" spans="1:9" ht="26.25" thickBot="1" x14ac:dyDescent="0.25">
      <c r="A77" s="46" t="s">
        <v>889</v>
      </c>
      <c r="B77" s="272">
        <v>4306.79</v>
      </c>
      <c r="C77" s="88" t="s">
        <v>72</v>
      </c>
      <c r="D77" s="47" t="s">
        <v>126</v>
      </c>
      <c r="E77" s="47" t="s">
        <v>883</v>
      </c>
      <c r="F77" s="47" t="s">
        <v>100</v>
      </c>
      <c r="G77" s="47">
        <v>1</v>
      </c>
      <c r="H77" s="48">
        <v>2401.9899999999998</v>
      </c>
      <c r="I77" s="49">
        <f t="shared" si="1"/>
        <v>2401.9899999999998</v>
      </c>
    </row>
    <row r="78" spans="1:9" ht="12.75" customHeight="1" x14ac:dyDescent="0.2">
      <c r="A78" s="588" t="s">
        <v>963</v>
      </c>
      <c r="B78" s="579">
        <v>4243.63</v>
      </c>
      <c r="C78" s="579" t="s">
        <v>73</v>
      </c>
      <c r="D78" s="591" t="s">
        <v>901</v>
      </c>
      <c r="E78" s="37" t="s">
        <v>411</v>
      </c>
      <c r="F78" s="37" t="s">
        <v>100</v>
      </c>
      <c r="G78" s="37">
        <v>12</v>
      </c>
      <c r="H78" s="38">
        <v>5.44</v>
      </c>
      <c r="I78" s="39">
        <f t="shared" si="1"/>
        <v>65.28</v>
      </c>
    </row>
    <row r="79" spans="1:9" ht="12.75" customHeight="1" x14ac:dyDescent="0.2">
      <c r="A79" s="589"/>
      <c r="B79" s="581"/>
      <c r="C79" s="581"/>
      <c r="D79" s="595"/>
      <c r="E79" s="35" t="s">
        <v>420</v>
      </c>
      <c r="F79" s="35" t="s">
        <v>100</v>
      </c>
      <c r="G79" s="35">
        <v>6</v>
      </c>
      <c r="H79" s="36">
        <v>4.59</v>
      </c>
      <c r="I79" s="160">
        <f t="shared" si="1"/>
        <v>27.54</v>
      </c>
    </row>
    <row r="80" spans="1:9" ht="12.75" customHeight="1" x14ac:dyDescent="0.2">
      <c r="A80" s="589"/>
      <c r="B80" s="581"/>
      <c r="C80" s="581"/>
      <c r="D80" s="595"/>
      <c r="E80" s="35" t="s">
        <v>333</v>
      </c>
      <c r="F80" s="35" t="s">
        <v>100</v>
      </c>
      <c r="G80" s="35">
        <v>4</v>
      </c>
      <c r="H80" s="36">
        <v>104.84</v>
      </c>
      <c r="I80" s="160">
        <f t="shared" si="1"/>
        <v>419.36</v>
      </c>
    </row>
    <row r="81" spans="1:9" ht="12.75" customHeight="1" x14ac:dyDescent="0.2">
      <c r="A81" s="589"/>
      <c r="B81" s="581"/>
      <c r="C81" s="581"/>
      <c r="D81" s="595"/>
      <c r="E81" s="35" t="s">
        <v>231</v>
      </c>
      <c r="F81" s="35" t="s">
        <v>100</v>
      </c>
      <c r="G81" s="35">
        <v>6</v>
      </c>
      <c r="H81" s="36">
        <v>3.6</v>
      </c>
      <c r="I81" s="160">
        <f t="shared" si="1"/>
        <v>21.6</v>
      </c>
    </row>
    <row r="82" spans="1:9" ht="12.75" customHeight="1" x14ac:dyDescent="0.2">
      <c r="A82" s="589"/>
      <c r="B82" s="581"/>
      <c r="C82" s="581"/>
      <c r="D82" s="595"/>
      <c r="E82" s="35" t="s">
        <v>236</v>
      </c>
      <c r="F82" s="35" t="s">
        <v>104</v>
      </c>
      <c r="G82" s="35">
        <v>4</v>
      </c>
      <c r="H82" s="36">
        <v>57.72</v>
      </c>
      <c r="I82" s="160">
        <f t="shared" si="1"/>
        <v>230.88</v>
      </c>
    </row>
    <row r="83" spans="1:9" ht="12.75" customHeight="1" thickBot="1" x14ac:dyDescent="0.25">
      <c r="A83" s="590"/>
      <c r="B83" s="581"/>
      <c r="C83" s="581"/>
      <c r="D83" s="592"/>
      <c r="E83" s="86" t="s">
        <v>441</v>
      </c>
      <c r="F83" s="86" t="s">
        <v>100</v>
      </c>
      <c r="G83" s="86">
        <v>1</v>
      </c>
      <c r="H83" s="87">
        <v>290</v>
      </c>
      <c r="I83" s="203">
        <f t="shared" si="1"/>
        <v>290</v>
      </c>
    </row>
    <row r="84" spans="1:9" ht="12.75" customHeight="1" x14ac:dyDescent="0.2">
      <c r="A84" s="588" t="s">
        <v>965</v>
      </c>
      <c r="B84" s="581"/>
      <c r="C84" s="581"/>
      <c r="D84" s="591" t="s">
        <v>964</v>
      </c>
      <c r="E84" s="37" t="s">
        <v>236</v>
      </c>
      <c r="F84" s="37" t="s">
        <v>104</v>
      </c>
      <c r="G84" s="37">
        <v>4</v>
      </c>
      <c r="H84" s="508">
        <v>57.72</v>
      </c>
      <c r="I84" s="377">
        <f t="shared" si="1"/>
        <v>230.88</v>
      </c>
    </row>
    <row r="85" spans="1:9" ht="12.75" customHeight="1" x14ac:dyDescent="0.2">
      <c r="A85" s="589"/>
      <c r="B85" s="581"/>
      <c r="C85" s="581"/>
      <c r="D85" s="595"/>
      <c r="E85" s="35" t="s">
        <v>966</v>
      </c>
      <c r="F85" s="35" t="s">
        <v>100</v>
      </c>
      <c r="G85" s="35">
        <v>2</v>
      </c>
      <c r="H85" s="509">
        <v>240</v>
      </c>
      <c r="I85" s="377">
        <f t="shared" si="1"/>
        <v>480</v>
      </c>
    </row>
    <row r="86" spans="1:9" ht="12.75" customHeight="1" x14ac:dyDescent="0.2">
      <c r="A86" s="589"/>
      <c r="B86" s="581"/>
      <c r="C86" s="581"/>
      <c r="D86" s="595"/>
      <c r="E86" s="35" t="s">
        <v>410</v>
      </c>
      <c r="F86" s="35" t="s">
        <v>100</v>
      </c>
      <c r="G86" s="35">
        <v>1</v>
      </c>
      <c r="H86" s="509">
        <v>8.5</v>
      </c>
      <c r="I86" s="377">
        <f t="shared" si="1"/>
        <v>8.5</v>
      </c>
    </row>
    <row r="87" spans="1:9" ht="12.75" customHeight="1" x14ac:dyDescent="0.2">
      <c r="A87" s="589"/>
      <c r="B87" s="581"/>
      <c r="C87" s="581"/>
      <c r="D87" s="595"/>
      <c r="E87" s="35" t="s">
        <v>237</v>
      </c>
      <c r="F87" s="35" t="s">
        <v>100</v>
      </c>
      <c r="G87" s="35">
        <v>4</v>
      </c>
      <c r="H87" s="509">
        <v>4.59</v>
      </c>
      <c r="I87" s="377">
        <f t="shared" si="1"/>
        <v>18.36</v>
      </c>
    </row>
    <row r="88" spans="1:9" ht="12.75" customHeight="1" x14ac:dyDescent="0.2">
      <c r="A88" s="589"/>
      <c r="B88" s="581"/>
      <c r="C88" s="581"/>
      <c r="D88" s="595"/>
      <c r="E88" s="35" t="s">
        <v>411</v>
      </c>
      <c r="F88" s="35" t="s">
        <v>100</v>
      </c>
      <c r="G88" s="35">
        <v>4</v>
      </c>
      <c r="H88" s="509">
        <v>5.44</v>
      </c>
      <c r="I88" s="377">
        <f t="shared" si="1"/>
        <v>21.76</v>
      </c>
    </row>
    <row r="89" spans="1:9" ht="12.75" customHeight="1" x14ac:dyDescent="0.2">
      <c r="A89" s="589"/>
      <c r="B89" s="581"/>
      <c r="C89" s="581"/>
      <c r="D89" s="595"/>
      <c r="E89" s="35" t="s">
        <v>333</v>
      </c>
      <c r="F89" s="35" t="s">
        <v>100</v>
      </c>
      <c r="G89" s="35">
        <v>2</v>
      </c>
      <c r="H89" s="509">
        <v>104.84</v>
      </c>
      <c r="I89" s="377">
        <f t="shared" si="1"/>
        <v>209.68</v>
      </c>
    </row>
    <row r="90" spans="1:9" ht="12.75" customHeight="1" x14ac:dyDescent="0.2">
      <c r="A90" s="589"/>
      <c r="B90" s="581"/>
      <c r="C90" s="581"/>
      <c r="D90" s="595"/>
      <c r="E90" s="35" t="s">
        <v>231</v>
      </c>
      <c r="F90" s="35" t="s">
        <v>100</v>
      </c>
      <c r="G90" s="35">
        <v>1</v>
      </c>
      <c r="H90" s="509">
        <v>5</v>
      </c>
      <c r="I90" s="377">
        <f t="shared" si="1"/>
        <v>5</v>
      </c>
    </row>
    <row r="91" spans="1:9" ht="12.75" customHeight="1" x14ac:dyDescent="0.2">
      <c r="A91" s="589"/>
      <c r="B91" s="581"/>
      <c r="C91" s="581"/>
      <c r="D91" s="595"/>
      <c r="E91" s="35" t="s">
        <v>967</v>
      </c>
      <c r="F91" s="35" t="s">
        <v>100</v>
      </c>
      <c r="G91" s="35">
        <v>1</v>
      </c>
      <c r="H91" s="509">
        <v>120</v>
      </c>
      <c r="I91" s="377">
        <f t="shared" si="1"/>
        <v>120</v>
      </c>
    </row>
    <row r="92" spans="1:9" ht="12.75" customHeight="1" x14ac:dyDescent="0.2">
      <c r="A92" s="589"/>
      <c r="B92" s="581"/>
      <c r="C92" s="581"/>
      <c r="D92" s="633"/>
      <c r="E92" s="35" t="s">
        <v>414</v>
      </c>
      <c r="F92" s="35" t="s">
        <v>100</v>
      </c>
      <c r="G92" s="35">
        <v>4</v>
      </c>
      <c r="H92" s="509">
        <v>50.86</v>
      </c>
      <c r="I92" s="377">
        <f t="shared" si="1"/>
        <v>203.44</v>
      </c>
    </row>
    <row r="93" spans="1:9" ht="12.75" customHeight="1" x14ac:dyDescent="0.2">
      <c r="A93" s="589"/>
      <c r="B93" s="581"/>
      <c r="C93" s="581"/>
      <c r="D93" s="627" t="s">
        <v>195</v>
      </c>
      <c r="E93" s="35" t="s">
        <v>336</v>
      </c>
      <c r="F93" s="35" t="s">
        <v>104</v>
      </c>
      <c r="G93" s="35">
        <v>3</v>
      </c>
      <c r="H93" s="509">
        <v>52.03</v>
      </c>
      <c r="I93" s="377">
        <f t="shared" si="1"/>
        <v>156.09</v>
      </c>
    </row>
    <row r="94" spans="1:9" ht="12.75" customHeight="1" x14ac:dyDescent="0.2">
      <c r="A94" s="589"/>
      <c r="B94" s="581"/>
      <c r="C94" s="581"/>
      <c r="D94" s="595"/>
      <c r="E94" s="35" t="s">
        <v>968</v>
      </c>
      <c r="F94" s="35" t="s">
        <v>100</v>
      </c>
      <c r="G94" s="35">
        <v>1</v>
      </c>
      <c r="H94" s="509">
        <v>4.22</v>
      </c>
      <c r="I94" s="377">
        <f t="shared" si="1"/>
        <v>4.22</v>
      </c>
    </row>
    <row r="95" spans="1:9" ht="12.75" customHeight="1" x14ac:dyDescent="0.2">
      <c r="A95" s="589"/>
      <c r="B95" s="581"/>
      <c r="C95" s="581"/>
      <c r="D95" s="595"/>
      <c r="E95" s="35" t="s">
        <v>229</v>
      </c>
      <c r="F95" s="35" t="s">
        <v>100</v>
      </c>
      <c r="G95" s="35">
        <v>1</v>
      </c>
      <c r="H95" s="509">
        <v>47.38</v>
      </c>
      <c r="I95" s="377">
        <f t="shared" si="1"/>
        <v>47.38</v>
      </c>
    </row>
    <row r="96" spans="1:9" ht="12.75" customHeight="1" x14ac:dyDescent="0.2">
      <c r="A96" s="589"/>
      <c r="B96" s="581"/>
      <c r="C96" s="581"/>
      <c r="D96" s="595"/>
      <c r="E96" s="35" t="s">
        <v>193</v>
      </c>
      <c r="F96" s="35" t="s">
        <v>100</v>
      </c>
      <c r="G96" s="35">
        <v>1</v>
      </c>
      <c r="H96" s="509">
        <v>110.19</v>
      </c>
      <c r="I96" s="377">
        <f t="shared" si="1"/>
        <v>110.19</v>
      </c>
    </row>
    <row r="97" spans="1:9" ht="12.75" customHeight="1" x14ac:dyDescent="0.2">
      <c r="A97" s="589"/>
      <c r="B97" s="581"/>
      <c r="C97" s="581"/>
      <c r="D97" s="595"/>
      <c r="E97" s="15" t="s">
        <v>765</v>
      </c>
      <c r="F97" s="15" t="s">
        <v>100</v>
      </c>
      <c r="G97" s="15">
        <v>1</v>
      </c>
      <c r="H97" s="510">
        <v>61.59</v>
      </c>
      <c r="I97" s="377">
        <f t="shared" si="1"/>
        <v>61.59</v>
      </c>
    </row>
    <row r="98" spans="1:9" ht="12.75" customHeight="1" thickBot="1" x14ac:dyDescent="0.25">
      <c r="A98" s="590"/>
      <c r="B98" s="580"/>
      <c r="C98" s="580"/>
      <c r="D98" s="592"/>
      <c r="E98" s="40" t="s">
        <v>441</v>
      </c>
      <c r="F98" s="40" t="s">
        <v>100</v>
      </c>
      <c r="G98" s="40">
        <v>1</v>
      </c>
      <c r="H98" s="511">
        <v>290</v>
      </c>
      <c r="I98" s="377">
        <f t="shared" si="1"/>
        <v>290</v>
      </c>
    </row>
    <row r="99" spans="1:9" ht="12.75" customHeight="1" x14ac:dyDescent="0.2">
      <c r="A99" s="265"/>
      <c r="B99" s="266">
        <v>4992.37</v>
      </c>
      <c r="C99" s="33" t="s">
        <v>74</v>
      </c>
      <c r="D99" s="267"/>
      <c r="E99" s="35"/>
      <c r="F99" s="35"/>
      <c r="G99" s="35"/>
      <c r="H99" s="36"/>
      <c r="I99" s="160">
        <f t="shared" si="1"/>
        <v>0</v>
      </c>
    </row>
    <row r="100" spans="1:9" ht="12.75" customHeight="1" x14ac:dyDescent="0.2">
      <c r="A100" s="268"/>
      <c r="B100" s="269">
        <v>5156.9939999999997</v>
      </c>
      <c r="C100" s="13" t="s">
        <v>75</v>
      </c>
      <c r="D100" s="270"/>
      <c r="E100" s="15"/>
      <c r="F100" s="15"/>
      <c r="G100" s="15"/>
      <c r="H100" s="16"/>
      <c r="I100" s="160">
        <f t="shared" si="1"/>
        <v>0</v>
      </c>
    </row>
    <row r="101" spans="1:9" ht="12.75" customHeight="1" x14ac:dyDescent="0.2">
      <c r="A101" s="268"/>
      <c r="B101" s="269">
        <v>6068.4740000000002</v>
      </c>
      <c r="C101" s="13" t="s">
        <v>76</v>
      </c>
      <c r="D101" s="270"/>
      <c r="E101" s="15"/>
      <c r="F101" s="15"/>
      <c r="G101" s="15"/>
      <c r="H101" s="16"/>
      <c r="I101" s="160">
        <f t="shared" si="1"/>
        <v>0</v>
      </c>
    </row>
    <row r="102" spans="1:9" ht="12.75" customHeight="1" thickBot="1" x14ac:dyDescent="0.25">
      <c r="A102" s="268"/>
      <c r="B102" s="269">
        <v>4872.38</v>
      </c>
      <c r="C102" s="13" t="s">
        <v>77</v>
      </c>
      <c r="D102" s="270"/>
      <c r="E102" s="15"/>
      <c r="F102" s="15"/>
      <c r="G102" s="15"/>
      <c r="H102" s="16"/>
      <c r="I102" s="42">
        <f t="shared" si="1"/>
        <v>0</v>
      </c>
    </row>
    <row r="103" spans="1:9" ht="26.25" thickBot="1" x14ac:dyDescent="0.25">
      <c r="A103" s="46" t="s">
        <v>353</v>
      </c>
      <c r="B103" s="272">
        <v>6310.3770000000004</v>
      </c>
      <c r="C103" s="88" t="s">
        <v>78</v>
      </c>
      <c r="D103" s="47" t="s">
        <v>362</v>
      </c>
      <c r="E103" s="47" t="s">
        <v>355</v>
      </c>
      <c r="F103" s="47" t="s">
        <v>100</v>
      </c>
      <c r="G103" s="47">
        <v>2</v>
      </c>
      <c r="H103" s="48">
        <v>17</v>
      </c>
      <c r="I103" s="203">
        <f t="shared" si="1"/>
        <v>34</v>
      </c>
    </row>
    <row r="104" spans="1:9" ht="12.75" customHeight="1" x14ac:dyDescent="0.2">
      <c r="A104" s="588" t="s">
        <v>1579</v>
      </c>
      <c r="B104" s="579">
        <v>5416.8130000000001</v>
      </c>
      <c r="C104" s="579" t="s">
        <v>79</v>
      </c>
      <c r="D104" s="591" t="s">
        <v>121</v>
      </c>
      <c r="E104" s="37" t="s">
        <v>1573</v>
      </c>
      <c r="F104" s="37" t="s">
        <v>104</v>
      </c>
      <c r="G104" s="37">
        <v>46</v>
      </c>
      <c r="H104" s="38">
        <v>6.14</v>
      </c>
      <c r="I104" s="39">
        <f t="shared" si="1"/>
        <v>282.44</v>
      </c>
    </row>
    <row r="105" spans="1:9" ht="12.75" customHeight="1" x14ac:dyDescent="0.2">
      <c r="A105" s="589"/>
      <c r="B105" s="581"/>
      <c r="C105" s="581"/>
      <c r="D105" s="595"/>
      <c r="E105" s="15" t="s">
        <v>1592</v>
      </c>
      <c r="F105" s="15" t="s">
        <v>104</v>
      </c>
      <c r="G105" s="15">
        <v>20</v>
      </c>
      <c r="H105" s="16">
        <v>46.93</v>
      </c>
      <c r="I105" s="160">
        <f t="shared" si="1"/>
        <v>938.6</v>
      </c>
    </row>
    <row r="106" spans="1:9" ht="12.75" customHeight="1" x14ac:dyDescent="0.2">
      <c r="A106" s="589"/>
      <c r="B106" s="581"/>
      <c r="C106" s="581"/>
      <c r="D106" s="595"/>
      <c r="E106" s="15" t="s">
        <v>1593</v>
      </c>
      <c r="F106" s="15" t="s">
        <v>104</v>
      </c>
      <c r="G106" s="15">
        <v>20</v>
      </c>
      <c r="H106" s="16">
        <v>176.4</v>
      </c>
      <c r="I106" s="160">
        <f t="shared" si="1"/>
        <v>3528</v>
      </c>
    </row>
    <row r="107" spans="1:9" ht="12.75" customHeight="1" x14ac:dyDescent="0.2">
      <c r="A107" s="589"/>
      <c r="B107" s="581"/>
      <c r="C107" s="581"/>
      <c r="D107" s="595"/>
      <c r="E107" s="15" t="s">
        <v>1574</v>
      </c>
      <c r="F107" s="15" t="s">
        <v>104</v>
      </c>
      <c r="G107" s="15">
        <v>20</v>
      </c>
      <c r="H107" s="16">
        <v>11.73</v>
      </c>
      <c r="I107" s="160">
        <f t="shared" si="1"/>
        <v>234.60000000000002</v>
      </c>
    </row>
    <row r="108" spans="1:9" ht="12.75" customHeight="1" x14ac:dyDescent="0.2">
      <c r="A108" s="589"/>
      <c r="B108" s="581"/>
      <c r="C108" s="581"/>
      <c r="D108" s="595"/>
      <c r="E108" s="15" t="s">
        <v>1582</v>
      </c>
      <c r="F108" s="15" t="s">
        <v>104</v>
      </c>
      <c r="G108" s="15">
        <v>26</v>
      </c>
      <c r="H108" s="16">
        <v>7.31</v>
      </c>
      <c r="I108" s="160">
        <f t="shared" si="1"/>
        <v>190.06</v>
      </c>
    </row>
    <row r="109" spans="1:9" ht="12.75" customHeight="1" x14ac:dyDescent="0.2">
      <c r="A109" s="589"/>
      <c r="B109" s="581"/>
      <c r="C109" s="581"/>
      <c r="D109" s="595"/>
      <c r="E109" s="15" t="s">
        <v>1105</v>
      </c>
      <c r="F109" s="15" t="s">
        <v>100</v>
      </c>
      <c r="G109" s="15">
        <v>6</v>
      </c>
      <c r="H109" s="16">
        <v>120</v>
      </c>
      <c r="I109" s="160">
        <f t="shared" si="1"/>
        <v>720</v>
      </c>
    </row>
    <row r="110" spans="1:9" ht="13.5" thickBot="1" x14ac:dyDescent="0.25">
      <c r="A110" s="590"/>
      <c r="B110" s="580"/>
      <c r="C110" s="580"/>
      <c r="D110" s="592"/>
      <c r="E110" s="40" t="s">
        <v>249</v>
      </c>
      <c r="F110" s="40" t="s">
        <v>111</v>
      </c>
      <c r="G110" s="40">
        <v>2</v>
      </c>
      <c r="H110" s="41">
        <v>75</v>
      </c>
      <c r="I110" s="203">
        <f t="shared" si="1"/>
        <v>150</v>
      </c>
    </row>
    <row r="111" spans="1:9" ht="12.75" customHeight="1" thickBot="1" x14ac:dyDescent="0.25">
      <c r="A111" s="82"/>
      <c r="B111" s="200">
        <f>SUM(B22:B110)</f>
        <v>60563.088000000003</v>
      </c>
      <c r="C111" s="201"/>
      <c r="D111" s="200"/>
      <c r="E111" s="202"/>
      <c r="F111" s="201"/>
      <c r="G111" s="201"/>
      <c r="H111" s="200" t="s">
        <v>16</v>
      </c>
      <c r="I111" s="200">
        <f>SUM(I22:I110)</f>
        <v>19256.84</v>
      </c>
    </row>
    <row r="112" spans="1:9" ht="64.5" thickBot="1" x14ac:dyDescent="0.25">
      <c r="A112" s="137" t="s">
        <v>381</v>
      </c>
      <c r="B112" s="117" t="s">
        <v>15</v>
      </c>
      <c r="C112" s="117" t="s">
        <v>4</v>
      </c>
      <c r="D112" s="117" t="s">
        <v>22</v>
      </c>
      <c r="E112" s="121" t="s">
        <v>17</v>
      </c>
      <c r="F112" s="117" t="s">
        <v>18</v>
      </c>
      <c r="G112" s="117" t="s">
        <v>9</v>
      </c>
      <c r="H112" s="117" t="s">
        <v>12</v>
      </c>
      <c r="I112" s="118" t="s">
        <v>11</v>
      </c>
    </row>
    <row r="113" spans="1:9" ht="12.75" customHeight="1" thickBot="1" x14ac:dyDescent="0.25">
      <c r="A113" s="106"/>
      <c r="B113" s="107">
        <v>2427.59</v>
      </c>
      <c r="C113" s="58" t="s">
        <v>65</v>
      </c>
      <c r="D113" s="67"/>
      <c r="E113" s="59"/>
      <c r="F113" s="59"/>
      <c r="G113" s="59"/>
      <c r="H113" s="60"/>
      <c r="I113" s="61"/>
    </row>
    <row r="114" spans="1:9" ht="12.75" customHeight="1" thickBot="1" x14ac:dyDescent="0.25">
      <c r="A114" s="106"/>
      <c r="B114" s="108">
        <v>2474.36</v>
      </c>
      <c r="C114" s="95" t="s">
        <v>66</v>
      </c>
      <c r="D114" s="96"/>
      <c r="E114" s="97"/>
      <c r="F114" s="97"/>
      <c r="G114" s="97"/>
      <c r="H114" s="98"/>
      <c r="I114" s="99"/>
    </row>
    <row r="115" spans="1:9" ht="12.75" customHeight="1" thickBot="1" x14ac:dyDescent="0.25">
      <c r="A115" s="106"/>
      <c r="B115" s="109">
        <v>2336.0700000000002</v>
      </c>
      <c r="C115" s="88" t="s">
        <v>69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106"/>
      <c r="B116" s="109">
        <v>2324.7199999999998</v>
      </c>
      <c r="C116" s="88" t="s">
        <v>71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106"/>
      <c r="B117" s="109">
        <v>2381.2399999999998</v>
      </c>
      <c r="C117" s="88" t="s">
        <v>72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106"/>
      <c r="B118" s="109">
        <v>2575.14</v>
      </c>
      <c r="C118" s="88" t="s">
        <v>73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11"/>
      <c r="B119" s="109">
        <v>2334.6565000000001</v>
      </c>
      <c r="C119" s="88" t="s">
        <v>74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11"/>
      <c r="B120" s="109">
        <v>2997.6289999999999</v>
      </c>
      <c r="C120" s="88" t="s">
        <v>75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232"/>
      <c r="B121" s="164">
        <v>2448.6824000000001</v>
      </c>
      <c r="C121" s="157" t="s">
        <v>76</v>
      </c>
      <c r="D121" s="331"/>
      <c r="E121" s="47"/>
      <c r="F121" s="47"/>
      <c r="G121" s="47"/>
      <c r="H121" s="48"/>
      <c r="I121" s="49"/>
    </row>
    <row r="122" spans="1:9" ht="12.75" customHeight="1" thickBot="1" x14ac:dyDescent="0.25">
      <c r="A122" s="11"/>
      <c r="B122" s="109">
        <v>2318.7582000000002</v>
      </c>
      <c r="C122" s="88" t="s">
        <v>77</v>
      </c>
      <c r="D122" s="89"/>
      <c r="E122" s="47"/>
      <c r="F122" s="47"/>
      <c r="G122" s="47"/>
      <c r="H122" s="48"/>
      <c r="I122" s="49"/>
    </row>
    <row r="123" spans="1:9" ht="12.75" customHeight="1" thickBot="1" x14ac:dyDescent="0.25">
      <c r="A123" s="11"/>
      <c r="B123" s="109">
        <v>2594.5230000000001</v>
      </c>
      <c r="C123" s="88" t="s">
        <v>78</v>
      </c>
      <c r="D123" s="89"/>
      <c r="E123" s="47"/>
      <c r="F123" s="47"/>
      <c r="G123" s="47"/>
      <c r="H123" s="48"/>
      <c r="I123" s="49"/>
    </row>
    <row r="124" spans="1:9" ht="12.75" customHeight="1" thickBot="1" x14ac:dyDescent="0.25">
      <c r="A124" s="11"/>
      <c r="B124" s="109">
        <v>2632.4106000000002</v>
      </c>
      <c r="C124" s="88" t="s">
        <v>79</v>
      </c>
      <c r="D124" s="89"/>
      <c r="E124" s="47"/>
      <c r="F124" s="47"/>
      <c r="G124" s="47"/>
      <c r="H124" s="48"/>
      <c r="I124" s="49"/>
    </row>
    <row r="125" spans="1:9" ht="12.75" customHeight="1" thickBot="1" x14ac:dyDescent="0.25">
      <c r="A125" s="434"/>
      <c r="B125" s="512">
        <f>SUM(B113:B124)</f>
        <v>29845.779700000003</v>
      </c>
      <c r="C125" s="518" t="s">
        <v>86</v>
      </c>
      <c r="D125" s="89"/>
      <c r="E125" s="47"/>
      <c r="F125" s="47"/>
      <c r="G125" s="47"/>
      <c r="H125" s="48"/>
      <c r="I125" s="49"/>
    </row>
    <row r="126" spans="1:9" ht="12.75" customHeight="1" thickBot="1" x14ac:dyDescent="0.25">
      <c r="A126" s="596" t="s">
        <v>114</v>
      </c>
      <c r="B126" s="109">
        <v>261.42</v>
      </c>
      <c r="C126" s="88" t="s">
        <v>72</v>
      </c>
      <c r="D126" s="89"/>
      <c r="E126" s="47"/>
      <c r="F126" s="47"/>
      <c r="G126" s="47"/>
      <c r="H126" s="48"/>
      <c r="I126" s="49"/>
    </row>
    <row r="127" spans="1:9" ht="12.75" customHeight="1" thickBot="1" x14ac:dyDescent="0.25">
      <c r="A127" s="597"/>
      <c r="B127" s="109">
        <v>390.12</v>
      </c>
      <c r="C127" s="88" t="s">
        <v>73</v>
      </c>
      <c r="D127" s="89"/>
      <c r="E127" s="47"/>
      <c r="F127" s="47"/>
      <c r="G127" s="47"/>
      <c r="H127" s="48"/>
      <c r="I127" s="49"/>
    </row>
    <row r="128" spans="1:9" ht="12.75" customHeight="1" thickBot="1" x14ac:dyDescent="0.25">
      <c r="A128" s="597"/>
      <c r="B128" s="109">
        <v>191.63</v>
      </c>
      <c r="C128" s="88" t="s">
        <v>74</v>
      </c>
      <c r="D128" s="89"/>
      <c r="E128" s="47"/>
      <c r="F128" s="47"/>
      <c r="G128" s="47"/>
      <c r="H128" s="48"/>
      <c r="I128" s="49"/>
    </row>
    <row r="129" spans="1:9" ht="12.75" customHeight="1" thickBot="1" x14ac:dyDescent="0.25">
      <c r="A129" s="597"/>
      <c r="B129" s="109">
        <v>77.540000000000006</v>
      </c>
      <c r="C129" s="88" t="s">
        <v>75</v>
      </c>
      <c r="D129" s="89"/>
      <c r="E129" s="47"/>
      <c r="F129" s="47"/>
      <c r="G129" s="47"/>
      <c r="H129" s="48"/>
      <c r="I129" s="49"/>
    </row>
    <row r="130" spans="1:9" ht="12.75" customHeight="1" thickBot="1" x14ac:dyDescent="0.25">
      <c r="A130" s="598"/>
      <c r="B130" s="512">
        <f>SUM(B126:B129)</f>
        <v>920.70999999999992</v>
      </c>
      <c r="C130" s="518" t="s">
        <v>86</v>
      </c>
      <c r="D130" s="89"/>
      <c r="E130" s="47"/>
      <c r="F130" s="47"/>
      <c r="G130" s="47"/>
      <c r="H130" s="48"/>
      <c r="I130" s="49">
        <v>320.39999999999998</v>
      </c>
    </row>
    <row r="131" spans="1:9" ht="12.75" customHeight="1" thickBot="1" x14ac:dyDescent="0.25">
      <c r="A131" s="82"/>
      <c r="B131" s="200">
        <f>B125+B130</f>
        <v>30766.489700000002</v>
      </c>
      <c r="C131" s="201"/>
      <c r="D131" s="200"/>
      <c r="E131" s="202"/>
      <c r="F131" s="201"/>
      <c r="G131" s="201"/>
      <c r="H131" s="200" t="s">
        <v>16</v>
      </c>
      <c r="I131" s="200">
        <f>SUM(I113:I130)</f>
        <v>320.39999999999998</v>
      </c>
    </row>
    <row r="132" spans="1:9" ht="77.25" thickBot="1" x14ac:dyDescent="0.25">
      <c r="A132" s="137" t="s">
        <v>382</v>
      </c>
      <c r="B132" s="120" t="s">
        <v>15</v>
      </c>
      <c r="C132" s="134" t="s">
        <v>4</v>
      </c>
      <c r="D132" s="120" t="s">
        <v>22</v>
      </c>
      <c r="E132" s="135" t="s">
        <v>17</v>
      </c>
      <c r="F132" s="120" t="s">
        <v>18</v>
      </c>
      <c r="G132" s="134" t="s">
        <v>9</v>
      </c>
      <c r="H132" s="120" t="s">
        <v>12</v>
      </c>
      <c r="I132" s="120" t="s">
        <v>11</v>
      </c>
    </row>
    <row r="133" spans="1:9" ht="12.75" customHeight="1" thickBot="1" x14ac:dyDescent="0.25">
      <c r="A133" s="230"/>
      <c r="B133" s="109">
        <v>3435.36</v>
      </c>
      <c r="C133" s="55" t="s">
        <v>65</v>
      </c>
      <c r="D133" s="89"/>
      <c r="E133" s="47"/>
      <c r="F133" s="47"/>
      <c r="G133" s="47"/>
      <c r="H133" s="48"/>
      <c r="I133" s="49"/>
    </row>
    <row r="134" spans="1:9" ht="12.75" customHeight="1" thickBot="1" x14ac:dyDescent="0.25">
      <c r="A134" s="230"/>
      <c r="B134" s="109">
        <v>3661.77</v>
      </c>
      <c r="C134" s="55" t="s">
        <v>66</v>
      </c>
      <c r="D134" s="89"/>
      <c r="E134" s="47"/>
      <c r="F134" s="47"/>
      <c r="G134" s="47"/>
      <c r="H134" s="48"/>
      <c r="I134" s="49"/>
    </row>
    <row r="135" spans="1:9" ht="12.75" customHeight="1" thickBot="1" x14ac:dyDescent="0.25">
      <c r="A135" s="230"/>
      <c r="B135" s="109">
        <v>3298.58</v>
      </c>
      <c r="C135" s="88" t="s">
        <v>69</v>
      </c>
      <c r="D135" s="89"/>
      <c r="E135" s="47"/>
      <c r="F135" s="47"/>
      <c r="G135" s="47"/>
      <c r="H135" s="48"/>
      <c r="I135" s="49"/>
    </row>
    <row r="136" spans="1:9" ht="12.75" customHeight="1" thickBot="1" x14ac:dyDescent="0.25">
      <c r="A136" s="230"/>
      <c r="B136" s="109">
        <v>3467.57</v>
      </c>
      <c r="C136" s="88" t="s">
        <v>71</v>
      </c>
      <c r="D136" s="89"/>
      <c r="E136" s="47"/>
      <c r="F136" s="47"/>
      <c r="G136" s="47"/>
      <c r="H136" s="48"/>
      <c r="I136" s="49"/>
    </row>
    <row r="137" spans="1:9" ht="12.75" customHeight="1" thickBot="1" x14ac:dyDescent="0.25">
      <c r="A137" s="230"/>
      <c r="B137" s="109">
        <v>3777.44</v>
      </c>
      <c r="C137" s="88" t="s">
        <v>72</v>
      </c>
      <c r="D137" s="89"/>
      <c r="E137" s="47"/>
      <c r="F137" s="47"/>
      <c r="G137" s="47"/>
      <c r="H137" s="48"/>
      <c r="I137" s="49"/>
    </row>
    <row r="138" spans="1:9" ht="12.75" customHeight="1" thickBot="1" x14ac:dyDescent="0.25">
      <c r="A138" s="230"/>
      <c r="B138" s="109">
        <v>3696.78</v>
      </c>
      <c r="C138" s="88" t="s">
        <v>73</v>
      </c>
      <c r="D138" s="89"/>
      <c r="E138" s="47"/>
      <c r="F138" s="47"/>
      <c r="G138" s="47"/>
      <c r="H138" s="48"/>
      <c r="I138" s="49"/>
    </row>
    <row r="139" spans="1:9" ht="12.75" customHeight="1" thickBot="1" x14ac:dyDescent="0.25">
      <c r="A139" s="230"/>
      <c r="B139" s="109">
        <v>3315.71</v>
      </c>
      <c r="C139" s="88" t="s">
        <v>74</v>
      </c>
      <c r="D139" s="89"/>
      <c r="E139" s="47"/>
      <c r="F139" s="47"/>
      <c r="G139" s="47"/>
      <c r="H139" s="48"/>
      <c r="I139" s="49"/>
    </row>
    <row r="140" spans="1:9" ht="12.75" customHeight="1" thickBot="1" x14ac:dyDescent="0.25">
      <c r="A140" s="230"/>
      <c r="B140" s="109">
        <v>3841.7489999999998</v>
      </c>
      <c r="C140" s="88" t="s">
        <v>75</v>
      </c>
      <c r="D140" s="89"/>
      <c r="E140" s="47"/>
      <c r="F140" s="47"/>
      <c r="G140" s="47"/>
      <c r="H140" s="48"/>
      <c r="I140" s="49"/>
    </row>
    <row r="141" spans="1:9" ht="12.75" customHeight="1" thickBot="1" x14ac:dyDescent="0.25">
      <c r="A141" s="230"/>
      <c r="B141" s="109">
        <v>3873.3739999999998</v>
      </c>
      <c r="C141" s="88" t="s">
        <v>76</v>
      </c>
      <c r="D141" s="89"/>
      <c r="E141" s="47"/>
      <c r="F141" s="47"/>
      <c r="G141" s="47"/>
      <c r="H141" s="48"/>
      <c r="I141" s="49"/>
    </row>
    <row r="142" spans="1:9" ht="12.75" customHeight="1" thickBot="1" x14ac:dyDescent="0.25">
      <c r="A142" s="230"/>
      <c r="B142" s="109">
        <v>3613.8090000000002</v>
      </c>
      <c r="C142" s="88" t="s">
        <v>77</v>
      </c>
      <c r="D142" s="89"/>
      <c r="E142" s="47"/>
      <c r="F142" s="47"/>
      <c r="G142" s="47"/>
      <c r="H142" s="48"/>
      <c r="I142" s="49"/>
    </row>
    <row r="143" spans="1:9" ht="12.75" customHeight="1" thickBot="1" x14ac:dyDescent="0.25">
      <c r="A143" s="230"/>
      <c r="B143" s="109">
        <v>3609.0360000000001</v>
      </c>
      <c r="C143" s="88" t="s">
        <v>78</v>
      </c>
      <c r="D143" s="89"/>
      <c r="E143" s="47"/>
      <c r="F143" s="47"/>
      <c r="G143" s="47"/>
      <c r="H143" s="48"/>
      <c r="I143" s="49"/>
    </row>
    <row r="144" spans="1:9" ht="12.75" customHeight="1" thickBot="1" x14ac:dyDescent="0.25">
      <c r="A144" s="230"/>
      <c r="B144" s="109">
        <v>3732.0630000000001</v>
      </c>
      <c r="C144" s="88" t="s">
        <v>79</v>
      </c>
      <c r="D144" s="89"/>
      <c r="E144" s="47"/>
      <c r="F144" s="47"/>
      <c r="G144" s="47"/>
      <c r="H144" s="48"/>
      <c r="I144" s="49"/>
    </row>
    <row r="145" spans="1:9" ht="12.75" customHeight="1" thickBot="1" x14ac:dyDescent="0.25">
      <c r="A145" s="230"/>
      <c r="B145" s="109"/>
      <c r="C145" s="170" t="s">
        <v>86</v>
      </c>
      <c r="D145" s="89"/>
      <c r="E145" s="47"/>
      <c r="F145" s="47"/>
      <c r="G145" s="47"/>
      <c r="H145" s="48"/>
      <c r="I145" s="49">
        <v>338.3</v>
      </c>
    </row>
    <row r="146" spans="1:9" ht="13.5" thickBot="1" x14ac:dyDescent="0.25">
      <c r="A146" s="183"/>
      <c r="B146" s="200">
        <f>SUM(B133:B145)</f>
        <v>43323.240999999995</v>
      </c>
      <c r="C146" s="201"/>
      <c r="D146" s="200"/>
      <c r="E146" s="202"/>
      <c r="F146" s="201"/>
      <c r="G146" s="201"/>
      <c r="H146" s="200" t="s">
        <v>16</v>
      </c>
      <c r="I146" s="233">
        <f>SUM(I133:I145)</f>
        <v>338.3</v>
      </c>
    </row>
    <row r="147" spans="1:9" ht="26.25" thickBot="1" x14ac:dyDescent="0.25">
      <c r="A147" s="46" t="s">
        <v>7</v>
      </c>
      <c r="B147" s="117" t="s">
        <v>15</v>
      </c>
      <c r="C147" s="117" t="s">
        <v>4</v>
      </c>
      <c r="D147" s="117" t="s">
        <v>22</v>
      </c>
      <c r="E147" s="121" t="s">
        <v>17</v>
      </c>
      <c r="F147" s="117" t="s">
        <v>18</v>
      </c>
      <c r="G147" s="117" t="s">
        <v>9</v>
      </c>
      <c r="H147" s="117" t="s">
        <v>12</v>
      </c>
      <c r="I147" s="118" t="s">
        <v>11</v>
      </c>
    </row>
    <row r="148" spans="1:9" ht="12.75" customHeight="1" x14ac:dyDescent="0.2">
      <c r="A148" s="641" t="s">
        <v>81</v>
      </c>
      <c r="B148" s="33"/>
      <c r="C148" s="33" t="s">
        <v>65</v>
      </c>
      <c r="D148" s="34"/>
      <c r="E148" s="35"/>
      <c r="F148" s="35" t="s">
        <v>82</v>
      </c>
      <c r="G148" s="35">
        <v>179</v>
      </c>
      <c r="H148" s="16">
        <v>4.54</v>
      </c>
      <c r="I148" s="33">
        <f>G148*H148</f>
        <v>812.66</v>
      </c>
    </row>
    <row r="149" spans="1:9" ht="12.75" customHeight="1" x14ac:dyDescent="0.2">
      <c r="A149" s="641"/>
      <c r="B149" s="13"/>
      <c r="C149" s="13" t="s">
        <v>66</v>
      </c>
      <c r="D149" s="14"/>
      <c r="E149" s="15"/>
      <c r="F149" s="15" t="s">
        <v>82</v>
      </c>
      <c r="G149" s="15">
        <v>167</v>
      </c>
      <c r="H149" s="16">
        <v>4.54</v>
      </c>
      <c r="I149" s="13">
        <f>G149*H149</f>
        <v>758.18</v>
      </c>
    </row>
    <row r="150" spans="1:9" x14ac:dyDescent="0.2">
      <c r="A150" s="641"/>
      <c r="B150" s="13"/>
      <c r="C150" s="13" t="s">
        <v>69</v>
      </c>
      <c r="D150" s="14"/>
      <c r="E150" s="15"/>
      <c r="F150" s="15" t="s">
        <v>82</v>
      </c>
      <c r="G150" s="15">
        <v>179</v>
      </c>
      <c r="H150" s="16">
        <v>4.54</v>
      </c>
      <c r="I150" s="13">
        <f t="shared" ref="I150:I157" si="2">G150*H150</f>
        <v>812.66</v>
      </c>
    </row>
    <row r="151" spans="1:9" ht="12.75" customHeight="1" x14ac:dyDescent="0.2">
      <c r="A151" s="641"/>
      <c r="B151" s="13"/>
      <c r="C151" s="13" t="s">
        <v>71</v>
      </c>
      <c r="D151" s="14"/>
      <c r="E151" s="15"/>
      <c r="F151" s="15" t="s">
        <v>82</v>
      </c>
      <c r="G151" s="15">
        <v>173</v>
      </c>
      <c r="H151" s="16">
        <v>4.54</v>
      </c>
      <c r="I151" s="13">
        <f t="shared" si="2"/>
        <v>785.42</v>
      </c>
    </row>
    <row r="152" spans="1:9" x14ac:dyDescent="0.2">
      <c r="A152" s="641"/>
      <c r="B152" s="13"/>
      <c r="C152" s="13" t="s">
        <v>72</v>
      </c>
      <c r="D152" s="14"/>
      <c r="E152" s="15"/>
      <c r="F152" s="15" t="s">
        <v>82</v>
      </c>
      <c r="G152" s="15">
        <v>179</v>
      </c>
      <c r="H152" s="16">
        <v>4.54</v>
      </c>
      <c r="I152" s="13">
        <f t="shared" si="2"/>
        <v>812.66</v>
      </c>
    </row>
    <row r="153" spans="1:9" ht="12.75" customHeight="1" x14ac:dyDescent="0.2">
      <c r="A153" s="641"/>
      <c r="B153" s="13"/>
      <c r="C153" s="13" t="s">
        <v>73</v>
      </c>
      <c r="D153" s="14"/>
      <c r="E153" s="15"/>
      <c r="F153" s="15" t="s">
        <v>82</v>
      </c>
      <c r="G153" s="15">
        <v>173</v>
      </c>
      <c r="H153" s="16">
        <v>4.54</v>
      </c>
      <c r="I153" s="13">
        <f t="shared" si="2"/>
        <v>785.42</v>
      </c>
    </row>
    <row r="154" spans="1:9" ht="12.75" customHeight="1" x14ac:dyDescent="0.2">
      <c r="A154" s="641"/>
      <c r="B154" s="13"/>
      <c r="C154" s="13" t="s">
        <v>74</v>
      </c>
      <c r="D154" s="14"/>
      <c r="E154" s="15"/>
      <c r="F154" s="15" t="s">
        <v>82</v>
      </c>
      <c r="G154" s="15">
        <v>179</v>
      </c>
      <c r="H154" s="16">
        <v>4.8099999999999996</v>
      </c>
      <c r="I154" s="13">
        <f t="shared" si="2"/>
        <v>860.9899999999999</v>
      </c>
    </row>
    <row r="155" spans="1:9" ht="12.75" customHeight="1" x14ac:dyDescent="0.2">
      <c r="A155" s="641"/>
      <c r="B155" s="13"/>
      <c r="C155" s="13" t="s">
        <v>75</v>
      </c>
      <c r="D155" s="14"/>
      <c r="E155" s="15"/>
      <c r="F155" s="15" t="s">
        <v>82</v>
      </c>
      <c r="G155" s="15">
        <v>179</v>
      </c>
      <c r="H155" s="16">
        <v>4.8099999999999996</v>
      </c>
      <c r="I155" s="13">
        <f t="shared" si="2"/>
        <v>860.9899999999999</v>
      </c>
    </row>
    <row r="156" spans="1:9" ht="12.75" customHeight="1" x14ac:dyDescent="0.2">
      <c r="A156" s="641"/>
      <c r="B156" s="13"/>
      <c r="C156" s="13" t="s">
        <v>76</v>
      </c>
      <c r="D156" s="14"/>
      <c r="E156" s="15"/>
      <c r="F156" s="15" t="s">
        <v>82</v>
      </c>
      <c r="G156" s="15">
        <v>173</v>
      </c>
      <c r="H156" s="16">
        <v>4.8099999999999996</v>
      </c>
      <c r="I156" s="13">
        <f t="shared" si="2"/>
        <v>832.12999999999988</v>
      </c>
    </row>
    <row r="157" spans="1:9" ht="12.75" customHeight="1" x14ac:dyDescent="0.2">
      <c r="A157" s="641"/>
      <c r="B157" s="13"/>
      <c r="C157" s="13" t="s">
        <v>77</v>
      </c>
      <c r="D157" s="14"/>
      <c r="E157" s="15"/>
      <c r="F157" s="15" t="s">
        <v>82</v>
      </c>
      <c r="G157" s="15">
        <v>179</v>
      </c>
      <c r="H157" s="16">
        <v>4.8099999999999996</v>
      </c>
      <c r="I157" s="13">
        <f t="shared" si="2"/>
        <v>860.9899999999999</v>
      </c>
    </row>
    <row r="158" spans="1:9" ht="12.75" customHeight="1" x14ac:dyDescent="0.2">
      <c r="A158" s="641"/>
      <c r="B158" s="13"/>
      <c r="C158" s="13" t="s">
        <v>78</v>
      </c>
      <c r="D158" s="14"/>
      <c r="E158" s="15"/>
      <c r="F158" s="15" t="s">
        <v>82</v>
      </c>
      <c r="G158" s="15">
        <v>173</v>
      </c>
      <c r="H158" s="16">
        <v>4.8099999999999996</v>
      </c>
      <c r="I158" s="13">
        <f>G158*H158</f>
        <v>832.12999999999988</v>
      </c>
    </row>
    <row r="159" spans="1:9" ht="12.75" customHeight="1" x14ac:dyDescent="0.2">
      <c r="A159" s="641"/>
      <c r="B159" s="13"/>
      <c r="C159" s="13" t="s">
        <v>79</v>
      </c>
      <c r="D159" s="14"/>
      <c r="E159" s="15"/>
      <c r="F159" s="15" t="s">
        <v>82</v>
      </c>
      <c r="G159" s="15">
        <v>179</v>
      </c>
      <c r="H159" s="16">
        <v>4.8099999999999996</v>
      </c>
      <c r="I159" s="13">
        <f>G159*H159</f>
        <v>860.9899999999999</v>
      </c>
    </row>
    <row r="160" spans="1:9" ht="12.75" customHeight="1" x14ac:dyDescent="0.2">
      <c r="A160" s="653"/>
      <c r="B160" s="13"/>
      <c r="C160" s="13" t="s">
        <v>86</v>
      </c>
      <c r="D160" s="14"/>
      <c r="E160" s="15"/>
      <c r="F160" s="15" t="s">
        <v>82</v>
      </c>
      <c r="G160" s="15">
        <f>SUM(G148:G159)</f>
        <v>2112</v>
      </c>
      <c r="H160" s="16"/>
      <c r="I160" s="247">
        <f>SUM(I148:I159)</f>
        <v>9875.2199999999993</v>
      </c>
    </row>
    <row r="161" spans="1:255" ht="25.5" x14ac:dyDescent="0.2">
      <c r="A161" s="11" t="s">
        <v>91</v>
      </c>
      <c r="B161" s="13"/>
      <c r="C161" s="13" t="s">
        <v>86</v>
      </c>
      <c r="D161" s="14"/>
      <c r="E161" s="15"/>
      <c r="F161" s="15"/>
      <c r="G161" s="15"/>
      <c r="H161" s="16"/>
      <c r="I161" s="247">
        <v>53754.18</v>
      </c>
    </row>
    <row r="162" spans="1:255" ht="12.75" customHeight="1" x14ac:dyDescent="0.2">
      <c r="A162" s="11" t="s">
        <v>83</v>
      </c>
      <c r="B162" s="13"/>
      <c r="C162" s="13" t="s">
        <v>86</v>
      </c>
      <c r="D162" s="14"/>
      <c r="E162" s="15"/>
      <c r="F162" s="15"/>
      <c r="G162" s="15"/>
      <c r="H162" s="16"/>
      <c r="I162" s="247">
        <v>3637.24</v>
      </c>
    </row>
    <row r="163" spans="1:255" ht="12.75" customHeight="1" x14ac:dyDescent="0.2">
      <c r="A163" s="11" t="s">
        <v>85</v>
      </c>
      <c r="B163" s="13"/>
      <c r="C163" s="13" t="s">
        <v>86</v>
      </c>
      <c r="D163" s="14"/>
      <c r="E163" s="15"/>
      <c r="F163" s="15"/>
      <c r="G163" s="15"/>
      <c r="H163" s="16"/>
      <c r="I163" s="247">
        <v>3888.95</v>
      </c>
    </row>
    <row r="164" spans="1:255" ht="12.75" customHeight="1" x14ac:dyDescent="0.2">
      <c r="A164" s="243" t="s">
        <v>88</v>
      </c>
      <c r="B164" s="13"/>
      <c r="C164" s="13" t="s">
        <v>86</v>
      </c>
      <c r="D164" s="14"/>
      <c r="E164" s="15"/>
      <c r="F164" s="15"/>
      <c r="G164" s="15"/>
      <c r="H164" s="16"/>
      <c r="I164" s="247">
        <v>3065.28</v>
      </c>
    </row>
    <row r="165" spans="1:255" ht="12.75" customHeight="1" thickBot="1" x14ac:dyDescent="0.25">
      <c r="A165" s="30"/>
      <c r="B165" s="112"/>
      <c r="C165" s="112"/>
      <c r="D165" s="111"/>
      <c r="E165" s="113"/>
      <c r="F165" s="112"/>
      <c r="G165" s="112"/>
      <c r="H165" s="111" t="s">
        <v>16</v>
      </c>
      <c r="I165" s="111">
        <f>SUM(I160:I164)</f>
        <v>74220.87</v>
      </c>
    </row>
    <row r="166" spans="1:255" s="45" customFormat="1" ht="70.900000000000006" customHeight="1" thickBot="1" x14ac:dyDescent="0.25">
      <c r="A166" s="120" t="s">
        <v>96</v>
      </c>
      <c r="B166" s="117" t="s">
        <v>15</v>
      </c>
      <c r="C166" s="117" t="s">
        <v>4</v>
      </c>
      <c r="D166" s="117" t="s">
        <v>22</v>
      </c>
      <c r="E166" s="121" t="s">
        <v>17</v>
      </c>
      <c r="F166" s="117" t="s">
        <v>18</v>
      </c>
      <c r="G166" s="117" t="s">
        <v>9</v>
      </c>
      <c r="H166" s="117" t="s">
        <v>12</v>
      </c>
      <c r="I166" s="118" t="s">
        <v>11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106"/>
      <c r="B167" s="107">
        <v>1419.81</v>
      </c>
      <c r="C167" s="58" t="s">
        <v>65</v>
      </c>
      <c r="D167" s="67"/>
      <c r="E167" s="59"/>
      <c r="F167" s="59"/>
      <c r="G167" s="59"/>
      <c r="H167" s="60"/>
      <c r="I167" s="61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106"/>
      <c r="B168" s="108">
        <v>1243.7</v>
      </c>
      <c r="C168" s="95" t="s">
        <v>66</v>
      </c>
      <c r="D168" s="96"/>
      <c r="E168" s="97"/>
      <c r="F168" s="97"/>
      <c r="G168" s="97"/>
      <c r="H168" s="98"/>
      <c r="I168" s="99"/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106"/>
      <c r="B169" s="109">
        <v>1418.5</v>
      </c>
      <c r="C169" s="88" t="s">
        <v>69</v>
      </c>
      <c r="D169" s="89"/>
      <c r="E169" s="47"/>
      <c r="F169" s="47"/>
      <c r="G169" s="47"/>
      <c r="H169" s="48"/>
      <c r="I169" s="49"/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106"/>
      <c r="B170" s="109">
        <v>1402.29</v>
      </c>
      <c r="C170" s="88" t="s">
        <v>71</v>
      </c>
      <c r="D170" s="89"/>
      <c r="E170" s="47"/>
      <c r="F170" s="47"/>
      <c r="G170" s="47"/>
      <c r="H170" s="48"/>
      <c r="I170" s="49"/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12.75" customHeight="1" thickBot="1" x14ac:dyDescent="0.25">
      <c r="A171" s="106"/>
      <c r="B171" s="109">
        <v>1416.75</v>
      </c>
      <c r="C171" s="88" t="s">
        <v>72</v>
      </c>
      <c r="D171" s="89"/>
      <c r="E171" s="47"/>
      <c r="F171" s="47"/>
      <c r="G171" s="47"/>
      <c r="H171" s="48"/>
      <c r="I171" s="49"/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106"/>
      <c r="B172" s="109">
        <v>1396.94</v>
      </c>
      <c r="C172" s="88" t="s">
        <v>73</v>
      </c>
      <c r="D172" s="89"/>
      <c r="E172" s="47"/>
      <c r="F172" s="47"/>
      <c r="G172" s="47"/>
      <c r="H172" s="48"/>
      <c r="I172" s="49"/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12.75" customHeight="1" thickBot="1" x14ac:dyDescent="0.25">
      <c r="A173" s="11"/>
      <c r="B173" s="109">
        <v>1173.68</v>
      </c>
      <c r="C173" s="88" t="s">
        <v>74</v>
      </c>
      <c r="D173" s="89"/>
      <c r="E173" s="47"/>
      <c r="F173" s="47"/>
      <c r="G173" s="47"/>
      <c r="H173" s="48"/>
      <c r="I173" s="49"/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12.75" customHeight="1" thickBot="1" x14ac:dyDescent="0.25">
      <c r="A174" s="11"/>
      <c r="B174" s="109">
        <v>1241.0709999999999</v>
      </c>
      <c r="C174" s="88" t="s">
        <v>75</v>
      </c>
      <c r="D174" s="89"/>
      <c r="E174" s="47"/>
      <c r="F174" s="47"/>
      <c r="G174" s="47"/>
      <c r="H174" s="48"/>
      <c r="I174" s="49"/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12.75" customHeight="1" thickBot="1" x14ac:dyDescent="0.25">
      <c r="A175" s="11"/>
      <c r="B175" s="109">
        <v>1398.2570000000001</v>
      </c>
      <c r="C175" s="88" t="s">
        <v>76</v>
      </c>
      <c r="D175" s="89"/>
      <c r="E175" s="47"/>
      <c r="F175" s="47"/>
      <c r="G175" s="47"/>
      <c r="H175" s="48"/>
      <c r="I175" s="49"/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W175" s="56"/>
      <c r="X175" s="56"/>
      <c r="Y175" s="56"/>
      <c r="Z175" s="56"/>
      <c r="AA175" s="56"/>
      <c r="AB175" s="56"/>
      <c r="AD175" s="56"/>
      <c r="AE175" s="56"/>
      <c r="AF175" s="56"/>
      <c r="AG175" s="56"/>
      <c r="AH175" s="56"/>
      <c r="AI175" s="56"/>
      <c r="AJ175" s="56"/>
      <c r="AK175" s="56"/>
      <c r="AL175" s="56"/>
      <c r="AN175" s="56"/>
      <c r="AO175" s="56"/>
      <c r="AP175" s="56"/>
      <c r="AQ175" s="56"/>
      <c r="AR175" s="56"/>
      <c r="AS175" s="56"/>
      <c r="AT175" s="56"/>
      <c r="AU175" s="56"/>
      <c r="AV175" s="56"/>
      <c r="AX175" s="56"/>
      <c r="AY175" s="56"/>
      <c r="AZ175" s="56"/>
      <c r="BA175" s="56"/>
      <c r="BB175" s="56"/>
      <c r="BC175" s="56"/>
      <c r="BD175" s="56"/>
      <c r="BE175" s="56"/>
      <c r="BF175" s="56"/>
      <c r="BH175" s="56"/>
      <c r="BI175" s="56"/>
      <c r="BJ175" s="56"/>
      <c r="BK175" s="56"/>
      <c r="BL175" s="56"/>
      <c r="BM175" s="56"/>
      <c r="BN175" s="56"/>
      <c r="BO175" s="56"/>
      <c r="BP175" s="56"/>
      <c r="BR175" s="56"/>
      <c r="BS175" s="56"/>
      <c r="BT175" s="56"/>
      <c r="BU175" s="56"/>
      <c r="BV175" s="56"/>
      <c r="BW175" s="56"/>
      <c r="BX175" s="56"/>
      <c r="BY175" s="56"/>
      <c r="BZ175" s="56"/>
      <c r="CB175" s="56"/>
      <c r="CC175" s="56"/>
      <c r="CD175" s="56"/>
      <c r="CE175" s="56"/>
      <c r="CF175" s="56"/>
      <c r="CG175" s="56"/>
      <c r="CH175" s="56"/>
      <c r="CI175" s="56"/>
      <c r="CJ175" s="56"/>
      <c r="CL175" s="56"/>
      <c r="CM175" s="56"/>
      <c r="CN175" s="56"/>
      <c r="CO175" s="56"/>
      <c r="CP175" s="56"/>
      <c r="CQ175" s="56"/>
      <c r="CR175" s="56"/>
      <c r="CS175" s="56"/>
      <c r="CT175" s="56"/>
      <c r="CV175" s="56"/>
      <c r="CW175" s="56"/>
      <c r="CX175" s="56"/>
      <c r="CY175" s="56"/>
      <c r="CZ175" s="56"/>
      <c r="DA175" s="56"/>
      <c r="DB175" s="56"/>
      <c r="DC175" s="56"/>
      <c r="DD175" s="56"/>
      <c r="DF175" s="56"/>
      <c r="DG175" s="56"/>
      <c r="DH175" s="56"/>
      <c r="DI175" s="56"/>
      <c r="DJ175" s="56"/>
      <c r="DK175" s="56"/>
      <c r="DL175" s="56"/>
      <c r="DM175" s="56"/>
      <c r="DN175" s="56"/>
      <c r="DP175" s="56"/>
      <c r="DQ175" s="56"/>
      <c r="DR175" s="56"/>
      <c r="DS175" s="56"/>
      <c r="DT175" s="56"/>
      <c r="DU175" s="56"/>
      <c r="DV175" s="56"/>
      <c r="DW175" s="56"/>
      <c r="DX175" s="56"/>
      <c r="DZ175" s="56"/>
      <c r="EA175" s="56"/>
      <c r="EB175" s="56"/>
      <c r="EC175" s="56"/>
      <c r="ED175" s="56"/>
      <c r="EE175" s="56"/>
      <c r="EF175" s="56"/>
      <c r="EG175" s="56"/>
      <c r="EH175" s="56"/>
      <c r="EJ175" s="56"/>
      <c r="EK175" s="56"/>
      <c r="EL175" s="56"/>
      <c r="EM175" s="56"/>
      <c r="EN175" s="56"/>
      <c r="EO175" s="56"/>
      <c r="EP175" s="56"/>
      <c r="EQ175" s="56"/>
      <c r="ER175" s="56"/>
      <c r="ET175" s="56"/>
      <c r="EU175" s="56"/>
      <c r="EV175" s="56"/>
      <c r="EW175" s="56"/>
      <c r="EX175" s="56"/>
      <c r="EY175" s="56"/>
      <c r="EZ175" s="56"/>
      <c r="FA175" s="56"/>
      <c r="FB175" s="56"/>
      <c r="FD175" s="56"/>
      <c r="FE175" s="56"/>
      <c r="FF175" s="56"/>
      <c r="FG175" s="56"/>
      <c r="FH175" s="56"/>
      <c r="FI175" s="56"/>
      <c r="FJ175" s="56"/>
      <c r="FK175" s="56"/>
      <c r="FL175" s="56"/>
      <c r="FN175" s="56"/>
      <c r="FO175" s="56"/>
      <c r="FP175" s="56"/>
      <c r="FQ175" s="56"/>
      <c r="FR175" s="56"/>
      <c r="FS175" s="56"/>
      <c r="FT175" s="56"/>
      <c r="FU175" s="56"/>
      <c r="FV175" s="56"/>
      <c r="FX175" s="56"/>
      <c r="FY175" s="56"/>
      <c r="FZ175" s="56"/>
      <c r="GA175" s="56"/>
      <c r="GB175" s="56"/>
      <c r="GC175" s="56"/>
      <c r="GD175" s="56"/>
      <c r="GE175" s="56"/>
      <c r="GF175" s="56"/>
      <c r="GH175" s="56"/>
      <c r="GI175" s="56"/>
      <c r="GJ175" s="56"/>
      <c r="GK175" s="56"/>
      <c r="GL175" s="56"/>
      <c r="GM175" s="56"/>
      <c r="GN175" s="56"/>
      <c r="GO175" s="56"/>
      <c r="GP175" s="56"/>
      <c r="GR175" s="56"/>
      <c r="GS175" s="56"/>
      <c r="GT175" s="56"/>
      <c r="GU175" s="56"/>
      <c r="GV175" s="56"/>
      <c r="GW175" s="56"/>
      <c r="GX175" s="56"/>
      <c r="GY175" s="56"/>
      <c r="GZ175" s="56"/>
      <c r="HB175" s="56"/>
      <c r="HC175" s="56"/>
      <c r="HD175" s="56"/>
      <c r="HE175" s="56"/>
      <c r="HF175" s="56"/>
      <c r="HG175" s="56"/>
      <c r="HH175" s="56"/>
      <c r="HI175" s="56"/>
      <c r="HJ175" s="56"/>
      <c r="HL175" s="56"/>
      <c r="HM175" s="56"/>
      <c r="HN175" s="56"/>
      <c r="HO175" s="56"/>
      <c r="HP175" s="56"/>
      <c r="HQ175" s="56"/>
      <c r="HR175" s="56"/>
      <c r="HS175" s="56"/>
      <c r="HT175" s="56"/>
      <c r="HV175" s="56"/>
      <c r="HW175" s="56"/>
      <c r="HX175" s="56"/>
      <c r="HY175" s="56"/>
      <c r="HZ175" s="56"/>
      <c r="IA175" s="56"/>
      <c r="IB175" s="56"/>
      <c r="IC175" s="56"/>
      <c r="ID175" s="56"/>
      <c r="IF175" s="56"/>
      <c r="IG175" s="56"/>
      <c r="IH175" s="56"/>
      <c r="II175" s="56"/>
      <c r="IJ175" s="56"/>
      <c r="IK175" s="56"/>
      <c r="IL175" s="56"/>
      <c r="IM175" s="56"/>
      <c r="IN175" s="56"/>
      <c r="IP175" s="56"/>
      <c r="IQ175" s="56"/>
      <c r="IR175" s="56"/>
      <c r="IS175" s="56"/>
      <c r="IT175" s="56"/>
      <c r="IU175" s="56"/>
    </row>
    <row r="176" spans="1:255" ht="12.75" customHeight="1" thickBot="1" x14ac:dyDescent="0.25">
      <c r="A176" s="11"/>
      <c r="B176" s="109">
        <v>1135.58</v>
      </c>
      <c r="C176" s="88" t="s">
        <v>77</v>
      </c>
      <c r="D176" s="89"/>
      <c r="E176" s="47"/>
      <c r="F176" s="47"/>
      <c r="G176" s="47"/>
      <c r="H176" s="48"/>
      <c r="I176" s="49"/>
      <c r="J176" s="56"/>
      <c r="K176" s="56"/>
      <c r="L176" s="56"/>
      <c r="M176" s="56"/>
      <c r="N176" s="56"/>
      <c r="O176" s="56"/>
      <c r="P176" s="56"/>
      <c r="Q176" s="56"/>
      <c r="R176" s="56"/>
      <c r="T176" s="56"/>
      <c r="U176" s="56"/>
      <c r="V176" s="56"/>
      <c r="W176" s="56"/>
      <c r="X176" s="56"/>
      <c r="Y176" s="56"/>
      <c r="Z176" s="56"/>
      <c r="AA176" s="56"/>
      <c r="AB176" s="56"/>
      <c r="AD176" s="56"/>
      <c r="AE176" s="56"/>
      <c r="AF176" s="56"/>
      <c r="AG176" s="56"/>
      <c r="AH176" s="56"/>
      <c r="AI176" s="56"/>
      <c r="AJ176" s="56"/>
      <c r="AK176" s="56"/>
      <c r="AL176" s="56"/>
      <c r="AN176" s="56"/>
      <c r="AO176" s="56"/>
      <c r="AP176" s="56"/>
      <c r="AQ176" s="56"/>
      <c r="AR176" s="56"/>
      <c r="AS176" s="56"/>
      <c r="AT176" s="56"/>
      <c r="AU176" s="56"/>
      <c r="AV176" s="56"/>
      <c r="AX176" s="56"/>
      <c r="AY176" s="56"/>
      <c r="AZ176" s="56"/>
      <c r="BA176" s="56"/>
      <c r="BB176" s="56"/>
      <c r="BC176" s="56"/>
      <c r="BD176" s="56"/>
      <c r="BE176" s="56"/>
      <c r="BF176" s="56"/>
      <c r="BH176" s="56"/>
      <c r="BI176" s="56"/>
      <c r="BJ176" s="56"/>
      <c r="BK176" s="56"/>
      <c r="BL176" s="56"/>
      <c r="BM176" s="56"/>
      <c r="BN176" s="56"/>
      <c r="BO176" s="56"/>
      <c r="BP176" s="56"/>
      <c r="BR176" s="56"/>
      <c r="BS176" s="56"/>
      <c r="BT176" s="56"/>
      <c r="BU176" s="56"/>
      <c r="BV176" s="56"/>
      <c r="BW176" s="56"/>
      <c r="BX176" s="56"/>
      <c r="BY176" s="56"/>
      <c r="BZ176" s="56"/>
      <c r="CB176" s="56"/>
      <c r="CC176" s="56"/>
      <c r="CD176" s="56"/>
      <c r="CE176" s="56"/>
      <c r="CF176" s="56"/>
      <c r="CG176" s="56"/>
      <c r="CH176" s="56"/>
      <c r="CI176" s="56"/>
      <c r="CJ176" s="56"/>
      <c r="CL176" s="56"/>
      <c r="CM176" s="56"/>
      <c r="CN176" s="56"/>
      <c r="CO176" s="56"/>
      <c r="CP176" s="56"/>
      <c r="CQ176" s="56"/>
      <c r="CR176" s="56"/>
      <c r="CS176" s="56"/>
      <c r="CT176" s="56"/>
      <c r="CV176" s="56"/>
      <c r="CW176" s="56"/>
      <c r="CX176" s="56"/>
      <c r="CY176" s="56"/>
      <c r="CZ176" s="56"/>
      <c r="DA176" s="56"/>
      <c r="DB176" s="56"/>
      <c r="DC176" s="56"/>
      <c r="DD176" s="56"/>
      <c r="DF176" s="56"/>
      <c r="DG176" s="56"/>
      <c r="DH176" s="56"/>
      <c r="DI176" s="56"/>
      <c r="DJ176" s="56"/>
      <c r="DK176" s="56"/>
      <c r="DL176" s="56"/>
      <c r="DM176" s="56"/>
      <c r="DN176" s="56"/>
      <c r="DP176" s="56"/>
      <c r="DQ176" s="56"/>
      <c r="DR176" s="56"/>
      <c r="DS176" s="56"/>
      <c r="DT176" s="56"/>
      <c r="DU176" s="56"/>
      <c r="DV176" s="56"/>
      <c r="DW176" s="56"/>
      <c r="DX176" s="56"/>
      <c r="DZ176" s="56"/>
      <c r="EA176" s="56"/>
      <c r="EB176" s="56"/>
      <c r="EC176" s="56"/>
      <c r="ED176" s="56"/>
      <c r="EE176" s="56"/>
      <c r="EF176" s="56"/>
      <c r="EG176" s="56"/>
      <c r="EH176" s="56"/>
      <c r="EJ176" s="56"/>
      <c r="EK176" s="56"/>
      <c r="EL176" s="56"/>
      <c r="EM176" s="56"/>
      <c r="EN176" s="56"/>
      <c r="EO176" s="56"/>
      <c r="EP176" s="56"/>
      <c r="EQ176" s="56"/>
      <c r="ER176" s="56"/>
      <c r="ET176" s="56"/>
      <c r="EU176" s="56"/>
      <c r="EV176" s="56"/>
      <c r="EW176" s="56"/>
      <c r="EX176" s="56"/>
      <c r="EY176" s="56"/>
      <c r="EZ176" s="56"/>
      <c r="FA176" s="56"/>
      <c r="FB176" s="56"/>
      <c r="FD176" s="56"/>
      <c r="FE176" s="56"/>
      <c r="FF176" s="56"/>
      <c r="FG176" s="56"/>
      <c r="FH176" s="56"/>
      <c r="FI176" s="56"/>
      <c r="FJ176" s="56"/>
      <c r="FK176" s="56"/>
      <c r="FL176" s="56"/>
      <c r="FN176" s="56"/>
      <c r="FO176" s="56"/>
      <c r="FP176" s="56"/>
      <c r="FQ176" s="56"/>
      <c r="FR176" s="56"/>
      <c r="FS176" s="56"/>
      <c r="FT176" s="56"/>
      <c r="FU176" s="56"/>
      <c r="FV176" s="56"/>
      <c r="FX176" s="56"/>
      <c r="FY176" s="56"/>
      <c r="FZ176" s="56"/>
      <c r="GA176" s="56"/>
      <c r="GB176" s="56"/>
      <c r="GC176" s="56"/>
      <c r="GD176" s="56"/>
      <c r="GE176" s="56"/>
      <c r="GF176" s="56"/>
      <c r="GH176" s="56"/>
      <c r="GI176" s="56"/>
      <c r="GJ176" s="56"/>
      <c r="GK176" s="56"/>
      <c r="GL176" s="56"/>
      <c r="GM176" s="56"/>
      <c r="GN176" s="56"/>
      <c r="GO176" s="56"/>
      <c r="GP176" s="56"/>
      <c r="GR176" s="56"/>
      <c r="GS176" s="56"/>
      <c r="GT176" s="56"/>
      <c r="GU176" s="56"/>
      <c r="GV176" s="56"/>
      <c r="GW176" s="56"/>
      <c r="GX176" s="56"/>
      <c r="GY176" s="56"/>
      <c r="GZ176" s="56"/>
      <c r="HB176" s="56"/>
      <c r="HC176" s="56"/>
      <c r="HD176" s="56"/>
      <c r="HE176" s="56"/>
      <c r="HF176" s="56"/>
      <c r="HG176" s="56"/>
      <c r="HH176" s="56"/>
      <c r="HI176" s="56"/>
      <c r="HJ176" s="56"/>
      <c r="HL176" s="56"/>
      <c r="HM176" s="56"/>
      <c r="HN176" s="56"/>
      <c r="HO176" s="56"/>
      <c r="HP176" s="56"/>
      <c r="HQ176" s="56"/>
      <c r="HR176" s="56"/>
      <c r="HS176" s="56"/>
      <c r="HT176" s="56"/>
      <c r="HV176" s="56"/>
      <c r="HW176" s="56"/>
      <c r="HX176" s="56"/>
      <c r="HY176" s="56"/>
      <c r="HZ176" s="56"/>
      <c r="IA176" s="56"/>
      <c r="IB176" s="56"/>
      <c r="IC176" s="56"/>
      <c r="ID176" s="56"/>
      <c r="IF176" s="56"/>
      <c r="IG176" s="56"/>
      <c r="IH176" s="56"/>
      <c r="II176" s="56"/>
      <c r="IJ176" s="56"/>
      <c r="IK176" s="56"/>
      <c r="IL176" s="56"/>
      <c r="IM176" s="56"/>
      <c r="IN176" s="56"/>
      <c r="IP176" s="56"/>
      <c r="IQ176" s="56"/>
      <c r="IR176" s="56"/>
      <c r="IS176" s="56"/>
      <c r="IT176" s="56"/>
      <c r="IU176" s="56"/>
    </row>
    <row r="177" spans="1:255" ht="12.75" customHeight="1" thickBot="1" x14ac:dyDescent="0.25">
      <c r="A177" s="11"/>
      <c r="B177" s="109">
        <v>1150.3219999999999</v>
      </c>
      <c r="C177" s="88" t="s">
        <v>78</v>
      </c>
      <c r="D177" s="89"/>
      <c r="E177" s="47"/>
      <c r="F177" s="47"/>
      <c r="G177" s="47"/>
      <c r="H177" s="48"/>
      <c r="I177" s="49"/>
      <c r="J177" s="56"/>
      <c r="K177" s="56"/>
      <c r="L177" s="56"/>
      <c r="M177" s="56"/>
      <c r="N177" s="56"/>
      <c r="O177" s="56"/>
      <c r="P177" s="56"/>
      <c r="Q177" s="56"/>
      <c r="R177" s="56"/>
      <c r="T177" s="56"/>
      <c r="U177" s="56"/>
      <c r="V177" s="56"/>
      <c r="W177" s="56"/>
      <c r="X177" s="56"/>
      <c r="Y177" s="56"/>
      <c r="Z177" s="56"/>
      <c r="AA177" s="56"/>
      <c r="AB177" s="56"/>
      <c r="AD177" s="56"/>
      <c r="AE177" s="56"/>
      <c r="AF177" s="56"/>
      <c r="AG177" s="56"/>
      <c r="AH177" s="56"/>
      <c r="AI177" s="56"/>
      <c r="AJ177" s="56"/>
      <c r="AK177" s="56"/>
      <c r="AL177" s="56"/>
      <c r="AN177" s="56"/>
      <c r="AO177" s="56"/>
      <c r="AP177" s="56"/>
      <c r="AQ177" s="56"/>
      <c r="AR177" s="56"/>
      <c r="AS177" s="56"/>
      <c r="AT177" s="56"/>
      <c r="AU177" s="56"/>
      <c r="AV177" s="56"/>
      <c r="AX177" s="56"/>
      <c r="AY177" s="56"/>
      <c r="AZ177" s="56"/>
      <c r="BA177" s="56"/>
      <c r="BB177" s="56"/>
      <c r="BC177" s="56"/>
      <c r="BD177" s="56"/>
      <c r="BE177" s="56"/>
      <c r="BF177" s="56"/>
      <c r="BH177" s="56"/>
      <c r="BI177" s="56"/>
      <c r="BJ177" s="56"/>
      <c r="BK177" s="56"/>
      <c r="BL177" s="56"/>
      <c r="BM177" s="56"/>
      <c r="BN177" s="56"/>
      <c r="BO177" s="56"/>
      <c r="BP177" s="56"/>
      <c r="BR177" s="56"/>
      <c r="BS177" s="56"/>
      <c r="BT177" s="56"/>
      <c r="BU177" s="56"/>
      <c r="BV177" s="56"/>
      <c r="BW177" s="56"/>
      <c r="BX177" s="56"/>
      <c r="BY177" s="56"/>
      <c r="BZ177" s="56"/>
      <c r="CB177" s="56"/>
      <c r="CC177" s="56"/>
      <c r="CD177" s="56"/>
      <c r="CE177" s="56"/>
      <c r="CF177" s="56"/>
      <c r="CG177" s="56"/>
      <c r="CH177" s="56"/>
      <c r="CI177" s="56"/>
      <c r="CJ177" s="56"/>
      <c r="CL177" s="56"/>
      <c r="CM177" s="56"/>
      <c r="CN177" s="56"/>
      <c r="CO177" s="56"/>
      <c r="CP177" s="56"/>
      <c r="CQ177" s="56"/>
      <c r="CR177" s="56"/>
      <c r="CS177" s="56"/>
      <c r="CT177" s="56"/>
      <c r="CV177" s="56"/>
      <c r="CW177" s="56"/>
      <c r="CX177" s="56"/>
      <c r="CY177" s="56"/>
      <c r="CZ177" s="56"/>
      <c r="DA177" s="56"/>
      <c r="DB177" s="56"/>
      <c r="DC177" s="56"/>
      <c r="DD177" s="56"/>
      <c r="DF177" s="56"/>
      <c r="DG177" s="56"/>
      <c r="DH177" s="56"/>
      <c r="DI177" s="56"/>
      <c r="DJ177" s="56"/>
      <c r="DK177" s="56"/>
      <c r="DL177" s="56"/>
      <c r="DM177" s="56"/>
      <c r="DN177" s="56"/>
      <c r="DP177" s="56"/>
      <c r="DQ177" s="56"/>
      <c r="DR177" s="56"/>
      <c r="DS177" s="56"/>
      <c r="DT177" s="56"/>
      <c r="DU177" s="56"/>
      <c r="DV177" s="56"/>
      <c r="DW177" s="56"/>
      <c r="DX177" s="56"/>
      <c r="DZ177" s="56"/>
      <c r="EA177" s="56"/>
      <c r="EB177" s="56"/>
      <c r="EC177" s="56"/>
      <c r="ED177" s="56"/>
      <c r="EE177" s="56"/>
      <c r="EF177" s="56"/>
      <c r="EG177" s="56"/>
      <c r="EH177" s="56"/>
      <c r="EJ177" s="56"/>
      <c r="EK177" s="56"/>
      <c r="EL177" s="56"/>
      <c r="EM177" s="56"/>
      <c r="EN177" s="56"/>
      <c r="EO177" s="56"/>
      <c r="EP177" s="56"/>
      <c r="EQ177" s="56"/>
      <c r="ER177" s="56"/>
      <c r="ET177" s="56"/>
      <c r="EU177" s="56"/>
      <c r="EV177" s="56"/>
      <c r="EW177" s="56"/>
      <c r="EX177" s="56"/>
      <c r="EY177" s="56"/>
      <c r="EZ177" s="56"/>
      <c r="FA177" s="56"/>
      <c r="FB177" s="56"/>
      <c r="FD177" s="56"/>
      <c r="FE177" s="56"/>
      <c r="FF177" s="56"/>
      <c r="FG177" s="56"/>
      <c r="FH177" s="56"/>
      <c r="FI177" s="56"/>
      <c r="FJ177" s="56"/>
      <c r="FK177" s="56"/>
      <c r="FL177" s="56"/>
      <c r="FN177" s="56"/>
      <c r="FO177" s="56"/>
      <c r="FP177" s="56"/>
      <c r="FQ177" s="56"/>
      <c r="FR177" s="56"/>
      <c r="FS177" s="56"/>
      <c r="FT177" s="56"/>
      <c r="FU177" s="56"/>
      <c r="FV177" s="56"/>
      <c r="FX177" s="56"/>
      <c r="FY177" s="56"/>
      <c r="FZ177" s="56"/>
      <c r="GA177" s="56"/>
      <c r="GB177" s="56"/>
      <c r="GC177" s="56"/>
      <c r="GD177" s="56"/>
      <c r="GE177" s="56"/>
      <c r="GF177" s="56"/>
      <c r="GH177" s="56"/>
      <c r="GI177" s="56"/>
      <c r="GJ177" s="56"/>
      <c r="GK177" s="56"/>
      <c r="GL177" s="56"/>
      <c r="GM177" s="56"/>
      <c r="GN177" s="56"/>
      <c r="GO177" s="56"/>
      <c r="GP177" s="56"/>
      <c r="GR177" s="56"/>
      <c r="GS177" s="56"/>
      <c r="GT177" s="56"/>
      <c r="GU177" s="56"/>
      <c r="GV177" s="56"/>
      <c r="GW177" s="56"/>
      <c r="GX177" s="56"/>
      <c r="GY177" s="56"/>
      <c r="GZ177" s="56"/>
      <c r="HB177" s="56"/>
      <c r="HC177" s="56"/>
      <c r="HD177" s="56"/>
      <c r="HE177" s="56"/>
      <c r="HF177" s="56"/>
      <c r="HG177" s="56"/>
      <c r="HH177" s="56"/>
      <c r="HI177" s="56"/>
      <c r="HJ177" s="56"/>
      <c r="HL177" s="56"/>
      <c r="HM177" s="56"/>
      <c r="HN177" s="56"/>
      <c r="HO177" s="56"/>
      <c r="HP177" s="56"/>
      <c r="HQ177" s="56"/>
      <c r="HR177" s="56"/>
      <c r="HS177" s="56"/>
      <c r="HT177" s="56"/>
      <c r="HV177" s="56"/>
      <c r="HW177" s="56"/>
      <c r="HX177" s="56"/>
      <c r="HY177" s="56"/>
      <c r="HZ177" s="56"/>
      <c r="IA177" s="56"/>
      <c r="IB177" s="56"/>
      <c r="IC177" s="56"/>
      <c r="ID177" s="56"/>
      <c r="IF177" s="56"/>
      <c r="IG177" s="56"/>
      <c r="IH177" s="56"/>
      <c r="II177" s="56"/>
      <c r="IJ177" s="56"/>
      <c r="IK177" s="56"/>
      <c r="IL177" s="56"/>
      <c r="IM177" s="56"/>
      <c r="IN177" s="56"/>
      <c r="IP177" s="56"/>
      <c r="IQ177" s="56"/>
      <c r="IR177" s="56"/>
      <c r="IS177" s="56"/>
      <c r="IT177" s="56"/>
      <c r="IU177" s="56"/>
    </row>
    <row r="178" spans="1:255" ht="12.75" customHeight="1" thickBot="1" x14ac:dyDescent="0.25">
      <c r="A178" s="11"/>
      <c r="B178" s="109">
        <v>1433.893</v>
      </c>
      <c r="C178" s="88" t="s">
        <v>79</v>
      </c>
      <c r="D178" s="89"/>
      <c r="E178" s="47"/>
      <c r="F178" s="47"/>
      <c r="G178" s="47"/>
      <c r="H178" s="48"/>
      <c r="I178" s="49"/>
      <c r="J178" s="56"/>
      <c r="K178" s="56"/>
      <c r="L178" s="56"/>
      <c r="M178" s="56"/>
      <c r="N178" s="56"/>
      <c r="O178" s="56"/>
      <c r="P178" s="56"/>
      <c r="Q178" s="56"/>
      <c r="R178" s="56"/>
      <c r="T178" s="56"/>
      <c r="U178" s="56"/>
      <c r="V178" s="56"/>
      <c r="W178" s="56"/>
      <c r="X178" s="56"/>
      <c r="Y178" s="56"/>
      <c r="Z178" s="56"/>
      <c r="AA178" s="56"/>
      <c r="AB178" s="56"/>
      <c r="AD178" s="56"/>
      <c r="AE178" s="56"/>
      <c r="AF178" s="56"/>
      <c r="AG178" s="56"/>
      <c r="AH178" s="56"/>
      <c r="AI178" s="56"/>
      <c r="AJ178" s="56"/>
      <c r="AK178" s="56"/>
      <c r="AL178" s="56"/>
      <c r="AN178" s="56"/>
      <c r="AO178" s="56"/>
      <c r="AP178" s="56"/>
      <c r="AQ178" s="56"/>
      <c r="AR178" s="56"/>
      <c r="AS178" s="56"/>
      <c r="AT178" s="56"/>
      <c r="AU178" s="56"/>
      <c r="AV178" s="56"/>
      <c r="AX178" s="56"/>
      <c r="AY178" s="56"/>
      <c r="AZ178" s="56"/>
      <c r="BA178" s="56"/>
      <c r="BB178" s="56"/>
      <c r="BC178" s="56"/>
      <c r="BD178" s="56"/>
      <c r="BE178" s="56"/>
      <c r="BF178" s="56"/>
      <c r="BH178" s="56"/>
      <c r="BI178" s="56"/>
      <c r="BJ178" s="56"/>
      <c r="BK178" s="56"/>
      <c r="BL178" s="56"/>
      <c r="BM178" s="56"/>
      <c r="BN178" s="56"/>
      <c r="BO178" s="56"/>
      <c r="BP178" s="56"/>
      <c r="BR178" s="56"/>
      <c r="BS178" s="56"/>
      <c r="BT178" s="56"/>
      <c r="BU178" s="56"/>
      <c r="BV178" s="56"/>
      <c r="BW178" s="56"/>
      <c r="BX178" s="56"/>
      <c r="BY178" s="56"/>
      <c r="BZ178" s="56"/>
      <c r="CB178" s="56"/>
      <c r="CC178" s="56"/>
      <c r="CD178" s="56"/>
      <c r="CE178" s="56"/>
      <c r="CF178" s="56"/>
      <c r="CG178" s="56"/>
      <c r="CH178" s="56"/>
      <c r="CI178" s="56"/>
      <c r="CJ178" s="56"/>
      <c r="CL178" s="56"/>
      <c r="CM178" s="56"/>
      <c r="CN178" s="56"/>
      <c r="CO178" s="56"/>
      <c r="CP178" s="56"/>
      <c r="CQ178" s="56"/>
      <c r="CR178" s="56"/>
      <c r="CS178" s="56"/>
      <c r="CT178" s="56"/>
      <c r="CV178" s="56"/>
      <c r="CW178" s="56"/>
      <c r="CX178" s="56"/>
      <c r="CY178" s="56"/>
      <c r="CZ178" s="56"/>
      <c r="DA178" s="56"/>
      <c r="DB178" s="56"/>
      <c r="DC178" s="56"/>
      <c r="DD178" s="56"/>
      <c r="DF178" s="56"/>
      <c r="DG178" s="56"/>
      <c r="DH178" s="56"/>
      <c r="DI178" s="56"/>
      <c r="DJ178" s="56"/>
      <c r="DK178" s="56"/>
      <c r="DL178" s="56"/>
      <c r="DM178" s="56"/>
      <c r="DN178" s="56"/>
      <c r="DP178" s="56"/>
      <c r="DQ178" s="56"/>
      <c r="DR178" s="56"/>
      <c r="DS178" s="56"/>
      <c r="DT178" s="56"/>
      <c r="DU178" s="56"/>
      <c r="DV178" s="56"/>
      <c r="DW178" s="56"/>
      <c r="DX178" s="56"/>
      <c r="DZ178" s="56"/>
      <c r="EA178" s="56"/>
      <c r="EB178" s="56"/>
      <c r="EC178" s="56"/>
      <c r="ED178" s="56"/>
      <c r="EE178" s="56"/>
      <c r="EF178" s="56"/>
      <c r="EG178" s="56"/>
      <c r="EH178" s="56"/>
      <c r="EJ178" s="56"/>
      <c r="EK178" s="56"/>
      <c r="EL178" s="56"/>
      <c r="EM178" s="56"/>
      <c r="EN178" s="56"/>
      <c r="EO178" s="56"/>
      <c r="EP178" s="56"/>
      <c r="EQ178" s="56"/>
      <c r="ER178" s="56"/>
      <c r="ET178" s="56"/>
      <c r="EU178" s="56"/>
      <c r="EV178" s="56"/>
      <c r="EW178" s="56"/>
      <c r="EX178" s="56"/>
      <c r="EY178" s="56"/>
      <c r="EZ178" s="56"/>
      <c r="FA178" s="56"/>
      <c r="FB178" s="56"/>
      <c r="FD178" s="56"/>
      <c r="FE178" s="56"/>
      <c r="FF178" s="56"/>
      <c r="FG178" s="56"/>
      <c r="FH178" s="56"/>
      <c r="FI178" s="56"/>
      <c r="FJ178" s="56"/>
      <c r="FK178" s="56"/>
      <c r="FL178" s="56"/>
      <c r="FN178" s="56"/>
      <c r="FO178" s="56"/>
      <c r="FP178" s="56"/>
      <c r="FQ178" s="56"/>
      <c r="FR178" s="56"/>
      <c r="FS178" s="56"/>
      <c r="FT178" s="56"/>
      <c r="FU178" s="56"/>
      <c r="FV178" s="56"/>
      <c r="FX178" s="56"/>
      <c r="FY178" s="56"/>
      <c r="FZ178" s="56"/>
      <c r="GA178" s="56"/>
      <c r="GB178" s="56"/>
      <c r="GC178" s="56"/>
      <c r="GD178" s="56"/>
      <c r="GE178" s="56"/>
      <c r="GF178" s="56"/>
      <c r="GH178" s="56"/>
      <c r="GI178" s="56"/>
      <c r="GJ178" s="56"/>
      <c r="GK178" s="56"/>
      <c r="GL178" s="56"/>
      <c r="GM178" s="56"/>
      <c r="GN178" s="56"/>
      <c r="GO178" s="56"/>
      <c r="GP178" s="56"/>
      <c r="GR178" s="56"/>
      <c r="GS178" s="56"/>
      <c r="GT178" s="56"/>
      <c r="GU178" s="56"/>
      <c r="GV178" s="56"/>
      <c r="GW178" s="56"/>
      <c r="GX178" s="56"/>
      <c r="GY178" s="56"/>
      <c r="GZ178" s="56"/>
      <c r="HB178" s="56"/>
      <c r="HC178" s="56"/>
      <c r="HD178" s="56"/>
      <c r="HE178" s="56"/>
      <c r="HF178" s="56"/>
      <c r="HG178" s="56"/>
      <c r="HH178" s="56"/>
      <c r="HI178" s="56"/>
      <c r="HJ178" s="56"/>
      <c r="HL178" s="56"/>
      <c r="HM178" s="56"/>
      <c r="HN178" s="56"/>
      <c r="HO178" s="56"/>
      <c r="HP178" s="56"/>
      <c r="HQ178" s="56"/>
      <c r="HR178" s="56"/>
      <c r="HS178" s="56"/>
      <c r="HT178" s="56"/>
      <c r="HV178" s="56"/>
      <c r="HW178" s="56"/>
      <c r="HX178" s="56"/>
      <c r="HY178" s="56"/>
      <c r="HZ178" s="56"/>
      <c r="IA178" s="56"/>
      <c r="IB178" s="56"/>
      <c r="IC178" s="56"/>
      <c r="ID178" s="56"/>
      <c r="IF178" s="56"/>
      <c r="IG178" s="56"/>
      <c r="IH178" s="56"/>
      <c r="II178" s="56"/>
      <c r="IJ178" s="56"/>
      <c r="IK178" s="56"/>
      <c r="IL178" s="56"/>
      <c r="IM178" s="56"/>
      <c r="IN178" s="56"/>
      <c r="IP178" s="56"/>
      <c r="IQ178" s="56"/>
      <c r="IR178" s="56"/>
      <c r="IS178" s="56"/>
      <c r="IT178" s="56"/>
      <c r="IU178" s="56"/>
    </row>
    <row r="179" spans="1:255" ht="13.5" thickBot="1" x14ac:dyDescent="0.25">
      <c r="A179" s="106"/>
      <c r="B179" s="109"/>
      <c r="C179" s="88" t="s">
        <v>86</v>
      </c>
      <c r="D179" s="89"/>
      <c r="E179" s="47"/>
      <c r="F179" s="47"/>
      <c r="G179" s="47"/>
      <c r="H179" s="48"/>
      <c r="I179" s="49">
        <v>535.34</v>
      </c>
      <c r="J179" s="56"/>
      <c r="K179" s="56"/>
      <c r="L179" s="56"/>
      <c r="M179" s="56"/>
      <c r="N179" s="56"/>
      <c r="O179" s="56"/>
      <c r="P179" s="56"/>
      <c r="Q179" s="56"/>
      <c r="R179" s="56"/>
      <c r="T179" s="56"/>
      <c r="U179" s="56"/>
      <c r="V179" s="56"/>
      <c r="W179" s="56"/>
      <c r="X179" s="56"/>
      <c r="Y179" s="56"/>
      <c r="Z179" s="56"/>
      <c r="AA179" s="56"/>
      <c r="AB179" s="56"/>
      <c r="AD179" s="56"/>
      <c r="AE179" s="56"/>
      <c r="AF179" s="56"/>
      <c r="AG179" s="56"/>
      <c r="AH179" s="56"/>
      <c r="AI179" s="56"/>
      <c r="AJ179" s="56"/>
      <c r="AK179" s="56"/>
      <c r="AL179" s="56"/>
      <c r="AN179" s="56"/>
      <c r="AO179" s="56"/>
      <c r="AP179" s="56"/>
      <c r="AQ179" s="56"/>
      <c r="AR179" s="56"/>
      <c r="AS179" s="56"/>
      <c r="AT179" s="56"/>
      <c r="AU179" s="56"/>
      <c r="AV179" s="56"/>
      <c r="AX179" s="56"/>
      <c r="AY179" s="56"/>
      <c r="AZ179" s="56"/>
      <c r="BA179" s="56"/>
      <c r="BB179" s="56"/>
      <c r="BC179" s="56"/>
      <c r="BD179" s="56"/>
      <c r="BE179" s="56"/>
      <c r="BF179" s="56"/>
      <c r="BH179" s="56"/>
      <c r="BI179" s="56"/>
      <c r="BJ179" s="56"/>
      <c r="BK179" s="56"/>
      <c r="BL179" s="56"/>
      <c r="BM179" s="56"/>
      <c r="BN179" s="56"/>
      <c r="BO179" s="56"/>
      <c r="BP179" s="56"/>
      <c r="BR179" s="56"/>
      <c r="BS179" s="56"/>
      <c r="BT179" s="56"/>
      <c r="BU179" s="56"/>
      <c r="BV179" s="56"/>
      <c r="BW179" s="56"/>
      <c r="BX179" s="56"/>
      <c r="BY179" s="56"/>
      <c r="BZ179" s="56"/>
      <c r="CB179" s="56"/>
      <c r="CC179" s="56"/>
      <c r="CD179" s="56"/>
      <c r="CE179" s="56"/>
      <c r="CF179" s="56"/>
      <c r="CG179" s="56"/>
      <c r="CH179" s="56"/>
      <c r="CI179" s="56"/>
      <c r="CJ179" s="56"/>
      <c r="CL179" s="56"/>
      <c r="CM179" s="56"/>
      <c r="CN179" s="56"/>
      <c r="CO179" s="56"/>
      <c r="CP179" s="56"/>
      <c r="CQ179" s="56"/>
      <c r="CR179" s="56"/>
      <c r="CS179" s="56"/>
      <c r="CT179" s="56"/>
      <c r="CV179" s="56"/>
      <c r="CW179" s="56"/>
      <c r="CX179" s="56"/>
      <c r="CY179" s="56"/>
      <c r="CZ179" s="56"/>
      <c r="DA179" s="56"/>
      <c r="DB179" s="56"/>
      <c r="DC179" s="56"/>
      <c r="DD179" s="56"/>
      <c r="DF179" s="56"/>
      <c r="DG179" s="56"/>
      <c r="DH179" s="56"/>
      <c r="DI179" s="56"/>
      <c r="DJ179" s="56"/>
      <c r="DK179" s="56"/>
      <c r="DL179" s="56"/>
      <c r="DM179" s="56"/>
      <c r="DN179" s="56"/>
      <c r="DP179" s="56"/>
      <c r="DQ179" s="56"/>
      <c r="DR179" s="56"/>
      <c r="DS179" s="56"/>
      <c r="DT179" s="56"/>
      <c r="DU179" s="56"/>
      <c r="DV179" s="56"/>
      <c r="DW179" s="56"/>
      <c r="DX179" s="56"/>
      <c r="DZ179" s="56"/>
      <c r="EA179" s="56"/>
      <c r="EB179" s="56"/>
      <c r="EC179" s="56"/>
      <c r="ED179" s="56"/>
      <c r="EE179" s="56"/>
      <c r="EF179" s="56"/>
      <c r="EG179" s="56"/>
      <c r="EH179" s="56"/>
      <c r="EJ179" s="56"/>
      <c r="EK179" s="56"/>
      <c r="EL179" s="56"/>
      <c r="EM179" s="56"/>
      <c r="EN179" s="56"/>
      <c r="EO179" s="56"/>
      <c r="EP179" s="56"/>
      <c r="EQ179" s="56"/>
      <c r="ER179" s="56"/>
      <c r="ET179" s="56"/>
      <c r="EU179" s="56"/>
      <c r="EV179" s="56"/>
      <c r="EW179" s="56"/>
      <c r="EX179" s="56"/>
      <c r="EY179" s="56"/>
      <c r="EZ179" s="56"/>
      <c r="FA179" s="56"/>
      <c r="FB179" s="56"/>
      <c r="FD179" s="56"/>
      <c r="FE179" s="56"/>
      <c r="FF179" s="56"/>
      <c r="FG179" s="56"/>
      <c r="FH179" s="56"/>
      <c r="FI179" s="56"/>
      <c r="FJ179" s="56"/>
      <c r="FK179" s="56"/>
      <c r="FL179" s="56"/>
      <c r="FN179" s="56"/>
      <c r="FO179" s="56"/>
      <c r="FP179" s="56"/>
      <c r="FQ179" s="56"/>
      <c r="FR179" s="56"/>
      <c r="FS179" s="56"/>
      <c r="FT179" s="56"/>
      <c r="FU179" s="56"/>
      <c r="FV179" s="56"/>
      <c r="FX179" s="56"/>
      <c r="FY179" s="56"/>
      <c r="FZ179" s="56"/>
      <c r="GA179" s="56"/>
      <c r="GB179" s="56"/>
      <c r="GC179" s="56"/>
      <c r="GD179" s="56"/>
      <c r="GE179" s="56"/>
      <c r="GF179" s="56"/>
      <c r="GH179" s="56"/>
      <c r="GI179" s="56"/>
      <c r="GJ179" s="56"/>
      <c r="GK179" s="56"/>
      <c r="GL179" s="56"/>
      <c r="GM179" s="56"/>
      <c r="GN179" s="56"/>
      <c r="GO179" s="56"/>
      <c r="GP179" s="56"/>
      <c r="GR179" s="56"/>
      <c r="GS179" s="56"/>
      <c r="GT179" s="56"/>
      <c r="GU179" s="56"/>
      <c r="GV179" s="56"/>
      <c r="GW179" s="56"/>
      <c r="GX179" s="56"/>
      <c r="GY179" s="56"/>
      <c r="GZ179" s="56"/>
      <c r="HB179" s="56"/>
      <c r="HC179" s="56"/>
      <c r="HD179" s="56"/>
      <c r="HE179" s="56"/>
      <c r="HF179" s="56"/>
      <c r="HG179" s="56"/>
      <c r="HH179" s="56"/>
      <c r="HI179" s="56"/>
      <c r="HJ179" s="56"/>
      <c r="HL179" s="56"/>
      <c r="HM179" s="56"/>
      <c r="HN179" s="56"/>
      <c r="HO179" s="56"/>
      <c r="HP179" s="56"/>
      <c r="HQ179" s="56"/>
      <c r="HR179" s="56"/>
      <c r="HS179" s="56"/>
      <c r="HT179" s="56"/>
      <c r="HV179" s="56"/>
      <c r="HW179" s="56"/>
      <c r="HX179" s="56"/>
      <c r="HY179" s="56"/>
      <c r="HZ179" s="56"/>
      <c r="IA179" s="56"/>
      <c r="IB179" s="56"/>
      <c r="IC179" s="56"/>
      <c r="ID179" s="56"/>
      <c r="IF179" s="56"/>
      <c r="IG179" s="56"/>
      <c r="IH179" s="56"/>
      <c r="II179" s="56"/>
      <c r="IJ179" s="56"/>
      <c r="IK179" s="56"/>
      <c r="IL179" s="56"/>
      <c r="IM179" s="56"/>
      <c r="IN179" s="56"/>
      <c r="IP179" s="56"/>
      <c r="IQ179" s="56"/>
      <c r="IR179" s="56"/>
      <c r="IS179" s="56"/>
      <c r="IT179" s="56"/>
      <c r="IU179" s="56"/>
    </row>
    <row r="180" spans="1:255" ht="12.75" customHeight="1" thickBot="1" x14ac:dyDescent="0.25">
      <c r="A180" s="11"/>
      <c r="B180" s="51">
        <f>SUM(B167:B178)</f>
        <v>15830.793</v>
      </c>
      <c r="C180" s="50"/>
      <c r="D180" s="51"/>
      <c r="E180" s="52"/>
      <c r="F180" s="50"/>
      <c r="G180" s="50"/>
      <c r="H180" s="51" t="s">
        <v>16</v>
      </c>
      <c r="I180" s="51">
        <f>SUM(I167:I179)</f>
        <v>535.34</v>
      </c>
      <c r="J180" s="56"/>
      <c r="K180" s="56"/>
      <c r="L180" s="56"/>
      <c r="M180" s="56"/>
      <c r="N180" s="56"/>
      <c r="O180" s="56"/>
      <c r="P180" s="56"/>
      <c r="Q180" s="56"/>
      <c r="R180" s="56"/>
      <c r="T180" s="56"/>
      <c r="U180" s="56"/>
      <c r="V180" s="56"/>
      <c r="W180" s="56"/>
      <c r="X180" s="56"/>
      <c r="Y180" s="56"/>
      <c r="Z180" s="56"/>
      <c r="AA180" s="56"/>
      <c r="AB180" s="56"/>
      <c r="AD180" s="56"/>
      <c r="AE180" s="56"/>
      <c r="AF180" s="56"/>
      <c r="AG180" s="56"/>
      <c r="AH180" s="56"/>
      <c r="AI180" s="56"/>
      <c r="AJ180" s="56"/>
      <c r="AK180" s="56"/>
      <c r="AL180" s="56"/>
      <c r="AN180" s="56"/>
      <c r="AO180" s="56"/>
      <c r="AP180" s="56"/>
      <c r="AQ180" s="56"/>
      <c r="AR180" s="56"/>
      <c r="AS180" s="56"/>
      <c r="AT180" s="56"/>
      <c r="AU180" s="56"/>
      <c r="AV180" s="56"/>
      <c r="AX180" s="56"/>
      <c r="AY180" s="56"/>
      <c r="AZ180" s="56"/>
      <c r="BA180" s="56"/>
      <c r="BB180" s="56"/>
      <c r="BC180" s="56"/>
      <c r="BD180" s="56"/>
      <c r="BE180" s="56"/>
      <c r="BF180" s="56"/>
      <c r="BH180" s="56"/>
      <c r="BI180" s="56"/>
      <c r="BJ180" s="56"/>
      <c r="BK180" s="56"/>
      <c r="BL180" s="56"/>
      <c r="BM180" s="56"/>
      <c r="BN180" s="56"/>
      <c r="BO180" s="56"/>
      <c r="BP180" s="56"/>
      <c r="BR180" s="56"/>
      <c r="BS180" s="56"/>
      <c r="BT180" s="56"/>
      <c r="BU180" s="56"/>
      <c r="BV180" s="56"/>
      <c r="BW180" s="56"/>
      <c r="BX180" s="56"/>
      <c r="BY180" s="56"/>
      <c r="BZ180" s="56"/>
      <c r="CB180" s="56"/>
      <c r="CC180" s="56"/>
      <c r="CD180" s="56"/>
      <c r="CE180" s="56"/>
      <c r="CF180" s="56"/>
      <c r="CG180" s="56"/>
      <c r="CH180" s="56"/>
      <c r="CI180" s="56"/>
      <c r="CJ180" s="56"/>
      <c r="CL180" s="56"/>
      <c r="CM180" s="56"/>
      <c r="CN180" s="56"/>
      <c r="CO180" s="56"/>
      <c r="CP180" s="56"/>
      <c r="CQ180" s="56"/>
      <c r="CR180" s="56"/>
      <c r="CS180" s="56"/>
      <c r="CT180" s="56"/>
      <c r="CV180" s="56"/>
      <c r="CW180" s="56"/>
      <c r="CX180" s="56"/>
      <c r="CY180" s="56"/>
      <c r="CZ180" s="56"/>
      <c r="DA180" s="56"/>
      <c r="DB180" s="56"/>
      <c r="DC180" s="56"/>
      <c r="DD180" s="56"/>
      <c r="DF180" s="56"/>
      <c r="DG180" s="56"/>
      <c r="DH180" s="56"/>
      <c r="DI180" s="56"/>
      <c r="DJ180" s="56"/>
      <c r="DK180" s="56"/>
      <c r="DL180" s="56"/>
      <c r="DM180" s="56"/>
      <c r="DN180" s="56"/>
      <c r="DP180" s="56"/>
      <c r="DQ180" s="56"/>
      <c r="DR180" s="56"/>
      <c r="DS180" s="56"/>
      <c r="DT180" s="56"/>
      <c r="DU180" s="56"/>
      <c r="DV180" s="56"/>
      <c r="DW180" s="56"/>
      <c r="DX180" s="56"/>
      <c r="DZ180" s="56"/>
      <c r="EA180" s="56"/>
      <c r="EB180" s="56"/>
      <c r="EC180" s="56"/>
      <c r="ED180" s="56"/>
      <c r="EE180" s="56"/>
      <c r="EF180" s="56"/>
      <c r="EG180" s="56"/>
      <c r="EH180" s="56"/>
      <c r="EJ180" s="56"/>
      <c r="EK180" s="56"/>
      <c r="EL180" s="56"/>
      <c r="EM180" s="56"/>
      <c r="EN180" s="56"/>
      <c r="EO180" s="56"/>
      <c r="EP180" s="56"/>
      <c r="EQ180" s="56"/>
      <c r="ER180" s="56"/>
      <c r="ET180" s="56"/>
      <c r="EU180" s="56"/>
      <c r="EV180" s="56"/>
      <c r="EW180" s="56"/>
      <c r="EX180" s="56"/>
      <c r="EY180" s="56"/>
      <c r="EZ180" s="56"/>
      <c r="FA180" s="56"/>
      <c r="FB180" s="56"/>
      <c r="FD180" s="56"/>
      <c r="FE180" s="56"/>
      <c r="FF180" s="56"/>
      <c r="FG180" s="56"/>
      <c r="FH180" s="56"/>
      <c r="FI180" s="56"/>
      <c r="FJ180" s="56"/>
      <c r="FK180" s="56"/>
      <c r="FL180" s="56"/>
      <c r="FN180" s="56"/>
      <c r="FO180" s="56"/>
      <c r="FP180" s="56"/>
      <c r="FQ180" s="56"/>
      <c r="FR180" s="56"/>
      <c r="FS180" s="56"/>
      <c r="FT180" s="56"/>
      <c r="FU180" s="56"/>
      <c r="FV180" s="56"/>
      <c r="FX180" s="56"/>
      <c r="FY180" s="56"/>
      <c r="FZ180" s="56"/>
      <c r="GA180" s="56"/>
      <c r="GB180" s="56"/>
      <c r="GC180" s="56"/>
      <c r="GD180" s="56"/>
      <c r="GE180" s="56"/>
      <c r="GF180" s="56"/>
      <c r="GH180" s="56"/>
      <c r="GI180" s="56"/>
      <c r="GJ180" s="56"/>
      <c r="GK180" s="56"/>
      <c r="GL180" s="56"/>
      <c r="GM180" s="56"/>
      <c r="GN180" s="56"/>
      <c r="GO180" s="56"/>
      <c r="GP180" s="56"/>
      <c r="GR180" s="56"/>
      <c r="GS180" s="56"/>
      <c r="GT180" s="56"/>
      <c r="GU180" s="56"/>
      <c r="GV180" s="56"/>
      <c r="GW180" s="56"/>
      <c r="GX180" s="56"/>
      <c r="GY180" s="56"/>
      <c r="GZ180" s="56"/>
      <c r="HB180" s="56"/>
      <c r="HC180" s="56"/>
      <c r="HD180" s="56"/>
      <c r="HE180" s="56"/>
      <c r="HF180" s="56"/>
      <c r="HG180" s="56"/>
      <c r="HH180" s="56"/>
      <c r="HI180" s="56"/>
      <c r="HJ180" s="56"/>
      <c r="HL180" s="56"/>
      <c r="HM180" s="56"/>
      <c r="HN180" s="56"/>
      <c r="HO180" s="56"/>
      <c r="HP180" s="56"/>
      <c r="HQ180" s="56"/>
      <c r="HR180" s="56"/>
      <c r="HS180" s="56"/>
      <c r="HT180" s="56"/>
      <c r="HV180" s="56"/>
      <c r="HW180" s="56"/>
      <c r="HX180" s="56"/>
      <c r="HY180" s="56"/>
      <c r="HZ180" s="56"/>
      <c r="IA180" s="56"/>
      <c r="IB180" s="56"/>
      <c r="IC180" s="56"/>
      <c r="ID180" s="56"/>
      <c r="IF180" s="56"/>
      <c r="IG180" s="56"/>
      <c r="IH180" s="56"/>
      <c r="II180" s="56"/>
      <c r="IJ180" s="56"/>
      <c r="IK180" s="56"/>
      <c r="IL180" s="56"/>
      <c r="IM180" s="56"/>
      <c r="IN180" s="56"/>
      <c r="IP180" s="56"/>
      <c r="IQ180" s="56"/>
      <c r="IR180" s="56"/>
      <c r="IS180" s="56"/>
      <c r="IT180" s="56"/>
      <c r="IU180" s="56"/>
    </row>
    <row r="181" spans="1:255" ht="64.5" thickBot="1" x14ac:dyDescent="0.25">
      <c r="A181" s="46" t="s">
        <v>98</v>
      </c>
      <c r="B181" s="117" t="s">
        <v>15</v>
      </c>
      <c r="C181" s="117" t="s">
        <v>4</v>
      </c>
      <c r="D181" s="117" t="s">
        <v>22</v>
      </c>
      <c r="E181" s="121" t="s">
        <v>17</v>
      </c>
      <c r="F181" s="117" t="s">
        <v>18</v>
      </c>
      <c r="G181" s="117" t="s">
        <v>9</v>
      </c>
      <c r="H181" s="117" t="s">
        <v>12</v>
      </c>
      <c r="I181" s="118" t="s">
        <v>11</v>
      </c>
      <c r="J181" s="56"/>
      <c r="K181" s="56"/>
      <c r="L181" s="56"/>
      <c r="M181" s="56"/>
      <c r="N181" s="56"/>
      <c r="O181" s="56"/>
      <c r="P181" s="56"/>
      <c r="Q181" s="56"/>
      <c r="R181" s="56"/>
      <c r="T181" s="56"/>
      <c r="U181" s="56"/>
      <c r="V181" s="56"/>
      <c r="W181" s="56"/>
      <c r="X181" s="56"/>
      <c r="Y181" s="56"/>
      <c r="Z181" s="56"/>
      <c r="AA181" s="56"/>
      <c r="AB181" s="56"/>
      <c r="AD181" s="56"/>
      <c r="AE181" s="56"/>
      <c r="AF181" s="56"/>
      <c r="AG181" s="56"/>
      <c r="AH181" s="56"/>
      <c r="AI181" s="56"/>
      <c r="AJ181" s="56"/>
      <c r="AK181" s="56"/>
      <c r="AL181" s="56"/>
      <c r="AN181" s="56"/>
      <c r="AO181" s="56"/>
      <c r="AP181" s="56"/>
      <c r="AQ181" s="56"/>
      <c r="AR181" s="56"/>
      <c r="AS181" s="56"/>
      <c r="AT181" s="56"/>
      <c r="AU181" s="56"/>
      <c r="AV181" s="56"/>
      <c r="AX181" s="56"/>
      <c r="AY181" s="56"/>
      <c r="AZ181" s="56"/>
      <c r="BA181" s="56"/>
      <c r="BB181" s="56"/>
      <c r="BC181" s="56"/>
      <c r="BD181" s="56"/>
      <c r="BE181" s="56"/>
      <c r="BF181" s="56"/>
      <c r="BH181" s="56"/>
      <c r="BI181" s="56"/>
      <c r="BJ181" s="56"/>
      <c r="BK181" s="56"/>
      <c r="BL181" s="56"/>
      <c r="BM181" s="56"/>
      <c r="BN181" s="56"/>
      <c r="BO181" s="56"/>
      <c r="BP181" s="56"/>
      <c r="BR181" s="56"/>
      <c r="BS181" s="56"/>
      <c r="BT181" s="56"/>
      <c r="BU181" s="56"/>
      <c r="BV181" s="56"/>
      <c r="BW181" s="56"/>
      <c r="BX181" s="56"/>
      <c r="BY181" s="56"/>
      <c r="BZ181" s="56"/>
      <c r="CB181" s="56"/>
      <c r="CC181" s="56"/>
      <c r="CD181" s="56"/>
      <c r="CE181" s="56"/>
      <c r="CF181" s="56"/>
      <c r="CG181" s="56"/>
      <c r="CH181" s="56"/>
      <c r="CI181" s="56"/>
      <c r="CJ181" s="56"/>
      <c r="CL181" s="56"/>
      <c r="CM181" s="56"/>
      <c r="CN181" s="56"/>
      <c r="CO181" s="56"/>
      <c r="CP181" s="56"/>
      <c r="CQ181" s="56"/>
      <c r="CR181" s="56"/>
      <c r="CS181" s="56"/>
      <c r="CT181" s="56"/>
      <c r="CV181" s="56"/>
      <c r="CW181" s="56"/>
      <c r="CX181" s="56"/>
      <c r="CY181" s="56"/>
      <c r="CZ181" s="56"/>
      <c r="DA181" s="56"/>
      <c r="DB181" s="56"/>
      <c r="DC181" s="56"/>
      <c r="DD181" s="56"/>
      <c r="DF181" s="56"/>
      <c r="DG181" s="56"/>
      <c r="DH181" s="56"/>
      <c r="DI181" s="56"/>
      <c r="DJ181" s="56"/>
      <c r="DK181" s="56"/>
      <c r="DL181" s="56"/>
      <c r="DM181" s="56"/>
      <c r="DN181" s="56"/>
      <c r="DP181" s="56"/>
      <c r="DQ181" s="56"/>
      <c r="DR181" s="56"/>
      <c r="DS181" s="56"/>
      <c r="DT181" s="56"/>
      <c r="DU181" s="56"/>
      <c r="DV181" s="56"/>
      <c r="DW181" s="56"/>
      <c r="DX181" s="56"/>
      <c r="DZ181" s="56"/>
      <c r="EA181" s="56"/>
      <c r="EB181" s="56"/>
      <c r="EC181" s="56"/>
      <c r="ED181" s="56"/>
      <c r="EE181" s="56"/>
      <c r="EF181" s="56"/>
      <c r="EG181" s="56"/>
      <c r="EH181" s="56"/>
      <c r="EJ181" s="56"/>
      <c r="EK181" s="56"/>
      <c r="EL181" s="56"/>
      <c r="EM181" s="56"/>
      <c r="EN181" s="56"/>
      <c r="EO181" s="56"/>
      <c r="EP181" s="56"/>
      <c r="EQ181" s="56"/>
      <c r="ER181" s="56"/>
      <c r="ET181" s="56"/>
      <c r="EU181" s="56"/>
      <c r="EV181" s="56"/>
      <c r="EW181" s="56"/>
      <c r="EX181" s="56"/>
      <c r="EY181" s="56"/>
      <c r="EZ181" s="56"/>
      <c r="FA181" s="56"/>
      <c r="FB181" s="56"/>
      <c r="FD181" s="56"/>
      <c r="FE181" s="56"/>
      <c r="FF181" s="56"/>
      <c r="FG181" s="56"/>
      <c r="FH181" s="56"/>
      <c r="FI181" s="56"/>
      <c r="FJ181" s="56"/>
      <c r="FK181" s="56"/>
      <c r="FL181" s="56"/>
      <c r="FN181" s="56"/>
      <c r="FO181" s="56"/>
      <c r="FP181" s="56"/>
      <c r="FQ181" s="56"/>
      <c r="FR181" s="56"/>
      <c r="FS181" s="56"/>
      <c r="FT181" s="56"/>
      <c r="FU181" s="56"/>
      <c r="FV181" s="56"/>
      <c r="FX181" s="56"/>
      <c r="FY181" s="56"/>
      <c r="FZ181" s="56"/>
      <c r="GA181" s="56"/>
      <c r="GB181" s="56"/>
      <c r="GC181" s="56"/>
      <c r="GD181" s="56"/>
      <c r="GE181" s="56"/>
      <c r="GF181" s="56"/>
      <c r="GH181" s="56"/>
      <c r="GI181" s="56"/>
      <c r="GJ181" s="56"/>
      <c r="GK181" s="56"/>
      <c r="GL181" s="56"/>
      <c r="GM181" s="56"/>
      <c r="GN181" s="56"/>
      <c r="GO181" s="56"/>
      <c r="GP181" s="56"/>
      <c r="GR181" s="56"/>
      <c r="GS181" s="56"/>
      <c r="GT181" s="56"/>
      <c r="GU181" s="56"/>
      <c r="GV181" s="56"/>
      <c r="GW181" s="56"/>
      <c r="GX181" s="56"/>
      <c r="GY181" s="56"/>
      <c r="GZ181" s="56"/>
      <c r="HB181" s="56"/>
      <c r="HC181" s="56"/>
      <c r="HD181" s="56"/>
      <c r="HE181" s="56"/>
      <c r="HF181" s="56"/>
      <c r="HG181" s="56"/>
      <c r="HH181" s="56"/>
      <c r="HI181" s="56"/>
      <c r="HJ181" s="56"/>
      <c r="HL181" s="56"/>
      <c r="HM181" s="56"/>
      <c r="HN181" s="56"/>
      <c r="HO181" s="56"/>
      <c r="HP181" s="56"/>
      <c r="HQ181" s="56"/>
      <c r="HR181" s="56"/>
      <c r="HS181" s="56"/>
      <c r="HT181" s="56"/>
      <c r="HV181" s="56"/>
      <c r="HW181" s="56"/>
      <c r="HX181" s="56"/>
      <c r="HY181" s="56"/>
      <c r="HZ181" s="56"/>
      <c r="IA181" s="56"/>
      <c r="IB181" s="56"/>
      <c r="IC181" s="56"/>
      <c r="ID181" s="56"/>
      <c r="IF181" s="56"/>
      <c r="IG181" s="56"/>
      <c r="IH181" s="56"/>
      <c r="II181" s="56"/>
      <c r="IJ181" s="56"/>
      <c r="IK181" s="56"/>
      <c r="IL181" s="56"/>
      <c r="IM181" s="56"/>
      <c r="IN181" s="56"/>
      <c r="IP181" s="56"/>
      <c r="IQ181" s="56"/>
      <c r="IR181" s="56"/>
      <c r="IS181" s="56"/>
      <c r="IT181" s="56"/>
      <c r="IU181" s="56"/>
    </row>
    <row r="182" spans="1:255" ht="26.25" thickBot="1" x14ac:dyDescent="0.25">
      <c r="A182" s="120" t="s">
        <v>87</v>
      </c>
      <c r="B182" s="167"/>
      <c r="C182" s="88" t="s">
        <v>86</v>
      </c>
      <c r="D182" s="241"/>
      <c r="E182" s="242"/>
      <c r="F182" s="241"/>
      <c r="G182" s="242"/>
      <c r="H182" s="242"/>
      <c r="I182" s="49">
        <v>21390.55</v>
      </c>
    </row>
    <row r="183" spans="1:255" ht="13.5" thickBot="1" x14ac:dyDescent="0.25">
      <c r="A183" s="46"/>
      <c r="B183" s="79">
        <f>SUM(B182:B182)</f>
        <v>0</v>
      </c>
      <c r="C183" s="78"/>
      <c r="D183" s="79"/>
      <c r="E183" s="80"/>
      <c r="F183" s="78"/>
      <c r="G183" s="78"/>
      <c r="H183" s="79" t="s">
        <v>16</v>
      </c>
      <c r="I183" s="79">
        <f>SUM(I182:I182)</f>
        <v>21390.55</v>
      </c>
    </row>
    <row r="184" spans="1:255" ht="51.75" thickBot="1" x14ac:dyDescent="0.25">
      <c r="A184" s="137" t="s">
        <v>97</v>
      </c>
      <c r="B184" s="117" t="s">
        <v>15</v>
      </c>
      <c r="C184" s="117" t="s">
        <v>4</v>
      </c>
      <c r="D184" s="117" t="s">
        <v>22</v>
      </c>
      <c r="E184" s="285" t="s">
        <v>17</v>
      </c>
      <c r="F184" s="117" t="s">
        <v>18</v>
      </c>
      <c r="G184" s="117" t="s">
        <v>9</v>
      </c>
      <c r="H184" s="117" t="s">
        <v>12</v>
      </c>
      <c r="I184" s="118" t="s">
        <v>11</v>
      </c>
    </row>
    <row r="185" spans="1:255" ht="13.5" thickBot="1" x14ac:dyDescent="0.25">
      <c r="A185" s="209"/>
      <c r="B185" s="188"/>
      <c r="C185" s="73" t="s">
        <v>86</v>
      </c>
      <c r="D185" s="166"/>
      <c r="E185" s="53"/>
      <c r="F185" s="53"/>
      <c r="G185" s="53"/>
      <c r="H185" s="156"/>
      <c r="I185" s="571">
        <v>33899.440000000002</v>
      </c>
    </row>
    <row r="186" spans="1:255" ht="13.5" thickBot="1" x14ac:dyDescent="0.25">
      <c r="A186" s="137"/>
      <c r="B186" s="277"/>
      <c r="C186" s="78"/>
      <c r="D186" s="79"/>
      <c r="E186" s="80"/>
      <c r="F186" s="78"/>
      <c r="G186" s="78"/>
      <c r="H186" s="79"/>
      <c r="I186" s="81">
        <f>SUM(I185)</f>
        <v>33899.440000000002</v>
      </c>
    </row>
    <row r="187" spans="1:255" x14ac:dyDescent="0.2">
      <c r="A187" s="9"/>
      <c r="B187" s="9"/>
      <c r="C187" s="9"/>
      <c r="D187" s="9"/>
      <c r="E187" s="9"/>
      <c r="F187" s="20"/>
      <c r="G187" s="20"/>
      <c r="H187" s="20"/>
      <c r="I187" s="20"/>
    </row>
    <row r="188" spans="1:255" ht="12.75" customHeight="1" x14ac:dyDescent="0.2">
      <c r="A188" s="21" t="s">
        <v>20</v>
      </c>
      <c r="B188" s="22"/>
      <c r="C188" s="23"/>
      <c r="D188" s="4" t="s">
        <v>8</v>
      </c>
      <c r="E188" s="4" t="s">
        <v>5</v>
      </c>
      <c r="F188" s="122" t="s">
        <v>6</v>
      </c>
    </row>
    <row r="189" spans="1:255" ht="12.75" customHeight="1" x14ac:dyDescent="0.2">
      <c r="A189" s="593" t="s">
        <v>14</v>
      </c>
      <c r="B189" s="594"/>
      <c r="C189" s="25"/>
      <c r="D189" s="26">
        <f>B20</f>
        <v>40880.849999999991</v>
      </c>
      <c r="E189" s="26">
        <f>I20</f>
        <v>904.6</v>
      </c>
      <c r="F189" s="123">
        <f>D189+E189</f>
        <v>41785.44999999999</v>
      </c>
    </row>
    <row r="190" spans="1:255" ht="12.75" customHeight="1" x14ac:dyDescent="0.2">
      <c r="A190" s="593" t="s">
        <v>1603</v>
      </c>
      <c r="B190" s="594"/>
      <c r="C190" s="25"/>
      <c r="D190" s="26">
        <f>B111</f>
        <v>60563.088000000003</v>
      </c>
      <c r="E190" s="26">
        <f>I111</f>
        <v>19256.84</v>
      </c>
      <c r="F190" s="123">
        <f>D190+E190</f>
        <v>79819.928</v>
      </c>
    </row>
    <row r="191" spans="1:255" ht="12.75" customHeight="1" x14ac:dyDescent="0.2">
      <c r="A191" s="593" t="s">
        <v>13</v>
      </c>
      <c r="B191" s="594"/>
      <c r="C191" s="25"/>
      <c r="D191" s="26">
        <f>B131</f>
        <v>30766.489700000002</v>
      </c>
      <c r="E191" s="26">
        <f>I131</f>
        <v>320.39999999999998</v>
      </c>
      <c r="F191" s="123">
        <f>D191+E191</f>
        <v>31086.889700000003</v>
      </c>
    </row>
    <row r="192" spans="1:255" ht="12.75" customHeight="1" x14ac:dyDescent="0.2">
      <c r="A192" s="593" t="s">
        <v>383</v>
      </c>
      <c r="B192" s="594"/>
      <c r="C192" s="25"/>
      <c r="D192" s="26">
        <f>B146</f>
        <v>43323.240999999995</v>
      </c>
      <c r="E192" s="26">
        <f>I146</f>
        <v>338.3</v>
      </c>
      <c r="F192" s="123">
        <f>D192+E192</f>
        <v>43661.540999999997</v>
      </c>
      <c r="G192" s="56"/>
    </row>
    <row r="193" spans="1:7" ht="12.75" customHeight="1" x14ac:dyDescent="0.2">
      <c r="A193" s="593" t="s">
        <v>25</v>
      </c>
      <c r="B193" s="594"/>
      <c r="C193" s="25"/>
      <c r="D193" s="26">
        <f>B180</f>
        <v>15830.793</v>
      </c>
      <c r="E193" s="26">
        <f>I180</f>
        <v>535.34</v>
      </c>
      <c r="F193" s="123">
        <f>D193+E193</f>
        <v>16366.133</v>
      </c>
      <c r="G193" s="56"/>
    </row>
    <row r="194" spans="1:7" ht="12.75" customHeight="1" x14ac:dyDescent="0.2">
      <c r="A194" s="607" t="s">
        <v>68</v>
      </c>
      <c r="B194" s="608"/>
      <c r="C194" s="248"/>
      <c r="D194" s="249"/>
      <c r="E194" s="249"/>
      <c r="F194" s="245">
        <f>F195+F196+F197+F198+F199</f>
        <v>74220.87</v>
      </c>
      <c r="G194" s="56"/>
    </row>
    <row r="195" spans="1:7" ht="12.75" customHeight="1" x14ac:dyDescent="0.2">
      <c r="A195" s="605" t="s">
        <v>81</v>
      </c>
      <c r="B195" s="606"/>
      <c r="C195" s="25"/>
      <c r="D195" s="26"/>
      <c r="E195" s="26"/>
      <c r="F195" s="123">
        <f>I160</f>
        <v>9875.2199999999993</v>
      </c>
      <c r="G195" s="56"/>
    </row>
    <row r="196" spans="1:7" ht="12.75" customHeight="1" x14ac:dyDescent="0.2">
      <c r="A196" s="605" t="s">
        <v>91</v>
      </c>
      <c r="B196" s="606"/>
      <c r="C196" s="25"/>
      <c r="D196" s="26"/>
      <c r="E196" s="26"/>
      <c r="F196" s="123">
        <f>I161</f>
        <v>53754.18</v>
      </c>
      <c r="G196" s="56"/>
    </row>
    <row r="197" spans="1:7" ht="12.75" customHeight="1" x14ac:dyDescent="0.2">
      <c r="A197" s="605" t="s">
        <v>83</v>
      </c>
      <c r="B197" s="606"/>
      <c r="C197" s="25"/>
      <c r="D197" s="26"/>
      <c r="E197" s="26"/>
      <c r="F197" s="123">
        <f>I162</f>
        <v>3637.24</v>
      </c>
      <c r="G197" s="56"/>
    </row>
    <row r="198" spans="1:7" ht="12.75" customHeight="1" x14ac:dyDescent="0.2">
      <c r="A198" s="605" t="s">
        <v>85</v>
      </c>
      <c r="B198" s="606"/>
      <c r="C198" s="25"/>
      <c r="D198" s="26"/>
      <c r="E198" s="26"/>
      <c r="F198" s="123">
        <f>I163</f>
        <v>3888.95</v>
      </c>
      <c r="G198" s="56"/>
    </row>
    <row r="199" spans="1:7" ht="12.75" customHeight="1" x14ac:dyDescent="0.2">
      <c r="A199" s="605" t="s">
        <v>88</v>
      </c>
      <c r="B199" s="606"/>
      <c r="C199" s="25"/>
      <c r="D199" s="26"/>
      <c r="E199" s="26"/>
      <c r="F199" s="123">
        <f>I164</f>
        <v>3065.28</v>
      </c>
      <c r="G199" s="56"/>
    </row>
    <row r="200" spans="1:7" ht="12.75" customHeight="1" x14ac:dyDescent="0.2">
      <c r="A200" s="614" t="s">
        <v>2</v>
      </c>
      <c r="B200" s="615"/>
      <c r="C200" s="25"/>
      <c r="D200" s="26">
        <f>B183</f>
        <v>0</v>
      </c>
      <c r="E200" s="26"/>
      <c r="F200" s="123">
        <f>D200+E200+I183</f>
        <v>21390.55</v>
      </c>
      <c r="G200" s="56"/>
    </row>
    <row r="201" spans="1:7" ht="27.6" customHeight="1" x14ac:dyDescent="0.2">
      <c r="A201" s="614" t="s">
        <v>97</v>
      </c>
      <c r="B201" s="615"/>
      <c r="C201" s="25"/>
      <c r="D201" s="26"/>
      <c r="E201" s="26"/>
      <c r="F201" s="123">
        <f>I186</f>
        <v>33899.440000000002</v>
      </c>
      <c r="G201" s="56"/>
    </row>
    <row r="202" spans="1:7" ht="12.75" customHeight="1" x14ac:dyDescent="0.2">
      <c r="A202" s="612" t="s">
        <v>21</v>
      </c>
      <c r="B202" s="613"/>
      <c r="C202" s="27"/>
      <c r="D202" s="28">
        <f>SUM(D189:D200)</f>
        <v>191364.46169999999</v>
      </c>
      <c r="E202" s="28">
        <f>SUM(E189:E193)</f>
        <v>21355.48</v>
      </c>
      <c r="F202" s="124">
        <f>F189+F190+F191+F192+F193+F194+F200+F201</f>
        <v>342230.80169999995</v>
      </c>
    </row>
  </sheetData>
  <autoFilter ref="A5:I180"/>
  <mergeCells count="52">
    <mergeCell ref="A202:B202"/>
    <mergeCell ref="A190:B190"/>
    <mergeCell ref="A191:B191"/>
    <mergeCell ref="A194:B194"/>
    <mergeCell ref="A196:B196"/>
    <mergeCell ref="A192:B192"/>
    <mergeCell ref="A58:A66"/>
    <mergeCell ref="B104:B110"/>
    <mergeCell ref="A78:A83"/>
    <mergeCell ref="C104:C110"/>
    <mergeCell ref="A126:A130"/>
    <mergeCell ref="A199:B199"/>
    <mergeCell ref="A148:A160"/>
    <mergeCell ref="A195:B195"/>
    <mergeCell ref="A67:A76"/>
    <mergeCell ref="A104:A110"/>
    <mergeCell ref="A1:B1"/>
    <mergeCell ref="C58:C76"/>
    <mergeCell ref="C78:C98"/>
    <mergeCell ref="D53:D57"/>
    <mergeCell ref="D23:D34"/>
    <mergeCell ref="B51:B57"/>
    <mergeCell ref="B23:B50"/>
    <mergeCell ref="A23:A34"/>
    <mergeCell ref="D58:D66"/>
    <mergeCell ref="A84:A98"/>
    <mergeCell ref="B58:B76"/>
    <mergeCell ref="B78:B98"/>
    <mergeCell ref="D41:D50"/>
    <mergeCell ref="A15:A17"/>
    <mergeCell ref="A41:A50"/>
    <mergeCell ref="A52:A57"/>
    <mergeCell ref="D15:D17"/>
    <mergeCell ref="B15:B17"/>
    <mergeCell ref="C15:C17"/>
    <mergeCell ref="A35:A40"/>
    <mergeCell ref="A201:B201"/>
    <mergeCell ref="A200:B200"/>
    <mergeCell ref="A198:B198"/>
    <mergeCell ref="A197:B197"/>
    <mergeCell ref="A193:B193"/>
    <mergeCell ref="A189:B189"/>
    <mergeCell ref="G1:H1"/>
    <mergeCell ref="C23:C50"/>
    <mergeCell ref="D35:D40"/>
    <mergeCell ref="D104:D110"/>
    <mergeCell ref="D93:D98"/>
    <mergeCell ref="G2:H2"/>
    <mergeCell ref="D67:D76"/>
    <mergeCell ref="D84:D92"/>
    <mergeCell ref="D78:D83"/>
    <mergeCell ref="C51:C5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1"/>
  <dimension ref="A1:IU232"/>
  <sheetViews>
    <sheetView topLeftCell="A202" zoomScaleNormal="100" workbookViewId="0">
      <selection activeCell="A220" sqref="A220:B220"/>
    </sheetView>
  </sheetViews>
  <sheetFormatPr defaultRowHeight="12.75" customHeight="1" x14ac:dyDescent="0.2"/>
  <cols>
    <col min="1" max="1" width="23.7109375" customWidth="1"/>
    <col min="2" max="2" width="12.7109375" customWidth="1"/>
    <col min="3" max="3" width="13.28515625" customWidth="1"/>
    <col min="4" max="4" width="17.7109375" customWidth="1"/>
    <col min="5" max="5" width="26" customWidth="1"/>
    <col min="6" max="6" width="12.42578125" customWidth="1"/>
    <col min="7" max="7" width="8.5703125" customWidth="1"/>
    <col min="8" max="8" width="10.42578125" customWidth="1"/>
    <col min="9" max="9" width="12.140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3592.9</v>
      </c>
      <c r="E2" s="5">
        <v>605750.69999999995</v>
      </c>
      <c r="F2" s="6">
        <v>603536.93999999994</v>
      </c>
      <c r="G2" s="586">
        <f>E2-F2</f>
        <v>2213.7600000000093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14</v>
      </c>
      <c r="F3" s="1"/>
      <c r="G3" s="1"/>
      <c r="H3" s="1" t="s">
        <v>24</v>
      </c>
      <c r="I3" s="8">
        <f>F2-F232</f>
        <v>-257842.21210000012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276</v>
      </c>
      <c r="B6" s="579">
        <v>10803.83</v>
      </c>
      <c r="C6" s="579" t="s">
        <v>65</v>
      </c>
      <c r="D6" s="591" t="s">
        <v>277</v>
      </c>
      <c r="E6" s="37" t="s">
        <v>278</v>
      </c>
      <c r="F6" s="37" t="s">
        <v>285</v>
      </c>
      <c r="G6" s="37">
        <v>0.25</v>
      </c>
      <c r="H6" s="38">
        <v>335</v>
      </c>
      <c r="I6" s="39">
        <f t="shared" ref="I6:I48" si="0">G6*H6</f>
        <v>83.75</v>
      </c>
    </row>
    <row r="7" spans="1:9" ht="12.75" customHeight="1" x14ac:dyDescent="0.2">
      <c r="A7" s="589"/>
      <c r="B7" s="581"/>
      <c r="C7" s="581"/>
      <c r="D7" s="595"/>
      <c r="E7" s="15" t="s">
        <v>279</v>
      </c>
      <c r="F7" s="15" t="s">
        <v>102</v>
      </c>
      <c r="G7" s="15">
        <v>5</v>
      </c>
      <c r="H7" s="16">
        <v>72.37</v>
      </c>
      <c r="I7" s="43">
        <f t="shared" si="0"/>
        <v>361.85</v>
      </c>
    </row>
    <row r="8" spans="1:9" ht="12.75" customHeight="1" x14ac:dyDescent="0.2">
      <c r="A8" s="589"/>
      <c r="B8" s="581"/>
      <c r="C8" s="581"/>
      <c r="D8" s="595"/>
      <c r="E8" s="15" t="s">
        <v>280</v>
      </c>
      <c r="F8" s="15" t="s">
        <v>100</v>
      </c>
      <c r="G8" s="15">
        <v>1</v>
      </c>
      <c r="H8" s="16">
        <v>205</v>
      </c>
      <c r="I8" s="43">
        <f t="shared" si="0"/>
        <v>205</v>
      </c>
    </row>
    <row r="9" spans="1:9" ht="12.75" customHeight="1" x14ac:dyDescent="0.2">
      <c r="A9" s="589"/>
      <c r="B9" s="581"/>
      <c r="C9" s="581"/>
      <c r="D9" s="595"/>
      <c r="E9" s="15" t="s">
        <v>281</v>
      </c>
      <c r="F9" s="15" t="s">
        <v>100</v>
      </c>
      <c r="G9" s="15">
        <v>1</v>
      </c>
      <c r="H9" s="16">
        <v>70</v>
      </c>
      <c r="I9" s="43">
        <f t="shared" si="0"/>
        <v>70</v>
      </c>
    </row>
    <row r="10" spans="1:9" ht="12.75" customHeight="1" x14ac:dyDescent="0.2">
      <c r="A10" s="589"/>
      <c r="B10" s="581"/>
      <c r="C10" s="581"/>
      <c r="D10" s="595"/>
      <c r="E10" s="15" t="s">
        <v>282</v>
      </c>
      <c r="F10" s="15" t="s">
        <v>100</v>
      </c>
      <c r="G10" s="15">
        <v>1</v>
      </c>
      <c r="H10" s="16">
        <v>60</v>
      </c>
      <c r="I10" s="43">
        <f t="shared" si="0"/>
        <v>60</v>
      </c>
    </row>
    <row r="11" spans="1:9" ht="12.75" customHeight="1" x14ac:dyDescent="0.2">
      <c r="A11" s="589"/>
      <c r="B11" s="581"/>
      <c r="C11" s="581"/>
      <c r="D11" s="595"/>
      <c r="E11" s="15" t="s">
        <v>283</v>
      </c>
      <c r="F11" s="15" t="s">
        <v>100</v>
      </c>
      <c r="G11" s="15">
        <v>2</v>
      </c>
      <c r="H11" s="16">
        <v>100</v>
      </c>
      <c r="I11" s="43">
        <f t="shared" si="0"/>
        <v>200</v>
      </c>
    </row>
    <row r="12" spans="1:9" ht="12.75" customHeight="1" thickBot="1" x14ac:dyDescent="0.25">
      <c r="A12" s="590"/>
      <c r="B12" s="580"/>
      <c r="C12" s="580"/>
      <c r="D12" s="592"/>
      <c r="E12" s="40" t="s">
        <v>284</v>
      </c>
      <c r="F12" s="40" t="s">
        <v>102</v>
      </c>
      <c r="G12" s="40">
        <v>1</v>
      </c>
      <c r="H12" s="41">
        <v>49.9</v>
      </c>
      <c r="I12" s="42">
        <f t="shared" si="0"/>
        <v>49.9</v>
      </c>
    </row>
    <row r="13" spans="1:9" ht="12.75" customHeight="1" thickBot="1" x14ac:dyDescent="0.25">
      <c r="A13" s="321"/>
      <c r="B13" s="73">
        <v>10780.99</v>
      </c>
      <c r="C13" s="73" t="s">
        <v>66</v>
      </c>
      <c r="D13" s="323"/>
      <c r="E13" s="53"/>
      <c r="F13" s="53"/>
      <c r="G13" s="53"/>
      <c r="H13" s="156"/>
      <c r="I13" s="168">
        <f t="shared" si="0"/>
        <v>0</v>
      </c>
    </row>
    <row r="14" spans="1:9" ht="12.75" customHeight="1" x14ac:dyDescent="0.2">
      <c r="A14" s="588" t="s">
        <v>522</v>
      </c>
      <c r="B14" s="579">
        <v>11530.06</v>
      </c>
      <c r="C14" s="579" t="s">
        <v>69</v>
      </c>
      <c r="D14" s="591" t="s">
        <v>628</v>
      </c>
      <c r="E14" s="85" t="s">
        <v>623</v>
      </c>
      <c r="F14" s="85" t="s">
        <v>100</v>
      </c>
      <c r="G14" s="85">
        <v>1</v>
      </c>
      <c r="H14" s="158">
        <v>1100</v>
      </c>
      <c r="I14" s="159">
        <f t="shared" si="0"/>
        <v>1100</v>
      </c>
    </row>
    <row r="15" spans="1:9" ht="12.75" customHeight="1" x14ac:dyDescent="0.2">
      <c r="A15" s="589"/>
      <c r="B15" s="581"/>
      <c r="C15" s="581"/>
      <c r="D15" s="595"/>
      <c r="E15" s="15" t="s">
        <v>523</v>
      </c>
      <c r="F15" s="15" t="s">
        <v>300</v>
      </c>
      <c r="G15" s="15">
        <v>6</v>
      </c>
      <c r="H15" s="16">
        <v>815.4</v>
      </c>
      <c r="I15" s="43">
        <f t="shared" si="0"/>
        <v>4892.3999999999996</v>
      </c>
    </row>
    <row r="16" spans="1:9" ht="12.75" customHeight="1" thickBot="1" x14ac:dyDescent="0.25">
      <c r="A16" s="590"/>
      <c r="B16" s="581"/>
      <c r="C16" s="581"/>
      <c r="D16" s="592"/>
      <c r="E16" s="86" t="s">
        <v>524</v>
      </c>
      <c r="F16" s="86" t="s">
        <v>111</v>
      </c>
      <c r="G16" s="86">
        <v>1</v>
      </c>
      <c r="H16" s="87">
        <v>750</v>
      </c>
      <c r="I16" s="203">
        <f t="shared" si="0"/>
        <v>750</v>
      </c>
    </row>
    <row r="17" spans="1:9" ht="12.75" customHeight="1" x14ac:dyDescent="0.2">
      <c r="A17" s="588" t="s">
        <v>679</v>
      </c>
      <c r="B17" s="581"/>
      <c r="C17" s="581"/>
      <c r="D17" s="591" t="s">
        <v>680</v>
      </c>
      <c r="E17" s="37" t="s">
        <v>681</v>
      </c>
      <c r="F17" s="37" t="s">
        <v>102</v>
      </c>
      <c r="G17" s="37">
        <v>9</v>
      </c>
      <c r="H17" s="38">
        <v>72.5</v>
      </c>
      <c r="I17" s="39">
        <f t="shared" si="0"/>
        <v>652.5</v>
      </c>
    </row>
    <row r="18" spans="1:9" ht="12.75" customHeight="1" x14ac:dyDescent="0.2">
      <c r="A18" s="589"/>
      <c r="B18" s="581"/>
      <c r="C18" s="581"/>
      <c r="D18" s="595"/>
      <c r="E18" s="15" t="s">
        <v>305</v>
      </c>
      <c r="F18" s="15" t="s">
        <v>285</v>
      </c>
      <c r="G18" s="15">
        <v>0.5</v>
      </c>
      <c r="H18" s="16">
        <v>450</v>
      </c>
      <c r="I18" s="43">
        <f t="shared" si="0"/>
        <v>225</v>
      </c>
    </row>
    <row r="19" spans="1:9" ht="12.75" customHeight="1" x14ac:dyDescent="0.2">
      <c r="A19" s="589"/>
      <c r="B19" s="581"/>
      <c r="C19" s="581"/>
      <c r="D19" s="595"/>
      <c r="E19" s="15" t="s">
        <v>591</v>
      </c>
      <c r="F19" s="15" t="s">
        <v>108</v>
      </c>
      <c r="G19" s="15">
        <v>0.75</v>
      </c>
      <c r="H19" s="16">
        <v>225</v>
      </c>
      <c r="I19" s="43">
        <f t="shared" si="0"/>
        <v>168.75</v>
      </c>
    </row>
    <row r="20" spans="1:9" ht="12.75" customHeight="1" x14ac:dyDescent="0.2">
      <c r="A20" s="589"/>
      <c r="B20" s="581"/>
      <c r="C20" s="581"/>
      <c r="D20" s="595"/>
      <c r="E20" s="15" t="s">
        <v>282</v>
      </c>
      <c r="F20" s="15" t="s">
        <v>100</v>
      </c>
      <c r="G20" s="15">
        <v>2</v>
      </c>
      <c r="H20" s="16">
        <v>60</v>
      </c>
      <c r="I20" s="43">
        <f t="shared" si="0"/>
        <v>120</v>
      </c>
    </row>
    <row r="21" spans="1:9" ht="12.75" customHeight="1" x14ac:dyDescent="0.2">
      <c r="A21" s="589"/>
      <c r="B21" s="581"/>
      <c r="C21" s="581"/>
      <c r="D21" s="595"/>
      <c r="E21" s="15" t="s">
        <v>589</v>
      </c>
      <c r="F21" s="15" t="s">
        <v>138</v>
      </c>
      <c r="G21" s="15">
        <v>2</v>
      </c>
      <c r="H21" s="16">
        <v>73</v>
      </c>
      <c r="I21" s="43">
        <f t="shared" si="0"/>
        <v>146</v>
      </c>
    </row>
    <row r="22" spans="1:9" ht="12.75" customHeight="1" x14ac:dyDescent="0.2">
      <c r="A22" s="589"/>
      <c r="B22" s="581"/>
      <c r="C22" s="581"/>
      <c r="D22" s="595"/>
      <c r="E22" s="15" t="s">
        <v>278</v>
      </c>
      <c r="F22" s="15" t="s">
        <v>285</v>
      </c>
      <c r="G22" s="15">
        <v>1</v>
      </c>
      <c r="H22" s="16">
        <v>335</v>
      </c>
      <c r="I22" s="43">
        <f t="shared" si="0"/>
        <v>335</v>
      </c>
    </row>
    <row r="23" spans="1:9" ht="12.75" customHeight="1" x14ac:dyDescent="0.2">
      <c r="A23" s="589"/>
      <c r="B23" s="581"/>
      <c r="C23" s="581"/>
      <c r="D23" s="595"/>
      <c r="E23" s="15" t="s">
        <v>325</v>
      </c>
      <c r="F23" s="15" t="s">
        <v>107</v>
      </c>
      <c r="G23" s="15">
        <v>0.25</v>
      </c>
      <c r="H23" s="16">
        <v>320</v>
      </c>
      <c r="I23" s="43">
        <f t="shared" si="0"/>
        <v>80</v>
      </c>
    </row>
    <row r="24" spans="1:9" ht="12.75" customHeight="1" x14ac:dyDescent="0.2">
      <c r="A24" s="589"/>
      <c r="B24" s="581"/>
      <c r="C24" s="581"/>
      <c r="D24" s="595"/>
      <c r="E24" s="15" t="s">
        <v>223</v>
      </c>
      <c r="F24" s="15" t="s">
        <v>102</v>
      </c>
      <c r="G24" s="15">
        <v>0.2</v>
      </c>
      <c r="H24" s="16">
        <v>170</v>
      </c>
      <c r="I24" s="43">
        <f t="shared" si="0"/>
        <v>34</v>
      </c>
    </row>
    <row r="25" spans="1:9" ht="12.75" customHeight="1" x14ac:dyDescent="0.2">
      <c r="A25" s="589"/>
      <c r="B25" s="581"/>
      <c r="C25" s="581"/>
      <c r="D25" s="595"/>
      <c r="E25" s="15" t="s">
        <v>279</v>
      </c>
      <c r="F25" s="15" t="s">
        <v>102</v>
      </c>
      <c r="G25" s="15">
        <v>12</v>
      </c>
      <c r="H25" s="16">
        <v>72.34</v>
      </c>
      <c r="I25" s="43">
        <f t="shared" si="0"/>
        <v>868.08</v>
      </c>
    </row>
    <row r="26" spans="1:9" ht="12.75" customHeight="1" thickBot="1" x14ac:dyDescent="0.25">
      <c r="A26" s="590"/>
      <c r="B26" s="580"/>
      <c r="C26" s="580"/>
      <c r="D26" s="592"/>
      <c r="E26" s="40" t="s">
        <v>682</v>
      </c>
      <c r="F26" s="40" t="s">
        <v>100</v>
      </c>
      <c r="G26" s="40">
        <v>4</v>
      </c>
      <c r="H26" s="41">
        <v>15</v>
      </c>
      <c r="I26" s="42">
        <f t="shared" si="0"/>
        <v>60</v>
      </c>
    </row>
    <row r="27" spans="1:9" ht="12.75" customHeight="1" x14ac:dyDescent="0.2">
      <c r="A27" s="588" t="s">
        <v>829</v>
      </c>
      <c r="B27" s="579">
        <v>10191.11</v>
      </c>
      <c r="C27" s="579" t="s">
        <v>71</v>
      </c>
      <c r="D27" s="616"/>
      <c r="E27" s="37" t="s">
        <v>742</v>
      </c>
      <c r="F27" s="37" t="s">
        <v>104</v>
      </c>
      <c r="G27" s="37">
        <v>3</v>
      </c>
      <c r="H27" s="38">
        <v>28.1</v>
      </c>
      <c r="I27" s="39">
        <f>G27*H27</f>
        <v>84.300000000000011</v>
      </c>
    </row>
    <row r="28" spans="1:9" ht="12.75" customHeight="1" x14ac:dyDescent="0.2">
      <c r="A28" s="589"/>
      <c r="B28" s="581"/>
      <c r="C28" s="581"/>
      <c r="D28" s="622"/>
      <c r="E28" s="35" t="s">
        <v>220</v>
      </c>
      <c r="F28" s="35" t="s">
        <v>100</v>
      </c>
      <c r="G28" s="35">
        <v>1</v>
      </c>
      <c r="H28" s="36">
        <v>160</v>
      </c>
      <c r="I28" s="160">
        <f t="shared" si="0"/>
        <v>160</v>
      </c>
    </row>
    <row r="29" spans="1:9" ht="12.75" customHeight="1" x14ac:dyDescent="0.2">
      <c r="A29" s="589"/>
      <c r="B29" s="581"/>
      <c r="C29" s="581"/>
      <c r="D29" s="622"/>
      <c r="E29" s="35" t="s">
        <v>422</v>
      </c>
      <c r="F29" s="35" t="s">
        <v>285</v>
      </c>
      <c r="G29" s="35">
        <v>1</v>
      </c>
      <c r="H29" s="36">
        <v>320</v>
      </c>
      <c r="I29" s="160">
        <f t="shared" si="0"/>
        <v>320</v>
      </c>
    </row>
    <row r="30" spans="1:9" ht="12.75" customHeight="1" thickBot="1" x14ac:dyDescent="0.25">
      <c r="A30" s="590"/>
      <c r="B30" s="580"/>
      <c r="C30" s="580"/>
      <c r="D30" s="617"/>
      <c r="E30" s="86" t="s">
        <v>424</v>
      </c>
      <c r="F30" s="86" t="s">
        <v>425</v>
      </c>
      <c r="G30" s="86">
        <v>0.5</v>
      </c>
      <c r="H30" s="87">
        <v>340</v>
      </c>
      <c r="I30" s="203">
        <f t="shared" si="0"/>
        <v>170</v>
      </c>
    </row>
    <row r="31" spans="1:9" ht="12.75" customHeight="1" x14ac:dyDescent="0.2">
      <c r="A31" s="265"/>
      <c r="B31" s="33">
        <v>9453.34</v>
      </c>
      <c r="C31" s="33" t="s">
        <v>72</v>
      </c>
      <c r="D31" s="312"/>
      <c r="E31" s="35"/>
      <c r="F31" s="35"/>
      <c r="G31" s="35"/>
      <c r="H31" s="36"/>
      <c r="I31" s="43">
        <f t="shared" si="0"/>
        <v>0</v>
      </c>
    </row>
    <row r="32" spans="1:9" ht="12.75" customHeight="1" x14ac:dyDescent="0.2">
      <c r="A32" s="265"/>
      <c r="B32" s="33">
        <v>8362.69</v>
      </c>
      <c r="C32" s="33" t="s">
        <v>73</v>
      </c>
      <c r="D32" s="312"/>
      <c r="E32" s="35"/>
      <c r="F32" s="35"/>
      <c r="G32" s="35"/>
      <c r="H32" s="36"/>
      <c r="I32" s="43">
        <f t="shared" si="0"/>
        <v>0</v>
      </c>
    </row>
    <row r="33" spans="1:9" ht="12.75" customHeight="1" x14ac:dyDescent="0.2">
      <c r="A33" s="265"/>
      <c r="B33" s="33">
        <v>9784.19</v>
      </c>
      <c r="C33" s="33" t="s">
        <v>74</v>
      </c>
      <c r="D33" s="312"/>
      <c r="E33" s="35"/>
      <c r="F33" s="35"/>
      <c r="G33" s="35"/>
      <c r="H33" s="36"/>
      <c r="I33" s="43">
        <f t="shared" si="0"/>
        <v>0</v>
      </c>
    </row>
    <row r="34" spans="1:9" ht="12.75" customHeight="1" thickBot="1" x14ac:dyDescent="0.25">
      <c r="A34" s="321"/>
      <c r="B34" s="73">
        <v>8013.5889999999999</v>
      </c>
      <c r="C34" s="73" t="s">
        <v>75</v>
      </c>
      <c r="D34" s="402"/>
      <c r="E34" s="53"/>
      <c r="F34" s="53"/>
      <c r="G34" s="53"/>
      <c r="H34" s="156"/>
      <c r="I34" s="204">
        <f t="shared" si="0"/>
        <v>0</v>
      </c>
    </row>
    <row r="35" spans="1:9" ht="12.75" customHeight="1" x14ac:dyDescent="0.2">
      <c r="A35" s="588" t="s">
        <v>1235</v>
      </c>
      <c r="B35" s="579">
        <v>8707.9449999999997</v>
      </c>
      <c r="C35" s="579" t="s">
        <v>76</v>
      </c>
      <c r="D35" s="616"/>
      <c r="E35" s="37" t="s">
        <v>211</v>
      </c>
      <c r="F35" s="37" t="s">
        <v>137</v>
      </c>
      <c r="G35" s="37">
        <v>1.04</v>
      </c>
      <c r="H35" s="38">
        <v>197.09</v>
      </c>
      <c r="I35" s="39">
        <f t="shared" si="0"/>
        <v>204.9736</v>
      </c>
    </row>
    <row r="36" spans="1:9" ht="12.75" customHeight="1" x14ac:dyDescent="0.2">
      <c r="A36" s="589"/>
      <c r="B36" s="581"/>
      <c r="C36" s="581"/>
      <c r="D36" s="622"/>
      <c r="E36" s="15" t="s">
        <v>1236</v>
      </c>
      <c r="F36" s="15" t="s">
        <v>100</v>
      </c>
      <c r="G36" s="15">
        <v>2</v>
      </c>
      <c r="H36" s="16">
        <v>28</v>
      </c>
      <c r="I36" s="43">
        <f t="shared" si="0"/>
        <v>56</v>
      </c>
    </row>
    <row r="37" spans="1:9" ht="12.75" customHeight="1" thickBot="1" x14ac:dyDescent="0.25">
      <c r="A37" s="590"/>
      <c r="B37" s="580"/>
      <c r="C37" s="580"/>
      <c r="D37" s="617"/>
      <c r="E37" s="86" t="s">
        <v>212</v>
      </c>
      <c r="F37" s="86" t="s">
        <v>102</v>
      </c>
      <c r="G37" s="86">
        <v>0.05</v>
      </c>
      <c r="H37" s="87">
        <v>116</v>
      </c>
      <c r="I37" s="203">
        <f t="shared" si="0"/>
        <v>5.8000000000000007</v>
      </c>
    </row>
    <row r="38" spans="1:9" ht="12.75" customHeight="1" thickBot="1" x14ac:dyDescent="0.25">
      <c r="A38" s="321"/>
      <c r="B38" s="73">
        <v>8822.6470000000008</v>
      </c>
      <c r="C38" s="73" t="s">
        <v>77</v>
      </c>
      <c r="D38" s="402"/>
      <c r="E38" s="53"/>
      <c r="F38" s="53"/>
      <c r="G38" s="53"/>
      <c r="H38" s="156"/>
      <c r="I38" s="168">
        <f t="shared" si="0"/>
        <v>0</v>
      </c>
    </row>
    <row r="39" spans="1:9" ht="12.75" customHeight="1" x14ac:dyDescent="0.2">
      <c r="A39" s="588" t="s">
        <v>522</v>
      </c>
      <c r="B39" s="579">
        <v>9541.9130000000005</v>
      </c>
      <c r="C39" s="579" t="s">
        <v>78</v>
      </c>
      <c r="D39" s="591" t="s">
        <v>1404</v>
      </c>
      <c r="E39" s="37" t="s">
        <v>523</v>
      </c>
      <c r="F39" s="37" t="s">
        <v>1403</v>
      </c>
      <c r="G39" s="37">
        <v>3</v>
      </c>
      <c r="H39" s="38">
        <v>815.4</v>
      </c>
      <c r="I39" s="39">
        <f t="shared" si="0"/>
        <v>2446.1999999999998</v>
      </c>
    </row>
    <row r="40" spans="1:9" ht="12.75" customHeight="1" x14ac:dyDescent="0.2">
      <c r="A40" s="589"/>
      <c r="B40" s="581"/>
      <c r="C40" s="581"/>
      <c r="D40" s="633"/>
      <c r="E40" s="35" t="s">
        <v>524</v>
      </c>
      <c r="F40" s="35" t="s">
        <v>111</v>
      </c>
      <c r="G40" s="35">
        <v>2</v>
      </c>
      <c r="H40" s="36">
        <v>750</v>
      </c>
      <c r="I40" s="43">
        <f t="shared" si="0"/>
        <v>1500</v>
      </c>
    </row>
    <row r="41" spans="1:9" ht="13.15" customHeight="1" x14ac:dyDescent="0.2">
      <c r="A41" s="589"/>
      <c r="B41" s="581"/>
      <c r="C41" s="581"/>
      <c r="D41" s="627" t="s">
        <v>1405</v>
      </c>
      <c r="E41" s="35" t="s">
        <v>523</v>
      </c>
      <c r="F41" s="35" t="s">
        <v>1403</v>
      </c>
      <c r="G41" s="35">
        <v>3</v>
      </c>
      <c r="H41" s="36">
        <v>815.4</v>
      </c>
      <c r="I41" s="43">
        <f t="shared" ref="I41:I47" si="1">G41*H41</f>
        <v>2446.1999999999998</v>
      </c>
    </row>
    <row r="42" spans="1:9" ht="13.15" customHeight="1" thickBot="1" x14ac:dyDescent="0.25">
      <c r="A42" s="590"/>
      <c r="B42" s="581"/>
      <c r="C42" s="581"/>
      <c r="D42" s="592"/>
      <c r="E42" s="86" t="s">
        <v>524</v>
      </c>
      <c r="F42" s="86" t="s">
        <v>111</v>
      </c>
      <c r="G42" s="86">
        <v>2</v>
      </c>
      <c r="H42" s="87">
        <v>750</v>
      </c>
      <c r="I42" s="42">
        <f t="shared" si="1"/>
        <v>1500</v>
      </c>
    </row>
    <row r="43" spans="1:9" ht="13.15" customHeight="1" x14ac:dyDescent="0.2">
      <c r="A43" s="588" t="s">
        <v>701</v>
      </c>
      <c r="B43" s="581"/>
      <c r="C43" s="581"/>
      <c r="D43" s="591" t="s">
        <v>680</v>
      </c>
      <c r="E43" s="37" t="s">
        <v>505</v>
      </c>
      <c r="F43" s="37" t="s">
        <v>107</v>
      </c>
      <c r="G43" s="37">
        <v>0.25</v>
      </c>
      <c r="H43" s="38">
        <v>580</v>
      </c>
      <c r="I43" s="39">
        <f t="shared" si="1"/>
        <v>145</v>
      </c>
    </row>
    <row r="44" spans="1:9" ht="13.15" customHeight="1" x14ac:dyDescent="0.2">
      <c r="A44" s="589"/>
      <c r="B44" s="581"/>
      <c r="C44" s="581"/>
      <c r="D44" s="595"/>
      <c r="E44" s="35" t="s">
        <v>221</v>
      </c>
      <c r="F44" s="35" t="s">
        <v>102</v>
      </c>
      <c r="G44" s="35">
        <v>0.1</v>
      </c>
      <c r="H44" s="36">
        <v>82</v>
      </c>
      <c r="I44" s="43">
        <f t="shared" si="1"/>
        <v>8.2000000000000011</v>
      </c>
    </row>
    <row r="45" spans="1:9" ht="13.15" customHeight="1" thickBot="1" x14ac:dyDescent="0.25">
      <c r="A45" s="590"/>
      <c r="B45" s="581"/>
      <c r="C45" s="581"/>
      <c r="D45" s="592"/>
      <c r="E45" s="86" t="s">
        <v>220</v>
      </c>
      <c r="F45" s="86" t="s">
        <v>100</v>
      </c>
      <c r="G45" s="86">
        <v>0.5</v>
      </c>
      <c r="H45" s="87">
        <v>160</v>
      </c>
      <c r="I45" s="42">
        <f t="shared" si="1"/>
        <v>80</v>
      </c>
    </row>
    <row r="46" spans="1:9" ht="13.15" customHeight="1" x14ac:dyDescent="0.2">
      <c r="A46" s="588" t="s">
        <v>214</v>
      </c>
      <c r="B46" s="581"/>
      <c r="C46" s="581"/>
      <c r="D46" s="591"/>
      <c r="E46" s="37" t="s">
        <v>211</v>
      </c>
      <c r="F46" s="37" t="s">
        <v>137</v>
      </c>
      <c r="G46" s="37">
        <v>2.08</v>
      </c>
      <c r="H46" s="38">
        <v>197.09</v>
      </c>
      <c r="I46" s="39">
        <f t="shared" si="1"/>
        <v>409.94720000000001</v>
      </c>
    </row>
    <row r="47" spans="1:9" ht="13.15" customHeight="1" thickBot="1" x14ac:dyDescent="0.25">
      <c r="A47" s="590"/>
      <c r="B47" s="580"/>
      <c r="C47" s="580"/>
      <c r="D47" s="592"/>
      <c r="E47" s="40" t="s">
        <v>212</v>
      </c>
      <c r="F47" s="40" t="s">
        <v>102</v>
      </c>
      <c r="G47" s="40">
        <v>0.05</v>
      </c>
      <c r="H47" s="41">
        <v>116</v>
      </c>
      <c r="I47" s="42">
        <f t="shared" si="1"/>
        <v>5.8000000000000007</v>
      </c>
    </row>
    <row r="48" spans="1:9" ht="12.75" customHeight="1" x14ac:dyDescent="0.2">
      <c r="A48" s="265"/>
      <c r="B48" s="33">
        <v>9510.9290000000001</v>
      </c>
      <c r="C48" s="33" t="s">
        <v>79</v>
      </c>
      <c r="D48" s="267"/>
      <c r="E48" s="35"/>
      <c r="F48" s="35"/>
      <c r="G48" s="35"/>
      <c r="H48" s="36"/>
      <c r="I48" s="160">
        <f t="shared" si="0"/>
        <v>0</v>
      </c>
    </row>
    <row r="49" spans="1:9" ht="12.75" customHeight="1" thickBot="1" x14ac:dyDescent="0.25">
      <c r="A49" s="82"/>
      <c r="B49" s="200">
        <f>SUM(B6:B48)</f>
        <v>115503.23300000001</v>
      </c>
      <c r="C49" s="201"/>
      <c r="D49" s="200"/>
      <c r="E49" s="202"/>
      <c r="F49" s="201"/>
      <c r="G49" s="201"/>
      <c r="H49" s="200" t="s">
        <v>16</v>
      </c>
      <c r="I49" s="200">
        <f>SUM(I6:I48)</f>
        <v>20004.650799999996</v>
      </c>
    </row>
    <row r="50" spans="1:9" ht="77.25" thickBot="1" x14ac:dyDescent="0.25">
      <c r="A50" s="137" t="s">
        <v>1602</v>
      </c>
      <c r="B50" s="117" t="s">
        <v>15</v>
      </c>
      <c r="C50" s="117" t="s">
        <v>4</v>
      </c>
      <c r="D50" s="117" t="s">
        <v>22</v>
      </c>
      <c r="E50" s="121" t="s">
        <v>17</v>
      </c>
      <c r="F50" s="117" t="s">
        <v>18</v>
      </c>
      <c r="G50" s="117" t="s">
        <v>9</v>
      </c>
      <c r="H50" s="117" t="s">
        <v>12</v>
      </c>
      <c r="I50" s="118" t="s">
        <v>11</v>
      </c>
    </row>
    <row r="51" spans="1:9" x14ac:dyDescent="0.2">
      <c r="A51" s="588" t="s">
        <v>118</v>
      </c>
      <c r="B51" s="579">
        <v>15604.46</v>
      </c>
      <c r="C51" s="579" t="s">
        <v>65</v>
      </c>
      <c r="D51" s="591" t="s">
        <v>267</v>
      </c>
      <c r="E51" s="37" t="s">
        <v>268</v>
      </c>
      <c r="F51" s="37" t="s">
        <v>100</v>
      </c>
      <c r="G51" s="37">
        <v>2</v>
      </c>
      <c r="H51" s="38">
        <v>340</v>
      </c>
      <c r="I51" s="39">
        <f t="shared" ref="I51:I84" si="2">G51*H51</f>
        <v>680</v>
      </c>
    </row>
    <row r="52" spans="1:9" x14ac:dyDescent="0.2">
      <c r="A52" s="589"/>
      <c r="B52" s="581"/>
      <c r="C52" s="581"/>
      <c r="D52" s="595"/>
      <c r="E52" s="15" t="s">
        <v>269</v>
      </c>
      <c r="F52" s="15" t="s">
        <v>100</v>
      </c>
      <c r="G52" s="15">
        <v>1</v>
      </c>
      <c r="H52" s="16">
        <v>95</v>
      </c>
      <c r="I52" s="43">
        <f t="shared" si="2"/>
        <v>95</v>
      </c>
    </row>
    <row r="53" spans="1:9" ht="12.75" customHeight="1" x14ac:dyDescent="0.2">
      <c r="A53" s="589"/>
      <c r="B53" s="581"/>
      <c r="C53" s="581"/>
      <c r="D53" s="595"/>
      <c r="E53" s="15" t="s">
        <v>270</v>
      </c>
      <c r="F53" s="15" t="s">
        <v>100</v>
      </c>
      <c r="G53" s="15">
        <v>2</v>
      </c>
      <c r="H53" s="16">
        <v>320</v>
      </c>
      <c r="I53" s="43">
        <f t="shared" si="2"/>
        <v>640</v>
      </c>
    </row>
    <row r="54" spans="1:9" ht="12.75" customHeight="1" x14ac:dyDescent="0.2">
      <c r="A54" s="589"/>
      <c r="B54" s="581"/>
      <c r="C54" s="581"/>
      <c r="D54" s="595"/>
      <c r="E54" s="15" t="s">
        <v>271</v>
      </c>
      <c r="F54" s="15" t="s">
        <v>100</v>
      </c>
      <c r="G54" s="15">
        <v>1</v>
      </c>
      <c r="H54" s="16">
        <v>290</v>
      </c>
      <c r="I54" s="43">
        <f t="shared" si="2"/>
        <v>290</v>
      </c>
    </row>
    <row r="55" spans="1:9" ht="12.75" customHeight="1" x14ac:dyDescent="0.2">
      <c r="A55" s="589"/>
      <c r="B55" s="581"/>
      <c r="C55" s="581"/>
      <c r="D55" s="595"/>
      <c r="E55" s="15" t="s">
        <v>272</v>
      </c>
      <c r="F55" s="15" t="s">
        <v>100</v>
      </c>
      <c r="G55" s="15">
        <v>2</v>
      </c>
      <c r="H55" s="16">
        <v>150</v>
      </c>
      <c r="I55" s="43">
        <f t="shared" si="2"/>
        <v>300</v>
      </c>
    </row>
    <row r="56" spans="1:9" x14ac:dyDescent="0.2">
      <c r="A56" s="589"/>
      <c r="B56" s="581"/>
      <c r="C56" s="581"/>
      <c r="D56" s="595"/>
      <c r="E56" s="35" t="s">
        <v>273</v>
      </c>
      <c r="F56" s="35" t="s">
        <v>104</v>
      </c>
      <c r="G56" s="35">
        <v>15</v>
      </c>
      <c r="H56" s="36">
        <v>55.74</v>
      </c>
      <c r="I56" s="160">
        <f t="shared" si="2"/>
        <v>836.1</v>
      </c>
    </row>
    <row r="57" spans="1:9" ht="12.75" customHeight="1" x14ac:dyDescent="0.2">
      <c r="A57" s="589"/>
      <c r="B57" s="581"/>
      <c r="C57" s="581"/>
      <c r="D57" s="595"/>
      <c r="E57" s="15" t="s">
        <v>274</v>
      </c>
      <c r="F57" s="15" t="s">
        <v>100</v>
      </c>
      <c r="G57" s="15">
        <v>4</v>
      </c>
      <c r="H57" s="16">
        <v>111.84</v>
      </c>
      <c r="I57" s="43">
        <f t="shared" si="2"/>
        <v>447.36</v>
      </c>
    </row>
    <row r="58" spans="1:9" ht="12.75" customHeight="1" x14ac:dyDescent="0.2">
      <c r="A58" s="589"/>
      <c r="B58" s="581"/>
      <c r="C58" s="581"/>
      <c r="D58" s="595"/>
      <c r="E58" s="15" t="s">
        <v>275</v>
      </c>
      <c r="F58" s="15" t="s">
        <v>100</v>
      </c>
      <c r="G58" s="15">
        <v>2</v>
      </c>
      <c r="H58" s="16">
        <v>83.62</v>
      </c>
      <c r="I58" s="43">
        <f t="shared" si="2"/>
        <v>167.24</v>
      </c>
    </row>
    <row r="59" spans="1:9" ht="12.75" customHeight="1" x14ac:dyDescent="0.2">
      <c r="A59" s="589"/>
      <c r="B59" s="581"/>
      <c r="C59" s="581"/>
      <c r="D59" s="595"/>
      <c r="E59" s="15" t="s">
        <v>271</v>
      </c>
      <c r="F59" s="15" t="s">
        <v>100</v>
      </c>
      <c r="G59" s="15">
        <v>4</v>
      </c>
      <c r="H59" s="16">
        <v>160</v>
      </c>
      <c r="I59" s="43">
        <f t="shared" si="2"/>
        <v>640</v>
      </c>
    </row>
    <row r="60" spans="1:9" ht="12.75" customHeight="1" x14ac:dyDescent="0.2">
      <c r="A60" s="589"/>
      <c r="B60" s="581"/>
      <c r="C60" s="581"/>
      <c r="D60" s="595"/>
      <c r="E60" s="15" t="s">
        <v>209</v>
      </c>
      <c r="F60" s="15" t="s">
        <v>100</v>
      </c>
      <c r="G60" s="15">
        <v>2</v>
      </c>
      <c r="H60" s="16">
        <v>96.26</v>
      </c>
      <c r="I60" s="43">
        <f t="shared" si="2"/>
        <v>192.52</v>
      </c>
    </row>
    <row r="61" spans="1:9" ht="12.75" customHeight="1" x14ac:dyDescent="0.2">
      <c r="A61" s="589"/>
      <c r="B61" s="581"/>
      <c r="C61" s="581"/>
      <c r="D61" s="595"/>
      <c r="E61" s="15" t="s">
        <v>193</v>
      </c>
      <c r="F61" s="15" t="s">
        <v>100</v>
      </c>
      <c r="G61" s="15">
        <v>2</v>
      </c>
      <c r="H61" s="16">
        <v>106.12</v>
      </c>
      <c r="I61" s="43">
        <f t="shared" si="2"/>
        <v>212.24</v>
      </c>
    </row>
    <row r="62" spans="1:9" ht="12.75" customHeight="1" x14ac:dyDescent="0.2">
      <c r="A62" s="589"/>
      <c r="B62" s="581"/>
      <c r="C62" s="581"/>
      <c r="D62" s="595"/>
      <c r="E62" s="15" t="s">
        <v>244</v>
      </c>
      <c r="F62" s="15" t="s">
        <v>100</v>
      </c>
      <c r="G62" s="15">
        <v>1</v>
      </c>
      <c r="H62" s="16">
        <v>280</v>
      </c>
      <c r="I62" s="43">
        <f t="shared" si="2"/>
        <v>280</v>
      </c>
    </row>
    <row r="63" spans="1:9" ht="12.75" customHeight="1" thickBot="1" x14ac:dyDescent="0.25">
      <c r="A63" s="590"/>
      <c r="B63" s="581"/>
      <c r="C63" s="581"/>
      <c r="D63" s="592"/>
      <c r="E63" s="40" t="s">
        <v>249</v>
      </c>
      <c r="F63" s="40" t="s">
        <v>111</v>
      </c>
      <c r="G63" s="40">
        <v>1</v>
      </c>
      <c r="H63" s="41">
        <v>75</v>
      </c>
      <c r="I63" s="42">
        <f t="shared" si="2"/>
        <v>75</v>
      </c>
    </row>
    <row r="64" spans="1:9" x14ac:dyDescent="0.2">
      <c r="A64" s="588" t="s">
        <v>353</v>
      </c>
      <c r="B64" s="581"/>
      <c r="C64" s="581"/>
      <c r="D64" s="609"/>
      <c r="E64" s="37" t="s">
        <v>355</v>
      </c>
      <c r="F64" s="37" t="s">
        <v>100</v>
      </c>
      <c r="G64" s="37">
        <v>3</v>
      </c>
      <c r="H64" s="38">
        <v>17</v>
      </c>
      <c r="I64" s="375">
        <f>G64*H64</f>
        <v>51</v>
      </c>
    </row>
    <row r="65" spans="1:9" ht="12.75" customHeight="1" thickBot="1" x14ac:dyDescent="0.25">
      <c r="A65" s="590"/>
      <c r="B65" s="580"/>
      <c r="C65" s="580"/>
      <c r="D65" s="611"/>
      <c r="E65" s="40" t="s">
        <v>365</v>
      </c>
      <c r="F65" s="40" t="s">
        <v>100</v>
      </c>
      <c r="G65" s="40">
        <v>3</v>
      </c>
      <c r="H65" s="41">
        <v>35</v>
      </c>
      <c r="I65" s="458">
        <f t="shared" si="2"/>
        <v>105</v>
      </c>
    </row>
    <row r="66" spans="1:9" x14ac:dyDescent="0.2">
      <c r="A66" s="588" t="s">
        <v>353</v>
      </c>
      <c r="B66" s="579">
        <v>13096.21</v>
      </c>
      <c r="C66" s="579" t="s">
        <v>66</v>
      </c>
      <c r="D66" s="591"/>
      <c r="E66" s="37" t="s">
        <v>355</v>
      </c>
      <c r="F66" s="37" t="s">
        <v>100</v>
      </c>
      <c r="G66" s="37">
        <v>2</v>
      </c>
      <c r="H66" s="38">
        <v>17</v>
      </c>
      <c r="I66" s="39">
        <f t="shared" si="2"/>
        <v>34</v>
      </c>
    </row>
    <row r="67" spans="1:9" ht="12.75" customHeight="1" thickBot="1" x14ac:dyDescent="0.25">
      <c r="A67" s="590"/>
      <c r="B67" s="580"/>
      <c r="C67" s="580"/>
      <c r="D67" s="592"/>
      <c r="E67" s="86" t="s">
        <v>357</v>
      </c>
      <c r="F67" s="86" t="s">
        <v>100</v>
      </c>
      <c r="G67" s="86">
        <v>2</v>
      </c>
      <c r="H67" s="87">
        <v>18.54</v>
      </c>
      <c r="I67" s="203">
        <f t="shared" si="2"/>
        <v>37.08</v>
      </c>
    </row>
    <row r="68" spans="1:9" ht="26.25" thickBot="1" x14ac:dyDescent="0.25">
      <c r="A68" s="46" t="s">
        <v>353</v>
      </c>
      <c r="B68" s="88">
        <v>13143.68</v>
      </c>
      <c r="C68" s="88" t="s">
        <v>69</v>
      </c>
      <c r="D68" s="47" t="s">
        <v>362</v>
      </c>
      <c r="E68" s="47" t="s">
        <v>355</v>
      </c>
      <c r="F68" s="47" t="s">
        <v>100</v>
      </c>
      <c r="G68" s="47">
        <v>5</v>
      </c>
      <c r="H68" s="48">
        <v>17</v>
      </c>
      <c r="I68" s="49">
        <f>G68*H68</f>
        <v>85</v>
      </c>
    </row>
    <row r="69" spans="1:9" ht="26.25" thickBot="1" x14ac:dyDescent="0.25">
      <c r="A69" s="46" t="s">
        <v>353</v>
      </c>
      <c r="B69" s="579">
        <v>12153.97</v>
      </c>
      <c r="C69" s="579" t="s">
        <v>71</v>
      </c>
      <c r="D69" s="47" t="s">
        <v>362</v>
      </c>
      <c r="E69" s="493" t="s">
        <v>355</v>
      </c>
      <c r="F69" s="493" t="s">
        <v>100</v>
      </c>
      <c r="G69" s="493">
        <v>2</v>
      </c>
      <c r="H69" s="494">
        <v>17</v>
      </c>
      <c r="I69" s="49">
        <f t="shared" si="2"/>
        <v>34</v>
      </c>
    </row>
    <row r="70" spans="1:9" x14ac:dyDescent="0.2">
      <c r="A70" s="588" t="s">
        <v>150</v>
      </c>
      <c r="B70" s="581"/>
      <c r="C70" s="581"/>
      <c r="D70" s="591" t="s">
        <v>826</v>
      </c>
      <c r="E70" s="37" t="s">
        <v>336</v>
      </c>
      <c r="F70" s="37" t="s">
        <v>104</v>
      </c>
      <c r="G70" s="37">
        <v>4</v>
      </c>
      <c r="H70" s="38">
        <v>52.03</v>
      </c>
      <c r="I70" s="39">
        <f t="shared" si="2"/>
        <v>208.12</v>
      </c>
    </row>
    <row r="71" spans="1:9" ht="12.75" customHeight="1" x14ac:dyDescent="0.2">
      <c r="A71" s="589"/>
      <c r="B71" s="581"/>
      <c r="C71" s="581"/>
      <c r="D71" s="595"/>
      <c r="E71" s="15" t="s">
        <v>330</v>
      </c>
      <c r="F71" s="15" t="s">
        <v>100</v>
      </c>
      <c r="G71" s="15">
        <v>4</v>
      </c>
      <c r="H71" s="16">
        <v>61.59</v>
      </c>
      <c r="I71" s="43">
        <f t="shared" si="2"/>
        <v>246.36</v>
      </c>
    </row>
    <row r="72" spans="1:9" ht="12.75" customHeight="1" x14ac:dyDescent="0.2">
      <c r="A72" s="589"/>
      <c r="B72" s="581"/>
      <c r="C72" s="581"/>
      <c r="D72" s="595"/>
      <c r="E72" s="15" t="s">
        <v>578</v>
      </c>
      <c r="F72" s="15" t="s">
        <v>100</v>
      </c>
      <c r="G72" s="15">
        <v>4</v>
      </c>
      <c r="H72" s="16">
        <v>13.56</v>
      </c>
      <c r="I72" s="43">
        <f t="shared" si="2"/>
        <v>54.24</v>
      </c>
    </row>
    <row r="73" spans="1:9" ht="12.75" customHeight="1" thickBot="1" x14ac:dyDescent="0.25">
      <c r="A73" s="590"/>
      <c r="B73" s="581"/>
      <c r="C73" s="581"/>
      <c r="D73" s="592"/>
      <c r="E73" s="40" t="s">
        <v>193</v>
      </c>
      <c r="F73" s="40" t="s">
        <v>100</v>
      </c>
      <c r="G73" s="40">
        <v>2</v>
      </c>
      <c r="H73" s="41">
        <v>106.12</v>
      </c>
      <c r="I73" s="42">
        <f t="shared" si="2"/>
        <v>212.24</v>
      </c>
    </row>
    <row r="74" spans="1:9" ht="12.75" customHeight="1" x14ac:dyDescent="0.2">
      <c r="A74" s="588" t="s">
        <v>118</v>
      </c>
      <c r="B74" s="581"/>
      <c r="C74" s="581"/>
      <c r="D74" s="609" t="s">
        <v>126</v>
      </c>
      <c r="E74" s="37" t="s">
        <v>827</v>
      </c>
      <c r="F74" s="37" t="s">
        <v>100</v>
      </c>
      <c r="G74" s="37">
        <v>2</v>
      </c>
      <c r="H74" s="38">
        <v>240</v>
      </c>
      <c r="I74" s="39">
        <f t="shared" si="2"/>
        <v>480</v>
      </c>
    </row>
    <row r="75" spans="1:9" ht="12.75" customHeight="1" x14ac:dyDescent="0.2">
      <c r="A75" s="589"/>
      <c r="B75" s="581"/>
      <c r="C75" s="581"/>
      <c r="D75" s="610"/>
      <c r="E75" s="15" t="s">
        <v>828</v>
      </c>
      <c r="F75" s="15" t="s">
        <v>100</v>
      </c>
      <c r="G75" s="15">
        <v>2</v>
      </c>
      <c r="H75" s="16">
        <v>6.3</v>
      </c>
      <c r="I75" s="43">
        <f t="shared" si="2"/>
        <v>12.6</v>
      </c>
    </row>
    <row r="76" spans="1:9" ht="12.75" customHeight="1" x14ac:dyDescent="0.2">
      <c r="A76" s="589"/>
      <c r="B76" s="581"/>
      <c r="C76" s="581"/>
      <c r="D76" s="610"/>
      <c r="E76" s="15" t="s">
        <v>237</v>
      </c>
      <c r="F76" s="15" t="s">
        <v>100</v>
      </c>
      <c r="G76" s="15">
        <v>2</v>
      </c>
      <c r="H76" s="16">
        <v>4.59</v>
      </c>
      <c r="I76" s="43">
        <f t="shared" si="2"/>
        <v>9.18</v>
      </c>
    </row>
    <row r="77" spans="1:9" ht="12.75" customHeight="1" x14ac:dyDescent="0.2">
      <c r="A77" s="589"/>
      <c r="B77" s="581"/>
      <c r="C77" s="581"/>
      <c r="D77" s="610"/>
      <c r="E77" s="15" t="s">
        <v>411</v>
      </c>
      <c r="F77" s="15" t="s">
        <v>100</v>
      </c>
      <c r="G77" s="15">
        <v>2</v>
      </c>
      <c r="H77" s="16">
        <v>5.44</v>
      </c>
      <c r="I77" s="43">
        <f t="shared" si="2"/>
        <v>10.88</v>
      </c>
    </row>
    <row r="78" spans="1:9" ht="12.75" customHeight="1" x14ac:dyDescent="0.2">
      <c r="A78" s="589"/>
      <c r="B78" s="581"/>
      <c r="C78" s="581"/>
      <c r="D78" s="610"/>
      <c r="E78" s="15" t="s">
        <v>236</v>
      </c>
      <c r="F78" s="15" t="s">
        <v>104</v>
      </c>
      <c r="G78" s="15">
        <v>8</v>
      </c>
      <c r="H78" s="16">
        <v>57.72</v>
      </c>
      <c r="I78" s="43">
        <f t="shared" si="2"/>
        <v>461.76</v>
      </c>
    </row>
    <row r="79" spans="1:9" ht="12.75" customHeight="1" thickBot="1" x14ac:dyDescent="0.25">
      <c r="A79" s="590"/>
      <c r="B79" s="580"/>
      <c r="C79" s="580"/>
      <c r="D79" s="611"/>
      <c r="E79" s="40" t="s">
        <v>581</v>
      </c>
      <c r="F79" s="40" t="s">
        <v>100</v>
      </c>
      <c r="G79" s="40">
        <v>2</v>
      </c>
      <c r="H79" s="41">
        <v>117.27</v>
      </c>
      <c r="I79" s="42">
        <f t="shared" si="2"/>
        <v>234.54</v>
      </c>
    </row>
    <row r="80" spans="1:9" ht="12.75" customHeight="1" x14ac:dyDescent="0.2">
      <c r="A80" s="588" t="s">
        <v>353</v>
      </c>
      <c r="B80" s="579">
        <v>12115.47</v>
      </c>
      <c r="C80" s="579" t="s">
        <v>72</v>
      </c>
      <c r="D80" s="609" t="s">
        <v>362</v>
      </c>
      <c r="E80" s="37" t="s">
        <v>857</v>
      </c>
      <c r="F80" s="37" t="s">
        <v>100</v>
      </c>
      <c r="G80" s="37">
        <v>2</v>
      </c>
      <c r="H80" s="38">
        <v>38.51</v>
      </c>
      <c r="I80" s="39">
        <f t="shared" si="2"/>
        <v>77.02</v>
      </c>
    </row>
    <row r="81" spans="1:9" x14ac:dyDescent="0.2">
      <c r="A81" s="589"/>
      <c r="B81" s="581"/>
      <c r="C81" s="581"/>
      <c r="D81" s="610"/>
      <c r="E81" s="15" t="s">
        <v>858</v>
      </c>
      <c r="F81" s="15" t="s">
        <v>100</v>
      </c>
      <c r="G81" s="15">
        <v>100</v>
      </c>
      <c r="H81" s="16">
        <v>0.4</v>
      </c>
      <c r="I81" s="43">
        <f t="shared" si="2"/>
        <v>40</v>
      </c>
    </row>
    <row r="82" spans="1:9" ht="12.75" customHeight="1" x14ac:dyDescent="0.2">
      <c r="A82" s="589"/>
      <c r="B82" s="581"/>
      <c r="C82" s="581"/>
      <c r="D82" s="610"/>
      <c r="E82" s="15" t="s">
        <v>389</v>
      </c>
      <c r="F82" s="15" t="s">
        <v>104</v>
      </c>
      <c r="G82" s="15">
        <v>10</v>
      </c>
      <c r="H82" s="16">
        <v>1.43</v>
      </c>
      <c r="I82" s="43">
        <f t="shared" si="2"/>
        <v>14.299999999999999</v>
      </c>
    </row>
    <row r="83" spans="1:9" ht="12.75" customHeight="1" x14ac:dyDescent="0.2">
      <c r="A83" s="589"/>
      <c r="B83" s="581"/>
      <c r="C83" s="581"/>
      <c r="D83" s="610"/>
      <c r="E83" s="15" t="s">
        <v>859</v>
      </c>
      <c r="F83" s="15" t="s">
        <v>104</v>
      </c>
      <c r="G83" s="15">
        <v>10</v>
      </c>
      <c r="H83" s="16">
        <v>23.59</v>
      </c>
      <c r="I83" s="43">
        <f t="shared" si="2"/>
        <v>235.9</v>
      </c>
    </row>
    <row r="84" spans="1:9" ht="12.75" customHeight="1" x14ac:dyDescent="0.2">
      <c r="A84" s="589"/>
      <c r="B84" s="581"/>
      <c r="C84" s="581"/>
      <c r="D84" s="610"/>
      <c r="E84" s="76" t="s">
        <v>863</v>
      </c>
      <c r="F84" s="76" t="s">
        <v>100</v>
      </c>
      <c r="G84" s="76">
        <v>4</v>
      </c>
      <c r="H84" s="77">
        <v>494.2</v>
      </c>
      <c r="I84" s="43">
        <f t="shared" si="2"/>
        <v>1976.8</v>
      </c>
    </row>
    <row r="85" spans="1:9" ht="12.75" customHeight="1" thickBot="1" x14ac:dyDescent="0.25">
      <c r="A85" s="590"/>
      <c r="B85" s="581"/>
      <c r="C85" s="581"/>
      <c r="D85" s="611"/>
      <c r="E85" s="40" t="s">
        <v>355</v>
      </c>
      <c r="F85" s="40" t="s">
        <v>100</v>
      </c>
      <c r="G85" s="40">
        <v>6</v>
      </c>
      <c r="H85" s="41">
        <v>17</v>
      </c>
      <c r="I85" s="42">
        <f t="shared" ref="I85:I116" si="3">G85*H85</f>
        <v>102</v>
      </c>
    </row>
    <row r="86" spans="1:9" ht="12.75" customHeight="1" x14ac:dyDescent="0.2">
      <c r="A86" s="588" t="s">
        <v>558</v>
      </c>
      <c r="B86" s="581"/>
      <c r="C86" s="581"/>
      <c r="D86" s="591" t="s">
        <v>890</v>
      </c>
      <c r="E86" s="37" t="s">
        <v>207</v>
      </c>
      <c r="F86" s="37" t="s">
        <v>100</v>
      </c>
      <c r="G86" s="37">
        <v>2</v>
      </c>
      <c r="H86" s="38">
        <v>5.85</v>
      </c>
      <c r="I86" s="39">
        <f t="shared" si="3"/>
        <v>11.7</v>
      </c>
    </row>
    <row r="87" spans="1:9" ht="12.75" customHeight="1" thickBot="1" x14ac:dyDescent="0.25">
      <c r="A87" s="590"/>
      <c r="B87" s="580"/>
      <c r="C87" s="580"/>
      <c r="D87" s="592"/>
      <c r="E87" s="40" t="s">
        <v>885</v>
      </c>
      <c r="F87" s="40" t="s">
        <v>100</v>
      </c>
      <c r="G87" s="40">
        <v>1</v>
      </c>
      <c r="H87" s="41">
        <v>130.08000000000001</v>
      </c>
      <c r="I87" s="42">
        <f t="shared" si="3"/>
        <v>130.08000000000001</v>
      </c>
    </row>
    <row r="88" spans="1:9" ht="26.25" thickBot="1" x14ac:dyDescent="0.25">
      <c r="A88" s="46" t="s">
        <v>353</v>
      </c>
      <c r="B88" s="579">
        <v>11937.8</v>
      </c>
      <c r="C88" s="579" t="s">
        <v>73</v>
      </c>
      <c r="D88" s="47" t="s">
        <v>362</v>
      </c>
      <c r="E88" s="47" t="s">
        <v>355</v>
      </c>
      <c r="F88" s="47" t="s">
        <v>100</v>
      </c>
      <c r="G88" s="47">
        <v>3</v>
      </c>
      <c r="H88" s="48">
        <v>17</v>
      </c>
      <c r="I88" s="49">
        <f t="shared" si="3"/>
        <v>51</v>
      </c>
    </row>
    <row r="89" spans="1:9" ht="12.75" customHeight="1" x14ac:dyDescent="0.2">
      <c r="A89" s="588" t="s">
        <v>558</v>
      </c>
      <c r="B89" s="581"/>
      <c r="C89" s="581"/>
      <c r="D89" s="609" t="s">
        <v>969</v>
      </c>
      <c r="E89" s="37" t="s">
        <v>970</v>
      </c>
      <c r="F89" s="37" t="s">
        <v>100</v>
      </c>
      <c r="G89" s="37">
        <v>1</v>
      </c>
      <c r="H89" s="38">
        <v>105</v>
      </c>
      <c r="I89" s="39">
        <f t="shared" si="3"/>
        <v>105</v>
      </c>
    </row>
    <row r="90" spans="1:9" ht="12.75" customHeight="1" x14ac:dyDescent="0.2">
      <c r="A90" s="589"/>
      <c r="B90" s="581"/>
      <c r="C90" s="581"/>
      <c r="D90" s="610"/>
      <c r="E90" s="15" t="s">
        <v>236</v>
      </c>
      <c r="F90" s="15" t="s">
        <v>104</v>
      </c>
      <c r="G90" s="15">
        <v>2</v>
      </c>
      <c r="H90" s="16">
        <v>57.72</v>
      </c>
      <c r="I90" s="43">
        <f t="shared" si="3"/>
        <v>115.44</v>
      </c>
    </row>
    <row r="91" spans="1:9" ht="12.75" customHeight="1" x14ac:dyDescent="0.2">
      <c r="A91" s="589"/>
      <c r="B91" s="581"/>
      <c r="C91" s="581"/>
      <c r="D91" s="610"/>
      <c r="E91" s="15" t="s">
        <v>656</v>
      </c>
      <c r="F91" s="15" t="s">
        <v>100</v>
      </c>
      <c r="G91" s="15">
        <v>2</v>
      </c>
      <c r="H91" s="16">
        <v>155.69999999999999</v>
      </c>
      <c r="I91" s="43">
        <f t="shared" si="3"/>
        <v>311.39999999999998</v>
      </c>
    </row>
    <row r="92" spans="1:9" ht="12.75" customHeight="1" x14ac:dyDescent="0.2">
      <c r="A92" s="589"/>
      <c r="B92" s="581"/>
      <c r="C92" s="581"/>
      <c r="D92" s="610"/>
      <c r="E92" s="15" t="s">
        <v>230</v>
      </c>
      <c r="F92" s="15" t="s">
        <v>100</v>
      </c>
      <c r="G92" s="15">
        <v>2</v>
      </c>
      <c r="H92" s="16">
        <v>55.8</v>
      </c>
      <c r="I92" s="43">
        <f t="shared" si="3"/>
        <v>111.6</v>
      </c>
    </row>
    <row r="93" spans="1:9" ht="12.75" customHeight="1" x14ac:dyDescent="0.2">
      <c r="A93" s="589"/>
      <c r="B93" s="581"/>
      <c r="C93" s="581"/>
      <c r="D93" s="610"/>
      <c r="E93" s="15" t="s">
        <v>827</v>
      </c>
      <c r="F93" s="15" t="s">
        <v>100</v>
      </c>
      <c r="G93" s="15">
        <v>1</v>
      </c>
      <c r="H93" s="16">
        <v>320</v>
      </c>
      <c r="I93" s="43">
        <f t="shared" si="3"/>
        <v>320</v>
      </c>
    </row>
    <row r="94" spans="1:9" ht="12.75" customHeight="1" x14ac:dyDescent="0.2">
      <c r="A94" s="589"/>
      <c r="B94" s="581"/>
      <c r="C94" s="581"/>
      <c r="D94" s="610"/>
      <c r="E94" s="15" t="s">
        <v>410</v>
      </c>
      <c r="F94" s="15" t="s">
        <v>100</v>
      </c>
      <c r="G94" s="15">
        <v>1</v>
      </c>
      <c r="H94" s="16">
        <v>6.5</v>
      </c>
      <c r="I94" s="43">
        <f t="shared" si="3"/>
        <v>6.5</v>
      </c>
    </row>
    <row r="95" spans="1:9" ht="12.75" customHeight="1" x14ac:dyDescent="0.2">
      <c r="A95" s="589"/>
      <c r="B95" s="581"/>
      <c r="C95" s="581"/>
      <c r="D95" s="610"/>
      <c r="E95" s="15" t="s">
        <v>231</v>
      </c>
      <c r="F95" s="15" t="s">
        <v>100</v>
      </c>
      <c r="G95" s="15">
        <v>2</v>
      </c>
      <c r="H95" s="16">
        <v>20</v>
      </c>
      <c r="I95" s="43">
        <f t="shared" si="3"/>
        <v>40</v>
      </c>
    </row>
    <row r="96" spans="1:9" ht="13.5" thickBot="1" x14ac:dyDescent="0.25">
      <c r="A96" s="590"/>
      <c r="B96" s="580"/>
      <c r="C96" s="580"/>
      <c r="D96" s="611"/>
      <c r="E96" s="40" t="s">
        <v>249</v>
      </c>
      <c r="F96" s="40" t="s">
        <v>100</v>
      </c>
      <c r="G96" s="40">
        <v>1</v>
      </c>
      <c r="H96" s="41">
        <v>75</v>
      </c>
      <c r="I96" s="42">
        <f t="shared" si="3"/>
        <v>75</v>
      </c>
    </row>
    <row r="97" spans="1:9" ht="12.75" customHeight="1" x14ac:dyDescent="0.2">
      <c r="A97" s="588" t="s">
        <v>353</v>
      </c>
      <c r="B97" s="579">
        <v>22978.74</v>
      </c>
      <c r="C97" s="579" t="s">
        <v>74</v>
      </c>
      <c r="D97" s="591"/>
      <c r="E97" s="37" t="s">
        <v>355</v>
      </c>
      <c r="F97" s="37" t="s">
        <v>100</v>
      </c>
      <c r="G97" s="37">
        <v>1</v>
      </c>
      <c r="H97" s="38">
        <v>17</v>
      </c>
      <c r="I97" s="39">
        <f t="shared" si="3"/>
        <v>17</v>
      </c>
    </row>
    <row r="98" spans="1:9" ht="12.75" customHeight="1" x14ac:dyDescent="0.2">
      <c r="A98" s="589"/>
      <c r="B98" s="581"/>
      <c r="C98" s="581"/>
      <c r="D98" s="595"/>
      <c r="E98" s="15" t="s">
        <v>857</v>
      </c>
      <c r="F98" s="15" t="s">
        <v>100</v>
      </c>
      <c r="G98" s="15">
        <v>1</v>
      </c>
      <c r="H98" s="16">
        <v>38.51</v>
      </c>
      <c r="I98" s="43">
        <f t="shared" si="3"/>
        <v>38.51</v>
      </c>
    </row>
    <row r="99" spans="1:9" ht="12.75" customHeight="1" thickBot="1" x14ac:dyDescent="0.25">
      <c r="A99" s="590"/>
      <c r="B99" s="580"/>
      <c r="C99" s="580"/>
      <c r="D99" s="592"/>
      <c r="E99" s="40" t="s">
        <v>983</v>
      </c>
      <c r="F99" s="40" t="s">
        <v>100</v>
      </c>
      <c r="G99" s="40">
        <v>3</v>
      </c>
      <c r="H99" s="41">
        <v>42</v>
      </c>
      <c r="I99" s="42">
        <f t="shared" si="3"/>
        <v>126</v>
      </c>
    </row>
    <row r="100" spans="1:9" ht="12.75" customHeight="1" x14ac:dyDescent="0.2">
      <c r="A100" s="588" t="s">
        <v>118</v>
      </c>
      <c r="B100" s="579">
        <v>23731.02</v>
      </c>
      <c r="C100" s="579" t="s">
        <v>75</v>
      </c>
      <c r="D100" s="591" t="s">
        <v>1079</v>
      </c>
      <c r="E100" s="37" t="s">
        <v>320</v>
      </c>
      <c r="F100" s="37" t="s">
        <v>104</v>
      </c>
      <c r="G100" s="37">
        <v>3</v>
      </c>
      <c r="H100" s="38">
        <v>154.05000000000001</v>
      </c>
      <c r="I100" s="39">
        <f t="shared" si="3"/>
        <v>462.15000000000003</v>
      </c>
    </row>
    <row r="101" spans="1:9" x14ac:dyDescent="0.2">
      <c r="A101" s="589"/>
      <c r="B101" s="581"/>
      <c r="C101" s="581"/>
      <c r="D101" s="595"/>
      <c r="E101" s="15" t="s">
        <v>185</v>
      </c>
      <c r="F101" s="15" t="s">
        <v>100</v>
      </c>
      <c r="G101" s="15">
        <v>4</v>
      </c>
      <c r="H101" s="16">
        <v>42</v>
      </c>
      <c r="I101" s="43">
        <f t="shared" si="3"/>
        <v>168</v>
      </c>
    </row>
    <row r="102" spans="1:9" x14ac:dyDescent="0.2">
      <c r="A102" s="589"/>
      <c r="B102" s="581"/>
      <c r="C102" s="581"/>
      <c r="D102" s="595"/>
      <c r="E102" s="15" t="s">
        <v>1080</v>
      </c>
      <c r="F102" s="15" t="s">
        <v>102</v>
      </c>
      <c r="G102" s="15">
        <v>2</v>
      </c>
      <c r="H102" s="16">
        <v>76.7</v>
      </c>
      <c r="I102" s="43">
        <f t="shared" si="3"/>
        <v>153.4</v>
      </c>
    </row>
    <row r="103" spans="1:9" ht="13.5" thickBot="1" x14ac:dyDescent="0.25">
      <c r="A103" s="590"/>
      <c r="B103" s="581"/>
      <c r="C103" s="581"/>
      <c r="D103" s="592"/>
      <c r="E103" s="40" t="s">
        <v>1016</v>
      </c>
      <c r="F103" s="40" t="s">
        <v>104</v>
      </c>
      <c r="G103" s="40">
        <v>9</v>
      </c>
      <c r="H103" s="41">
        <v>49.76</v>
      </c>
      <c r="I103" s="42">
        <f t="shared" si="3"/>
        <v>447.84</v>
      </c>
    </row>
    <row r="104" spans="1:9" ht="12.75" customHeight="1" thickBot="1" x14ac:dyDescent="0.25">
      <c r="A104" s="588" t="s">
        <v>353</v>
      </c>
      <c r="B104" s="581"/>
      <c r="C104" s="581"/>
      <c r="D104" s="591" t="s">
        <v>362</v>
      </c>
      <c r="E104" s="493" t="s">
        <v>355</v>
      </c>
      <c r="F104" s="493" t="s">
        <v>100</v>
      </c>
      <c r="G104" s="493">
        <v>6</v>
      </c>
      <c r="H104" s="48">
        <v>17</v>
      </c>
      <c r="I104" s="49">
        <f t="shared" si="3"/>
        <v>102</v>
      </c>
    </row>
    <row r="105" spans="1:9" ht="12.75" customHeight="1" x14ac:dyDescent="0.2">
      <c r="A105" s="589"/>
      <c r="B105" s="581"/>
      <c r="C105" s="581"/>
      <c r="D105" s="595"/>
      <c r="E105" s="15" t="s">
        <v>862</v>
      </c>
      <c r="F105" s="15" t="s">
        <v>100</v>
      </c>
      <c r="G105" s="15">
        <v>2</v>
      </c>
      <c r="H105" s="16">
        <v>42</v>
      </c>
      <c r="I105" s="43">
        <f t="shared" si="3"/>
        <v>84</v>
      </c>
    </row>
    <row r="106" spans="1:9" ht="12.75" customHeight="1" thickBot="1" x14ac:dyDescent="0.25">
      <c r="A106" s="590"/>
      <c r="B106" s="580"/>
      <c r="C106" s="580"/>
      <c r="D106" s="592"/>
      <c r="E106" s="40" t="s">
        <v>402</v>
      </c>
      <c r="F106" s="40" t="s">
        <v>100</v>
      </c>
      <c r="G106" s="40">
        <v>2</v>
      </c>
      <c r="H106" s="41">
        <v>11.48</v>
      </c>
      <c r="I106" s="42">
        <f t="shared" si="3"/>
        <v>22.96</v>
      </c>
    </row>
    <row r="107" spans="1:9" ht="12.75" customHeight="1" x14ac:dyDescent="0.2">
      <c r="A107" s="588" t="s">
        <v>168</v>
      </c>
      <c r="B107" s="579">
        <v>27923.89</v>
      </c>
      <c r="C107" s="579" t="s">
        <v>76</v>
      </c>
      <c r="D107" s="37" t="s">
        <v>126</v>
      </c>
      <c r="E107" s="37" t="s">
        <v>1230</v>
      </c>
      <c r="F107" s="37" t="s">
        <v>104</v>
      </c>
      <c r="G107" s="37">
        <v>12</v>
      </c>
      <c r="H107" s="38">
        <v>27</v>
      </c>
      <c r="I107" s="39">
        <f t="shared" si="3"/>
        <v>324</v>
      </c>
    </row>
    <row r="108" spans="1:9" ht="12.75" customHeight="1" x14ac:dyDescent="0.2">
      <c r="A108" s="589"/>
      <c r="B108" s="581"/>
      <c r="C108" s="581"/>
      <c r="D108" s="627" t="s">
        <v>1231</v>
      </c>
      <c r="E108" s="35" t="s">
        <v>762</v>
      </c>
      <c r="F108" s="35" t="s">
        <v>100</v>
      </c>
      <c r="G108" s="35">
        <v>1</v>
      </c>
      <c r="H108" s="36">
        <v>110</v>
      </c>
      <c r="I108" s="160">
        <f t="shared" si="3"/>
        <v>110</v>
      </c>
    </row>
    <row r="109" spans="1:9" ht="12.75" customHeight="1" x14ac:dyDescent="0.2">
      <c r="A109" s="589"/>
      <c r="B109" s="581"/>
      <c r="C109" s="581"/>
      <c r="D109" s="595"/>
      <c r="E109" s="35" t="s">
        <v>1232</v>
      </c>
      <c r="F109" s="35" t="s">
        <v>100</v>
      </c>
      <c r="G109" s="35">
        <v>3</v>
      </c>
      <c r="H109" s="36">
        <v>55</v>
      </c>
      <c r="I109" s="160">
        <f t="shared" si="3"/>
        <v>165</v>
      </c>
    </row>
    <row r="110" spans="1:9" ht="12.75" customHeight="1" x14ac:dyDescent="0.2">
      <c r="A110" s="589"/>
      <c r="B110" s="581"/>
      <c r="C110" s="581"/>
      <c r="D110" s="595"/>
      <c r="E110" s="35" t="s">
        <v>1233</v>
      </c>
      <c r="F110" s="35" t="s">
        <v>100</v>
      </c>
      <c r="G110" s="35">
        <v>1</v>
      </c>
      <c r="H110" s="36">
        <v>70</v>
      </c>
      <c r="I110" s="160">
        <f t="shared" si="3"/>
        <v>70</v>
      </c>
    </row>
    <row r="111" spans="1:9" ht="12.75" customHeight="1" x14ac:dyDescent="0.2">
      <c r="A111" s="589"/>
      <c r="B111" s="581"/>
      <c r="C111" s="581"/>
      <c r="D111" s="595"/>
      <c r="E111" s="35" t="s">
        <v>196</v>
      </c>
      <c r="F111" s="35" t="s">
        <v>100</v>
      </c>
      <c r="G111" s="35">
        <v>1</v>
      </c>
      <c r="H111" s="36">
        <v>25</v>
      </c>
      <c r="I111" s="160">
        <f t="shared" si="3"/>
        <v>25</v>
      </c>
    </row>
    <row r="112" spans="1:9" ht="12.75" customHeight="1" x14ac:dyDescent="0.2">
      <c r="A112" s="589"/>
      <c r="B112" s="581"/>
      <c r="C112" s="581"/>
      <c r="D112" s="595"/>
      <c r="E112" s="35" t="s">
        <v>201</v>
      </c>
      <c r="F112" s="35" t="s">
        <v>100</v>
      </c>
      <c r="G112" s="35">
        <v>1</v>
      </c>
      <c r="H112" s="36">
        <v>14</v>
      </c>
      <c r="I112" s="160">
        <f t="shared" si="3"/>
        <v>14</v>
      </c>
    </row>
    <row r="113" spans="1:9" ht="12.75" customHeight="1" x14ac:dyDescent="0.2">
      <c r="A113" s="589"/>
      <c r="B113" s="581"/>
      <c r="C113" s="581"/>
      <c r="D113" s="595"/>
      <c r="E113" s="35" t="s">
        <v>1234</v>
      </c>
      <c r="F113" s="35" t="s">
        <v>100</v>
      </c>
      <c r="G113" s="35">
        <v>1</v>
      </c>
      <c r="H113" s="36">
        <v>95</v>
      </c>
      <c r="I113" s="160">
        <f t="shared" si="3"/>
        <v>95</v>
      </c>
    </row>
    <row r="114" spans="1:9" ht="12.75" customHeight="1" x14ac:dyDescent="0.2">
      <c r="A114" s="589"/>
      <c r="B114" s="581"/>
      <c r="C114" s="581"/>
      <c r="D114" s="595"/>
      <c r="E114" s="35" t="s">
        <v>745</v>
      </c>
      <c r="F114" s="35" t="s">
        <v>100</v>
      </c>
      <c r="G114" s="35">
        <v>1</v>
      </c>
      <c r="H114" s="36">
        <v>320</v>
      </c>
      <c r="I114" s="160">
        <f t="shared" si="3"/>
        <v>320</v>
      </c>
    </row>
    <row r="115" spans="1:9" ht="12.75" customHeight="1" thickBot="1" x14ac:dyDescent="0.25">
      <c r="A115" s="590"/>
      <c r="B115" s="580"/>
      <c r="C115" s="580"/>
      <c r="D115" s="592"/>
      <c r="E115" s="86" t="s">
        <v>481</v>
      </c>
      <c r="F115" s="86" t="s">
        <v>100</v>
      </c>
      <c r="G115" s="86">
        <v>2</v>
      </c>
      <c r="H115" s="87">
        <v>15</v>
      </c>
      <c r="I115" s="203">
        <f t="shared" si="3"/>
        <v>30</v>
      </c>
    </row>
    <row r="116" spans="1:9" ht="26.25" thickBot="1" x14ac:dyDescent="0.25">
      <c r="A116" s="46" t="s">
        <v>353</v>
      </c>
      <c r="B116" s="579">
        <v>22420.2</v>
      </c>
      <c r="C116" s="579" t="s">
        <v>77</v>
      </c>
      <c r="D116" s="47" t="s">
        <v>362</v>
      </c>
      <c r="E116" s="47" t="s">
        <v>355</v>
      </c>
      <c r="F116" s="47" t="s">
        <v>100</v>
      </c>
      <c r="G116" s="47">
        <v>4</v>
      </c>
      <c r="H116" s="48">
        <v>9.42</v>
      </c>
      <c r="I116" s="49">
        <f t="shared" si="3"/>
        <v>37.68</v>
      </c>
    </row>
    <row r="117" spans="1:9" ht="12.75" customHeight="1" x14ac:dyDescent="0.2">
      <c r="A117" s="588" t="s">
        <v>558</v>
      </c>
      <c r="B117" s="581"/>
      <c r="C117" s="581"/>
      <c r="D117" s="591" t="s">
        <v>1336</v>
      </c>
      <c r="E117" s="37" t="s">
        <v>745</v>
      </c>
      <c r="F117" s="37" t="s">
        <v>100</v>
      </c>
      <c r="G117" s="37">
        <v>1</v>
      </c>
      <c r="H117" s="38">
        <v>450</v>
      </c>
      <c r="I117" s="39">
        <f t="shared" ref="I117:I147" si="4">G117*H117</f>
        <v>450</v>
      </c>
    </row>
    <row r="118" spans="1:9" ht="12.75" customHeight="1" x14ac:dyDescent="0.2">
      <c r="A118" s="589"/>
      <c r="B118" s="581"/>
      <c r="C118" s="581"/>
      <c r="D118" s="595"/>
      <c r="E118" s="35" t="s">
        <v>1003</v>
      </c>
      <c r="F118" s="35" t="s">
        <v>100</v>
      </c>
      <c r="G118" s="35">
        <v>1</v>
      </c>
      <c r="H118" s="36">
        <v>350</v>
      </c>
      <c r="I118" s="160">
        <f t="shared" si="4"/>
        <v>350</v>
      </c>
    </row>
    <row r="119" spans="1:9" ht="12.75" customHeight="1" x14ac:dyDescent="0.2">
      <c r="A119" s="589"/>
      <c r="B119" s="581"/>
      <c r="C119" s="581"/>
      <c r="D119" s="595"/>
      <c r="E119" s="35" t="s">
        <v>723</v>
      </c>
      <c r="F119" s="35" t="s">
        <v>100</v>
      </c>
      <c r="G119" s="35">
        <v>3</v>
      </c>
      <c r="H119" s="36">
        <v>24.58</v>
      </c>
      <c r="I119" s="160">
        <f t="shared" si="4"/>
        <v>73.739999999999995</v>
      </c>
    </row>
    <row r="120" spans="1:9" ht="12.75" customHeight="1" x14ac:dyDescent="0.2">
      <c r="A120" s="589"/>
      <c r="B120" s="581"/>
      <c r="C120" s="581"/>
      <c r="D120" s="595"/>
      <c r="E120" s="35" t="s">
        <v>1113</v>
      </c>
      <c r="F120" s="35" t="s">
        <v>100</v>
      </c>
      <c r="G120" s="35">
        <v>3</v>
      </c>
      <c r="H120" s="36">
        <v>17.8</v>
      </c>
      <c r="I120" s="160">
        <f t="shared" si="4"/>
        <v>53.400000000000006</v>
      </c>
    </row>
    <row r="121" spans="1:9" ht="12.75" customHeight="1" x14ac:dyDescent="0.2">
      <c r="A121" s="589"/>
      <c r="B121" s="581"/>
      <c r="C121" s="581"/>
      <c r="D121" s="595"/>
      <c r="E121" s="35" t="s">
        <v>1337</v>
      </c>
      <c r="F121" s="35" t="s">
        <v>100</v>
      </c>
      <c r="G121" s="35">
        <v>3</v>
      </c>
      <c r="H121" s="36">
        <v>9.07</v>
      </c>
      <c r="I121" s="160">
        <f t="shared" si="4"/>
        <v>27.21</v>
      </c>
    </row>
    <row r="122" spans="1:9" ht="12.75" customHeight="1" x14ac:dyDescent="0.2">
      <c r="A122" s="589"/>
      <c r="B122" s="581"/>
      <c r="C122" s="581"/>
      <c r="D122" s="595"/>
      <c r="E122" s="35" t="s">
        <v>228</v>
      </c>
      <c r="F122" s="35" t="s">
        <v>100</v>
      </c>
      <c r="G122" s="35">
        <v>2</v>
      </c>
      <c r="H122" s="36">
        <v>8.07</v>
      </c>
      <c r="I122" s="160">
        <f t="shared" si="4"/>
        <v>16.14</v>
      </c>
    </row>
    <row r="123" spans="1:9" ht="12.75" customHeight="1" thickBot="1" x14ac:dyDescent="0.25">
      <c r="A123" s="590"/>
      <c r="B123" s="581"/>
      <c r="C123" s="581"/>
      <c r="D123" s="592"/>
      <c r="E123" s="86" t="s">
        <v>827</v>
      </c>
      <c r="F123" s="86" t="s">
        <v>100</v>
      </c>
      <c r="G123" s="86">
        <v>2</v>
      </c>
      <c r="H123" s="87">
        <v>320</v>
      </c>
      <c r="I123" s="203">
        <f t="shared" si="4"/>
        <v>640</v>
      </c>
    </row>
    <row r="124" spans="1:9" ht="12.75" customHeight="1" x14ac:dyDescent="0.2">
      <c r="A124" s="588" t="s">
        <v>118</v>
      </c>
      <c r="B124" s="581"/>
      <c r="C124" s="581"/>
      <c r="D124" s="591" t="s">
        <v>1338</v>
      </c>
      <c r="E124" s="37" t="s">
        <v>273</v>
      </c>
      <c r="F124" s="37" t="s">
        <v>104</v>
      </c>
      <c r="G124" s="37">
        <v>6</v>
      </c>
      <c r="H124" s="38">
        <v>55.65</v>
      </c>
      <c r="I124" s="39">
        <f t="shared" si="4"/>
        <v>333.9</v>
      </c>
    </row>
    <row r="125" spans="1:9" ht="12.75" customHeight="1" x14ac:dyDescent="0.2">
      <c r="A125" s="589"/>
      <c r="B125" s="581"/>
      <c r="C125" s="581"/>
      <c r="D125" s="595"/>
      <c r="E125" s="35" t="s">
        <v>316</v>
      </c>
      <c r="F125" s="35" t="s">
        <v>104</v>
      </c>
      <c r="G125" s="35">
        <v>2</v>
      </c>
      <c r="H125" s="36">
        <v>109.78</v>
      </c>
      <c r="I125" s="160">
        <f t="shared" si="4"/>
        <v>219.56</v>
      </c>
    </row>
    <row r="126" spans="1:9" ht="12.75" customHeight="1" thickBot="1" x14ac:dyDescent="0.25">
      <c r="A126" s="590"/>
      <c r="B126" s="580"/>
      <c r="C126" s="580"/>
      <c r="D126" s="592"/>
      <c r="E126" s="86" t="s">
        <v>275</v>
      </c>
      <c r="F126" s="86" t="s">
        <v>100</v>
      </c>
      <c r="G126" s="86">
        <v>8</v>
      </c>
      <c r="H126" s="87">
        <v>92.39</v>
      </c>
      <c r="I126" s="203">
        <f t="shared" si="4"/>
        <v>739.12</v>
      </c>
    </row>
    <row r="127" spans="1:9" ht="26.25" thickBot="1" x14ac:dyDescent="0.25">
      <c r="A127" s="46" t="s">
        <v>353</v>
      </c>
      <c r="B127" s="579">
        <v>29034.48</v>
      </c>
      <c r="C127" s="579" t="s">
        <v>78</v>
      </c>
      <c r="D127" s="47" t="s">
        <v>362</v>
      </c>
      <c r="E127" s="47" t="s">
        <v>355</v>
      </c>
      <c r="F127" s="47" t="s">
        <v>100</v>
      </c>
      <c r="G127" s="47">
        <v>6</v>
      </c>
      <c r="H127" s="48">
        <v>17</v>
      </c>
      <c r="I127" s="318">
        <f t="shared" si="4"/>
        <v>102</v>
      </c>
    </row>
    <row r="128" spans="1:9" ht="12.75" customHeight="1" x14ac:dyDescent="0.2">
      <c r="A128" s="588" t="s">
        <v>118</v>
      </c>
      <c r="B128" s="581"/>
      <c r="C128" s="581"/>
      <c r="D128" s="591" t="s">
        <v>362</v>
      </c>
      <c r="E128" s="37" t="s">
        <v>1354</v>
      </c>
      <c r="F128" s="37" t="s">
        <v>100</v>
      </c>
      <c r="G128" s="37">
        <v>1</v>
      </c>
      <c r="H128" s="38">
        <v>2438.6</v>
      </c>
      <c r="I128" s="39">
        <f t="shared" si="4"/>
        <v>2438.6</v>
      </c>
    </row>
    <row r="129" spans="1:9" ht="12.75" customHeight="1" x14ac:dyDescent="0.2">
      <c r="A129" s="589"/>
      <c r="B129" s="581"/>
      <c r="C129" s="581"/>
      <c r="D129" s="595"/>
      <c r="E129" s="35" t="s">
        <v>1321</v>
      </c>
      <c r="F129" s="35" t="s">
        <v>100</v>
      </c>
      <c r="G129" s="35">
        <v>3</v>
      </c>
      <c r="H129" s="36">
        <v>112.45</v>
      </c>
      <c r="I129" s="160">
        <f t="shared" si="4"/>
        <v>337.35</v>
      </c>
    </row>
    <row r="130" spans="1:9" ht="12.75" customHeight="1" x14ac:dyDescent="0.2">
      <c r="A130" s="589"/>
      <c r="B130" s="581"/>
      <c r="C130" s="581"/>
      <c r="D130" s="595"/>
      <c r="E130" s="35" t="s">
        <v>244</v>
      </c>
      <c r="F130" s="35" t="s">
        <v>100</v>
      </c>
      <c r="G130" s="35">
        <v>1</v>
      </c>
      <c r="H130" s="36">
        <v>290</v>
      </c>
      <c r="I130" s="160">
        <f t="shared" si="4"/>
        <v>290</v>
      </c>
    </row>
    <row r="131" spans="1:9" ht="12.75" customHeight="1" x14ac:dyDescent="0.2">
      <c r="A131" s="589"/>
      <c r="B131" s="581"/>
      <c r="C131" s="581"/>
      <c r="D131" s="595"/>
      <c r="E131" s="35" t="s">
        <v>429</v>
      </c>
      <c r="F131" s="35" t="s">
        <v>100</v>
      </c>
      <c r="G131" s="35">
        <v>1</v>
      </c>
      <c r="H131" s="36">
        <v>4.22</v>
      </c>
      <c r="I131" s="160">
        <f t="shared" si="4"/>
        <v>4.22</v>
      </c>
    </row>
    <row r="132" spans="1:9" ht="12.75" customHeight="1" x14ac:dyDescent="0.2">
      <c r="A132" s="589"/>
      <c r="B132" s="581"/>
      <c r="C132" s="581"/>
      <c r="D132" s="595"/>
      <c r="E132" s="35" t="s">
        <v>229</v>
      </c>
      <c r="F132" s="35" t="s">
        <v>100</v>
      </c>
      <c r="G132" s="35">
        <v>2</v>
      </c>
      <c r="H132" s="36">
        <v>47.38</v>
      </c>
      <c r="I132" s="160">
        <f t="shared" si="4"/>
        <v>94.76</v>
      </c>
    </row>
    <row r="133" spans="1:9" ht="12.75" customHeight="1" x14ac:dyDescent="0.2">
      <c r="A133" s="589"/>
      <c r="B133" s="581"/>
      <c r="C133" s="581"/>
      <c r="D133" s="595"/>
      <c r="E133" s="35" t="s">
        <v>193</v>
      </c>
      <c r="F133" s="35" t="s">
        <v>100</v>
      </c>
      <c r="G133" s="35">
        <v>1</v>
      </c>
      <c r="H133" s="36">
        <v>110.19</v>
      </c>
      <c r="I133" s="160">
        <f t="shared" si="4"/>
        <v>110.19</v>
      </c>
    </row>
    <row r="134" spans="1:9" ht="12.75" customHeight="1" x14ac:dyDescent="0.2">
      <c r="A134" s="589"/>
      <c r="B134" s="581"/>
      <c r="C134" s="581"/>
      <c r="D134" s="595"/>
      <c r="E134" s="35" t="s">
        <v>432</v>
      </c>
      <c r="F134" s="35" t="s">
        <v>100</v>
      </c>
      <c r="G134" s="35">
        <v>4</v>
      </c>
      <c r="H134" s="36">
        <v>3.73</v>
      </c>
      <c r="I134" s="160">
        <f t="shared" si="4"/>
        <v>14.92</v>
      </c>
    </row>
    <row r="135" spans="1:9" ht="12.75" customHeight="1" x14ac:dyDescent="0.2">
      <c r="A135" s="589"/>
      <c r="B135" s="581"/>
      <c r="C135" s="581"/>
      <c r="D135" s="595"/>
      <c r="E135" s="35" t="s">
        <v>749</v>
      </c>
      <c r="F135" s="35" t="s">
        <v>100</v>
      </c>
      <c r="G135" s="35">
        <v>4</v>
      </c>
      <c r="H135" s="36">
        <v>3</v>
      </c>
      <c r="I135" s="160">
        <f t="shared" si="4"/>
        <v>12</v>
      </c>
    </row>
    <row r="136" spans="1:9" ht="12.75" customHeight="1" x14ac:dyDescent="0.2">
      <c r="A136" s="589"/>
      <c r="B136" s="581"/>
      <c r="C136" s="581"/>
      <c r="D136" s="595"/>
      <c r="E136" s="35" t="s">
        <v>189</v>
      </c>
      <c r="F136" s="35" t="s">
        <v>104</v>
      </c>
      <c r="G136" s="35">
        <v>2</v>
      </c>
      <c r="H136" s="36">
        <v>36.659999999999997</v>
      </c>
      <c r="I136" s="160">
        <f t="shared" si="4"/>
        <v>73.319999999999993</v>
      </c>
    </row>
    <row r="137" spans="1:9" ht="12.75" customHeight="1" x14ac:dyDescent="0.2">
      <c r="A137" s="589"/>
      <c r="B137" s="581"/>
      <c r="C137" s="581"/>
      <c r="D137" s="595"/>
      <c r="E137" s="35" t="s">
        <v>578</v>
      </c>
      <c r="F137" s="35" t="s">
        <v>100</v>
      </c>
      <c r="G137" s="35">
        <v>1</v>
      </c>
      <c r="H137" s="36">
        <v>13.56</v>
      </c>
      <c r="I137" s="160">
        <f t="shared" si="4"/>
        <v>13.56</v>
      </c>
    </row>
    <row r="138" spans="1:9" ht="12.75" customHeight="1" x14ac:dyDescent="0.2">
      <c r="A138" s="589"/>
      <c r="B138" s="581"/>
      <c r="C138" s="581"/>
      <c r="D138" s="595"/>
      <c r="E138" s="35" t="s">
        <v>191</v>
      </c>
      <c r="F138" s="35" t="s">
        <v>100</v>
      </c>
      <c r="G138" s="35">
        <v>1</v>
      </c>
      <c r="H138" s="36">
        <v>3</v>
      </c>
      <c r="I138" s="160">
        <f t="shared" si="4"/>
        <v>3</v>
      </c>
    </row>
    <row r="139" spans="1:9" ht="12.75" customHeight="1" x14ac:dyDescent="0.2">
      <c r="A139" s="589"/>
      <c r="B139" s="581"/>
      <c r="C139" s="581"/>
      <c r="D139" s="595"/>
      <c r="E139" s="35" t="s">
        <v>1267</v>
      </c>
      <c r="F139" s="35" t="s">
        <v>100</v>
      </c>
      <c r="G139" s="35">
        <v>2</v>
      </c>
      <c r="H139" s="36">
        <v>98.83</v>
      </c>
      <c r="I139" s="160">
        <f t="shared" si="4"/>
        <v>197.66</v>
      </c>
    </row>
    <row r="140" spans="1:9" ht="12.75" customHeight="1" x14ac:dyDescent="0.2">
      <c r="A140" s="589"/>
      <c r="B140" s="581"/>
      <c r="C140" s="581"/>
      <c r="D140" s="595"/>
      <c r="E140" s="35" t="s">
        <v>273</v>
      </c>
      <c r="F140" s="35" t="s">
        <v>104</v>
      </c>
      <c r="G140" s="35">
        <v>1</v>
      </c>
      <c r="H140" s="36">
        <v>55.65</v>
      </c>
      <c r="I140" s="160">
        <f t="shared" si="4"/>
        <v>55.65</v>
      </c>
    </row>
    <row r="141" spans="1:9" ht="12.75" customHeight="1" thickBot="1" x14ac:dyDescent="0.25">
      <c r="A141" s="590"/>
      <c r="B141" s="581"/>
      <c r="C141" s="581"/>
      <c r="D141" s="592"/>
      <c r="E141" s="86" t="s">
        <v>249</v>
      </c>
      <c r="F141" s="86" t="s">
        <v>111</v>
      </c>
      <c r="G141" s="86">
        <v>1</v>
      </c>
      <c r="H141" s="87">
        <v>75</v>
      </c>
      <c r="I141" s="203">
        <f t="shared" si="4"/>
        <v>75</v>
      </c>
    </row>
    <row r="142" spans="1:9" ht="12.75" customHeight="1" x14ac:dyDescent="0.2">
      <c r="A142" s="588" t="s">
        <v>168</v>
      </c>
      <c r="B142" s="581"/>
      <c r="C142" s="581"/>
      <c r="D142" s="591" t="s">
        <v>1398</v>
      </c>
      <c r="E142" s="37" t="s">
        <v>1399</v>
      </c>
      <c r="F142" s="37" t="s">
        <v>104</v>
      </c>
      <c r="G142" s="37">
        <v>2</v>
      </c>
      <c r="H142" s="38">
        <v>36</v>
      </c>
      <c r="I142" s="39">
        <f t="shared" si="4"/>
        <v>72</v>
      </c>
    </row>
    <row r="143" spans="1:9" ht="12.75" customHeight="1" x14ac:dyDescent="0.2">
      <c r="A143" s="589"/>
      <c r="B143" s="581"/>
      <c r="C143" s="581"/>
      <c r="D143" s="595"/>
      <c r="E143" s="35" t="s">
        <v>1400</v>
      </c>
      <c r="F143" s="35" t="s">
        <v>100</v>
      </c>
      <c r="G143" s="35">
        <v>1</v>
      </c>
      <c r="H143" s="36">
        <v>56</v>
      </c>
      <c r="I143" s="160">
        <f t="shared" si="4"/>
        <v>56</v>
      </c>
    </row>
    <row r="144" spans="1:9" ht="12.75" customHeight="1" x14ac:dyDescent="0.2">
      <c r="A144" s="589"/>
      <c r="B144" s="581"/>
      <c r="C144" s="581"/>
      <c r="D144" s="595"/>
      <c r="E144" s="35" t="s">
        <v>458</v>
      </c>
      <c r="F144" s="35" t="s">
        <v>100</v>
      </c>
      <c r="G144" s="35">
        <v>1</v>
      </c>
      <c r="H144" s="36">
        <v>90</v>
      </c>
      <c r="I144" s="160">
        <f t="shared" si="4"/>
        <v>90</v>
      </c>
    </row>
    <row r="145" spans="1:9" ht="12.75" customHeight="1" thickBot="1" x14ac:dyDescent="0.25">
      <c r="A145" s="590"/>
      <c r="B145" s="581"/>
      <c r="C145" s="581"/>
      <c r="D145" s="592"/>
      <c r="E145" s="86" t="s">
        <v>1401</v>
      </c>
      <c r="F145" s="86" t="s">
        <v>100</v>
      </c>
      <c r="G145" s="86">
        <v>1</v>
      </c>
      <c r="H145" s="87">
        <v>15</v>
      </c>
      <c r="I145" s="203">
        <f t="shared" si="4"/>
        <v>15</v>
      </c>
    </row>
    <row r="146" spans="1:9" ht="12.75" customHeight="1" x14ac:dyDescent="0.2">
      <c r="A146" s="588" t="s">
        <v>142</v>
      </c>
      <c r="B146" s="581"/>
      <c r="C146" s="581"/>
      <c r="D146" s="591" t="s">
        <v>802</v>
      </c>
      <c r="E146" s="37" t="s">
        <v>193</v>
      </c>
      <c r="F146" s="37" t="s">
        <v>100</v>
      </c>
      <c r="G146" s="37">
        <v>4</v>
      </c>
      <c r="H146" s="38">
        <v>110.19</v>
      </c>
      <c r="I146" s="39">
        <f t="shared" si="4"/>
        <v>440.76</v>
      </c>
    </row>
    <row r="147" spans="1:9" ht="13.5" thickBot="1" x14ac:dyDescent="0.25">
      <c r="A147" s="590"/>
      <c r="B147" s="580"/>
      <c r="C147" s="580"/>
      <c r="D147" s="592"/>
      <c r="E147" s="86" t="s">
        <v>606</v>
      </c>
      <c r="F147" s="86" t="s">
        <v>100</v>
      </c>
      <c r="G147" s="86">
        <v>1</v>
      </c>
      <c r="H147" s="87">
        <v>140.28</v>
      </c>
      <c r="I147" s="203">
        <f t="shared" si="4"/>
        <v>140.28</v>
      </c>
    </row>
    <row r="148" spans="1:9" ht="26.25" thickBot="1" x14ac:dyDescent="0.25">
      <c r="A148" s="46" t="s">
        <v>353</v>
      </c>
      <c r="B148" s="579">
        <v>24925.18</v>
      </c>
      <c r="C148" s="579" t="s">
        <v>79</v>
      </c>
      <c r="D148" s="47" t="s">
        <v>362</v>
      </c>
      <c r="E148" s="47" t="s">
        <v>355</v>
      </c>
      <c r="F148" s="47" t="s">
        <v>100</v>
      </c>
      <c r="G148" s="47">
        <v>6</v>
      </c>
      <c r="H148" s="48">
        <v>17</v>
      </c>
      <c r="I148" s="49">
        <f>G148*H148</f>
        <v>102</v>
      </c>
    </row>
    <row r="149" spans="1:9" ht="12.75" customHeight="1" x14ac:dyDescent="0.2">
      <c r="A149" s="588" t="s">
        <v>118</v>
      </c>
      <c r="B149" s="581"/>
      <c r="C149" s="581"/>
      <c r="D149" s="591" t="s">
        <v>1525</v>
      </c>
      <c r="E149" s="37" t="s">
        <v>336</v>
      </c>
      <c r="F149" s="37" t="s">
        <v>104</v>
      </c>
      <c r="G149" s="37">
        <v>1</v>
      </c>
      <c r="H149" s="38">
        <v>52.03</v>
      </c>
      <c r="I149" s="39">
        <f>G149*H149</f>
        <v>52.03</v>
      </c>
    </row>
    <row r="150" spans="1:9" ht="12.75" customHeight="1" x14ac:dyDescent="0.2">
      <c r="A150" s="589"/>
      <c r="B150" s="581"/>
      <c r="C150" s="581"/>
      <c r="D150" s="595"/>
      <c r="E150" s="35" t="s">
        <v>765</v>
      </c>
      <c r="F150" s="35" t="s">
        <v>100</v>
      </c>
      <c r="G150" s="35">
        <v>1</v>
      </c>
      <c r="H150" s="36">
        <v>72.92</v>
      </c>
      <c r="I150" s="43">
        <f>G150*H150</f>
        <v>72.92</v>
      </c>
    </row>
    <row r="151" spans="1:9" ht="12.75" customHeight="1" thickBot="1" x14ac:dyDescent="0.25">
      <c r="A151" s="590"/>
      <c r="B151" s="580"/>
      <c r="C151" s="580"/>
      <c r="D151" s="592"/>
      <c r="E151" s="86" t="s">
        <v>293</v>
      </c>
      <c r="F151" s="86" t="s">
        <v>100</v>
      </c>
      <c r="G151" s="86">
        <v>1</v>
      </c>
      <c r="H151" s="87">
        <v>125</v>
      </c>
      <c r="I151" s="42">
        <f>G151*H151</f>
        <v>125</v>
      </c>
    </row>
    <row r="152" spans="1:9" ht="12.75" customHeight="1" thickBot="1" x14ac:dyDescent="0.25">
      <c r="A152" s="82"/>
      <c r="B152" s="200">
        <f>SUM(B51:B151)</f>
        <v>229065.1</v>
      </c>
      <c r="C152" s="201"/>
      <c r="D152" s="200"/>
      <c r="E152" s="202"/>
      <c r="F152" s="201"/>
      <c r="G152" s="201"/>
      <c r="H152" s="200" t="s">
        <v>16</v>
      </c>
      <c r="I152" s="200">
        <f>SUM(I51:I151)</f>
        <v>21559.029999999988</v>
      </c>
    </row>
    <row r="153" spans="1:9" ht="64.5" thickBot="1" x14ac:dyDescent="0.25">
      <c r="A153" s="137" t="s">
        <v>381</v>
      </c>
      <c r="B153" s="117" t="s">
        <v>15</v>
      </c>
      <c r="C153" s="117" t="s">
        <v>4</v>
      </c>
      <c r="D153" s="117" t="s">
        <v>22</v>
      </c>
      <c r="E153" s="121" t="s">
        <v>17</v>
      </c>
      <c r="F153" s="117" t="s">
        <v>18</v>
      </c>
      <c r="G153" s="117" t="s">
        <v>9</v>
      </c>
      <c r="H153" s="117" t="s">
        <v>12</v>
      </c>
      <c r="I153" s="118" t="s">
        <v>11</v>
      </c>
    </row>
    <row r="154" spans="1:9" ht="12.75" customHeight="1" thickBot="1" x14ac:dyDescent="0.25">
      <c r="A154" s="106"/>
      <c r="B154" s="107">
        <v>6829.07</v>
      </c>
      <c r="C154" s="58" t="s">
        <v>65</v>
      </c>
      <c r="D154" s="67"/>
      <c r="E154" s="59"/>
      <c r="F154" s="59"/>
      <c r="G154" s="59"/>
      <c r="H154" s="60"/>
      <c r="I154" s="61"/>
    </row>
    <row r="155" spans="1:9" ht="12.75" customHeight="1" thickBot="1" x14ac:dyDescent="0.25">
      <c r="A155" s="106"/>
      <c r="B155" s="108">
        <v>6960.64</v>
      </c>
      <c r="C155" s="95" t="s">
        <v>66</v>
      </c>
      <c r="D155" s="96"/>
      <c r="E155" s="97"/>
      <c r="F155" s="97"/>
      <c r="G155" s="97"/>
      <c r="H155" s="98"/>
      <c r="I155" s="99"/>
    </row>
    <row r="156" spans="1:9" ht="12.75" customHeight="1" thickBot="1" x14ac:dyDescent="0.25">
      <c r="A156" s="106"/>
      <c r="B156" s="109">
        <v>6571.6</v>
      </c>
      <c r="C156" s="88" t="s">
        <v>69</v>
      </c>
      <c r="D156" s="89"/>
      <c r="E156" s="47"/>
      <c r="F156" s="47"/>
      <c r="G156" s="47"/>
      <c r="H156" s="48"/>
      <c r="I156" s="49"/>
    </row>
    <row r="157" spans="1:9" ht="12.75" customHeight="1" thickBot="1" x14ac:dyDescent="0.25">
      <c r="A157" s="106"/>
      <c r="B157" s="109">
        <v>6539.68</v>
      </c>
      <c r="C157" s="88" t="s">
        <v>71</v>
      </c>
      <c r="D157" s="89"/>
      <c r="E157" s="47"/>
      <c r="F157" s="47"/>
      <c r="G157" s="47"/>
      <c r="H157" s="48"/>
      <c r="I157" s="49"/>
    </row>
    <row r="158" spans="1:9" ht="12.75" customHeight="1" thickBot="1" x14ac:dyDescent="0.25">
      <c r="A158" s="207"/>
      <c r="B158" s="332">
        <v>6698.69</v>
      </c>
      <c r="C158" s="186" t="s">
        <v>72</v>
      </c>
      <c r="D158" s="331"/>
      <c r="E158" s="37"/>
      <c r="F158" s="37"/>
      <c r="G158" s="37"/>
      <c r="H158" s="38"/>
      <c r="I158" s="39"/>
    </row>
    <row r="159" spans="1:9" ht="12.75" customHeight="1" thickBot="1" x14ac:dyDescent="0.25">
      <c r="A159" s="106"/>
      <c r="B159" s="109">
        <v>7244.15</v>
      </c>
      <c r="C159" s="88" t="s">
        <v>73</v>
      </c>
      <c r="D159" s="89"/>
      <c r="E159" s="47"/>
      <c r="F159" s="47"/>
      <c r="G159" s="47"/>
      <c r="H159" s="48"/>
      <c r="I159" s="49"/>
    </row>
    <row r="160" spans="1:9" ht="12.75" customHeight="1" thickBot="1" x14ac:dyDescent="0.25">
      <c r="A160" s="11"/>
      <c r="B160" s="109">
        <v>3549.59</v>
      </c>
      <c r="C160" s="88" t="s">
        <v>74</v>
      </c>
      <c r="D160" s="55"/>
      <c r="E160" s="86"/>
      <c r="F160" s="86"/>
      <c r="G160" s="86"/>
      <c r="H160" s="87"/>
      <c r="I160" s="49"/>
    </row>
    <row r="161" spans="1:9" ht="12.75" customHeight="1" thickBot="1" x14ac:dyDescent="0.25">
      <c r="A161" s="11"/>
      <c r="B161" s="109">
        <v>4558.0141000000003</v>
      </c>
      <c r="C161" s="88" t="s">
        <v>75</v>
      </c>
      <c r="D161" s="55"/>
      <c r="E161" s="86"/>
      <c r="F161" s="47"/>
      <c r="G161" s="47"/>
      <c r="H161" s="48"/>
      <c r="I161" s="49"/>
    </row>
    <row r="162" spans="1:9" ht="12.75" customHeight="1" thickBot="1" x14ac:dyDescent="0.25">
      <c r="A162" s="11"/>
      <c r="B162" s="109">
        <v>3723.1849999999999</v>
      </c>
      <c r="C162" s="88" t="s">
        <v>76</v>
      </c>
      <c r="D162" s="55"/>
      <c r="E162" s="47"/>
      <c r="F162" s="47"/>
      <c r="G162" s="47"/>
      <c r="H162" s="48"/>
      <c r="I162" s="49"/>
    </row>
    <row r="163" spans="1:9" ht="12.75" customHeight="1" thickBot="1" x14ac:dyDescent="0.25">
      <c r="A163" s="11"/>
      <c r="B163" s="109">
        <v>3525.8335999999999</v>
      </c>
      <c r="C163" s="88" t="s">
        <v>77</v>
      </c>
      <c r="D163" s="89"/>
      <c r="E163" s="47"/>
      <c r="F163" s="47"/>
      <c r="G163" s="47"/>
      <c r="H163" s="48"/>
      <c r="I163" s="49"/>
    </row>
    <row r="164" spans="1:9" ht="12.75" customHeight="1" thickBot="1" x14ac:dyDescent="0.25">
      <c r="A164" s="11"/>
      <c r="B164" s="109">
        <v>3944.7285999999999</v>
      </c>
      <c r="C164" s="88" t="s">
        <v>78</v>
      </c>
      <c r="D164" s="89"/>
      <c r="E164" s="47"/>
      <c r="F164" s="47"/>
      <c r="G164" s="47"/>
      <c r="H164" s="48"/>
      <c r="I164" s="49"/>
    </row>
    <row r="165" spans="1:9" ht="12.75" customHeight="1" thickBot="1" x14ac:dyDescent="0.25">
      <c r="A165" s="106"/>
      <c r="B165" s="109">
        <v>4002.518</v>
      </c>
      <c r="C165" s="88" t="s">
        <v>79</v>
      </c>
      <c r="D165" s="89"/>
      <c r="E165" s="47"/>
      <c r="F165" s="47"/>
      <c r="G165" s="47"/>
      <c r="H165" s="48"/>
      <c r="I165" s="49"/>
    </row>
    <row r="166" spans="1:9" ht="12.75" customHeight="1" thickBot="1" x14ac:dyDescent="0.25">
      <c r="A166" s="434"/>
      <c r="B166" s="512">
        <f>SUM(B154:B165)</f>
        <v>64147.699299999993</v>
      </c>
      <c r="C166" s="518" t="s">
        <v>86</v>
      </c>
      <c r="D166" s="89"/>
      <c r="E166" s="47"/>
      <c r="F166" s="47"/>
      <c r="G166" s="47"/>
      <c r="H166" s="48"/>
      <c r="I166" s="49"/>
    </row>
    <row r="167" spans="1:9" ht="12.75" customHeight="1" thickBot="1" x14ac:dyDescent="0.25">
      <c r="A167" s="596" t="s">
        <v>114</v>
      </c>
      <c r="B167" s="109">
        <v>735.41</v>
      </c>
      <c r="C167" s="186" t="s">
        <v>72</v>
      </c>
      <c r="D167" s="89"/>
      <c r="E167" s="47"/>
      <c r="F167" s="47"/>
      <c r="G167" s="47"/>
      <c r="H167" s="48"/>
      <c r="I167" s="49"/>
    </row>
    <row r="168" spans="1:9" ht="12.75" customHeight="1" thickBot="1" x14ac:dyDescent="0.25">
      <c r="A168" s="597"/>
      <c r="B168" s="172">
        <v>1097.45</v>
      </c>
      <c r="C168" s="186" t="s">
        <v>73</v>
      </c>
      <c r="D168" s="182"/>
      <c r="E168" s="86"/>
      <c r="F168" s="86"/>
      <c r="G168" s="86"/>
      <c r="H168" s="87"/>
      <c r="I168" s="49"/>
    </row>
    <row r="169" spans="1:9" ht="12.75" customHeight="1" thickBot="1" x14ac:dyDescent="0.25">
      <c r="A169" s="597"/>
      <c r="B169" s="172">
        <v>539.07000000000005</v>
      </c>
      <c r="C169" s="186" t="s">
        <v>74</v>
      </c>
      <c r="D169" s="182"/>
      <c r="E169" s="86"/>
      <c r="F169" s="86"/>
      <c r="G169" s="86"/>
      <c r="H169" s="87"/>
      <c r="I169" s="49"/>
    </row>
    <row r="170" spans="1:9" ht="12.75" customHeight="1" thickBot="1" x14ac:dyDescent="0.25">
      <c r="A170" s="597"/>
      <c r="B170" s="172">
        <v>218.14</v>
      </c>
      <c r="C170" s="186" t="s">
        <v>75</v>
      </c>
      <c r="D170" s="182"/>
      <c r="E170" s="86"/>
      <c r="F170" s="86"/>
      <c r="G170" s="86"/>
      <c r="H170" s="87"/>
      <c r="I170" s="49"/>
    </row>
    <row r="171" spans="1:9" ht="12.75" customHeight="1" thickBot="1" x14ac:dyDescent="0.25">
      <c r="A171" s="598"/>
      <c r="B171" s="526">
        <f>SUM(B167:B170)</f>
        <v>2590.0700000000002</v>
      </c>
      <c r="C171" s="527" t="s">
        <v>86</v>
      </c>
      <c r="D171" s="182"/>
      <c r="E171" s="86"/>
      <c r="F171" s="86"/>
      <c r="G171" s="86"/>
      <c r="H171" s="87"/>
      <c r="I171" s="49">
        <v>487.2</v>
      </c>
    </row>
    <row r="172" spans="1:9" ht="12.75" customHeight="1" thickBot="1" x14ac:dyDescent="0.25">
      <c r="A172" s="82"/>
      <c r="B172" s="200">
        <f>B166+B171</f>
        <v>66737.7693</v>
      </c>
      <c r="C172" s="201"/>
      <c r="D172" s="200"/>
      <c r="E172" s="202"/>
      <c r="F172" s="201"/>
      <c r="G172" s="201"/>
      <c r="H172" s="200" t="s">
        <v>16</v>
      </c>
      <c r="I172" s="200">
        <f>SUM(I154:I171)</f>
        <v>487.2</v>
      </c>
    </row>
    <row r="173" spans="1:9" ht="77.25" thickBot="1" x14ac:dyDescent="0.25">
      <c r="A173" s="137" t="s">
        <v>382</v>
      </c>
      <c r="B173" s="120" t="s">
        <v>15</v>
      </c>
      <c r="C173" s="134" t="s">
        <v>4</v>
      </c>
      <c r="D173" s="120" t="s">
        <v>22</v>
      </c>
      <c r="E173" s="135" t="s">
        <v>17</v>
      </c>
      <c r="F173" s="120" t="s">
        <v>18</v>
      </c>
      <c r="G173" s="134" t="s">
        <v>9</v>
      </c>
      <c r="H173" s="120" t="s">
        <v>12</v>
      </c>
      <c r="I173" s="120" t="s">
        <v>11</v>
      </c>
    </row>
    <row r="174" spans="1:9" ht="13.5" thickBot="1" x14ac:dyDescent="0.25">
      <c r="A174" s="230"/>
      <c r="B174" s="109">
        <v>9664.0499999999993</v>
      </c>
      <c r="C174" s="55" t="s">
        <v>65</v>
      </c>
      <c r="D174" s="89"/>
      <c r="E174" s="47"/>
      <c r="F174" s="47"/>
      <c r="G174" s="47"/>
      <c r="H174" s="48"/>
      <c r="I174" s="49"/>
    </row>
    <row r="175" spans="1:9" ht="12.75" customHeight="1" thickBot="1" x14ac:dyDescent="0.25">
      <c r="A175" s="230"/>
      <c r="B175" s="109">
        <v>10300.950000000001</v>
      </c>
      <c r="C175" s="55" t="s">
        <v>66</v>
      </c>
      <c r="D175" s="89"/>
      <c r="E175" s="47"/>
      <c r="F175" s="47"/>
      <c r="G175" s="47"/>
      <c r="H175" s="48"/>
      <c r="I175" s="49"/>
    </row>
    <row r="176" spans="1:9" ht="12.75" customHeight="1" thickBot="1" x14ac:dyDescent="0.25">
      <c r="A176" s="230"/>
      <c r="B176" s="109">
        <v>9279.27</v>
      </c>
      <c r="C176" s="88" t="s">
        <v>69</v>
      </c>
      <c r="D176" s="89"/>
      <c r="E176" s="47"/>
      <c r="F176" s="47"/>
      <c r="G176" s="47"/>
      <c r="H176" s="48"/>
      <c r="I176" s="49"/>
    </row>
    <row r="177" spans="1:9" ht="12.75" customHeight="1" thickBot="1" x14ac:dyDescent="0.25">
      <c r="A177" s="230"/>
      <c r="B177" s="109">
        <v>9754.66</v>
      </c>
      <c r="C177" s="88" t="s">
        <v>71</v>
      </c>
      <c r="D177" s="89"/>
      <c r="E177" s="47"/>
      <c r="F177" s="47"/>
      <c r="G177" s="47"/>
      <c r="H177" s="48"/>
      <c r="I177" s="49"/>
    </row>
    <row r="178" spans="1:9" ht="13.5" thickBot="1" x14ac:dyDescent="0.25">
      <c r="A178" s="230"/>
      <c r="B178" s="109">
        <v>10626.34</v>
      </c>
      <c r="C178" s="88" t="s">
        <v>72</v>
      </c>
      <c r="D178" s="89"/>
      <c r="E178" s="47"/>
      <c r="F178" s="47"/>
      <c r="G178" s="47"/>
      <c r="H178" s="48"/>
      <c r="I178" s="49"/>
    </row>
    <row r="179" spans="1:9" ht="12.75" customHeight="1" thickBot="1" x14ac:dyDescent="0.25">
      <c r="A179" s="230"/>
      <c r="B179" s="109">
        <v>10399.450000000001</v>
      </c>
      <c r="C179" s="88" t="s">
        <v>73</v>
      </c>
      <c r="D179" s="89"/>
      <c r="E179" s="47"/>
      <c r="F179" s="47"/>
      <c r="G179" s="47"/>
      <c r="H179" s="48"/>
      <c r="I179" s="49"/>
    </row>
    <row r="180" spans="1:9" ht="13.5" thickBot="1" x14ac:dyDescent="0.25">
      <c r="A180" s="230"/>
      <c r="B180" s="109">
        <v>2224.9630000000002</v>
      </c>
      <c r="C180" s="88" t="s">
        <v>74</v>
      </c>
      <c r="D180" s="89"/>
      <c r="E180" s="47"/>
      <c r="F180" s="47"/>
      <c r="G180" s="47"/>
      <c r="H180" s="48"/>
      <c r="I180" s="49"/>
    </row>
    <row r="181" spans="1:9" ht="12.75" customHeight="1" thickBot="1" x14ac:dyDescent="0.25">
      <c r="A181" s="230"/>
      <c r="B181" s="109">
        <v>2582.259</v>
      </c>
      <c r="C181" s="88" t="s">
        <v>75</v>
      </c>
      <c r="D181" s="89"/>
      <c r="E181" s="47"/>
      <c r="F181" s="47"/>
      <c r="G181" s="47"/>
      <c r="H181" s="48"/>
      <c r="I181" s="49"/>
    </row>
    <row r="182" spans="1:9" ht="12.75" customHeight="1" thickBot="1" x14ac:dyDescent="0.25">
      <c r="A182" s="231"/>
      <c r="B182" s="109">
        <v>2600.076</v>
      </c>
      <c r="C182" s="88" t="s">
        <v>76</v>
      </c>
      <c r="D182" s="89"/>
      <c r="E182" s="47"/>
      <c r="F182" s="47"/>
      <c r="G182" s="47"/>
      <c r="H182" s="48"/>
      <c r="I182" s="49"/>
    </row>
    <row r="183" spans="1:9" ht="12.75" customHeight="1" x14ac:dyDescent="0.2">
      <c r="A183" s="596" t="s">
        <v>110</v>
      </c>
      <c r="B183" s="629">
        <v>2426.3009999999999</v>
      </c>
      <c r="C183" s="579" t="s">
        <v>77</v>
      </c>
      <c r="D183" s="609" t="s">
        <v>126</v>
      </c>
      <c r="E183" s="37" t="s">
        <v>407</v>
      </c>
      <c r="F183" s="37" t="s">
        <v>406</v>
      </c>
      <c r="G183" s="37">
        <v>5.5</v>
      </c>
      <c r="H183" s="38">
        <v>210</v>
      </c>
      <c r="I183" s="39">
        <f>G183*H183</f>
        <v>1155</v>
      </c>
    </row>
    <row r="184" spans="1:9" ht="12.75" customHeight="1" thickBot="1" x14ac:dyDescent="0.25">
      <c r="A184" s="598"/>
      <c r="B184" s="630"/>
      <c r="C184" s="580"/>
      <c r="D184" s="611"/>
      <c r="E184" s="86" t="s">
        <v>911</v>
      </c>
      <c r="F184" s="86" t="s">
        <v>406</v>
      </c>
      <c r="G184" s="86">
        <v>0.25</v>
      </c>
      <c r="H184" s="87">
        <v>755</v>
      </c>
      <c r="I184" s="203">
        <f>G184*H184</f>
        <v>188.75</v>
      </c>
    </row>
    <row r="185" spans="1:9" ht="12.75" customHeight="1" thickBot="1" x14ac:dyDescent="0.25">
      <c r="A185" s="234"/>
      <c r="B185" s="109">
        <v>2427.2269999999999</v>
      </c>
      <c r="C185" s="88" t="s">
        <v>78</v>
      </c>
      <c r="D185" s="89"/>
      <c r="E185" s="47"/>
      <c r="F185" s="47"/>
      <c r="G185" s="47"/>
      <c r="H185" s="48"/>
      <c r="I185" s="49"/>
    </row>
    <row r="186" spans="1:9" ht="12.75" customHeight="1" thickBot="1" x14ac:dyDescent="0.25">
      <c r="A186" s="230"/>
      <c r="B186" s="109">
        <v>2505.5329999999999</v>
      </c>
      <c r="C186" s="88" t="s">
        <v>79</v>
      </c>
      <c r="D186" s="89"/>
      <c r="E186" s="47"/>
      <c r="F186" s="47"/>
      <c r="G186" s="47"/>
      <c r="H186" s="48"/>
      <c r="I186" s="49"/>
    </row>
    <row r="187" spans="1:9" ht="12.75" customHeight="1" thickBot="1" x14ac:dyDescent="0.25">
      <c r="A187" s="230"/>
      <c r="B187" s="109"/>
      <c r="C187" s="170" t="s">
        <v>86</v>
      </c>
      <c r="D187" s="89"/>
      <c r="E187" s="47"/>
      <c r="F187" s="47"/>
      <c r="G187" s="47"/>
      <c r="H187" s="48"/>
      <c r="I187" s="49">
        <v>227.1</v>
      </c>
    </row>
    <row r="188" spans="1:9" ht="12.75" customHeight="1" thickBot="1" x14ac:dyDescent="0.25">
      <c r="A188" s="183"/>
      <c r="B188" s="200">
        <f>SUM(B174:B187)</f>
        <v>74791.078999999998</v>
      </c>
      <c r="C188" s="201"/>
      <c r="D188" s="200"/>
      <c r="E188" s="202"/>
      <c r="F188" s="201"/>
      <c r="G188" s="201"/>
      <c r="H188" s="200" t="s">
        <v>16</v>
      </c>
      <c r="I188" s="233">
        <f>SUM(I174:I187)</f>
        <v>1570.85</v>
      </c>
    </row>
    <row r="189" spans="1:9" ht="26.25" thickBot="1" x14ac:dyDescent="0.25">
      <c r="A189" s="46" t="s">
        <v>7</v>
      </c>
      <c r="B189" s="117" t="s">
        <v>15</v>
      </c>
      <c r="C189" s="117" t="s">
        <v>4</v>
      </c>
      <c r="D189" s="117" t="s">
        <v>22</v>
      </c>
      <c r="E189" s="121" t="s">
        <v>17</v>
      </c>
      <c r="F189" s="117" t="s">
        <v>18</v>
      </c>
      <c r="G189" s="117" t="s">
        <v>9</v>
      </c>
      <c r="H189" s="117" t="s">
        <v>12</v>
      </c>
      <c r="I189" s="118" t="s">
        <v>11</v>
      </c>
    </row>
    <row r="190" spans="1:9" ht="25.5" x14ac:dyDescent="0.2">
      <c r="A190" s="32" t="s">
        <v>91</v>
      </c>
      <c r="B190" s="33"/>
      <c r="C190" s="33" t="s">
        <v>86</v>
      </c>
      <c r="D190" s="34"/>
      <c r="E190" s="35"/>
      <c r="F190" s="35"/>
      <c r="G190" s="35"/>
      <c r="H190" s="36"/>
      <c r="I190" s="424">
        <v>97756.06</v>
      </c>
    </row>
    <row r="191" spans="1:9" ht="12.75" customHeight="1" x14ac:dyDescent="0.2">
      <c r="A191" s="11" t="s">
        <v>83</v>
      </c>
      <c r="B191" s="13"/>
      <c r="C191" s="13" t="s">
        <v>86</v>
      </c>
      <c r="D191" s="14"/>
      <c r="E191" s="15"/>
      <c r="F191" s="15"/>
      <c r="G191" s="15"/>
      <c r="H191" s="16"/>
      <c r="I191" s="247">
        <v>10231.93</v>
      </c>
    </row>
    <row r="192" spans="1:9" ht="12.75" customHeight="1" x14ac:dyDescent="0.2">
      <c r="A192" s="11" t="s">
        <v>85</v>
      </c>
      <c r="B192" s="13"/>
      <c r="C192" s="13" t="s">
        <v>86</v>
      </c>
      <c r="D192" s="14"/>
      <c r="E192" s="15"/>
      <c r="F192" s="15"/>
      <c r="G192" s="15"/>
      <c r="H192" s="16"/>
      <c r="I192" s="247">
        <v>10940.02</v>
      </c>
    </row>
    <row r="193" spans="1:255" ht="12.75" customHeight="1" x14ac:dyDescent="0.2">
      <c r="A193" s="243" t="s">
        <v>88</v>
      </c>
      <c r="B193" s="13"/>
      <c r="C193" s="13" t="s">
        <v>86</v>
      </c>
      <c r="D193" s="14"/>
      <c r="E193" s="15"/>
      <c r="F193" s="15"/>
      <c r="G193" s="15"/>
      <c r="H193" s="16"/>
      <c r="I193" s="247">
        <v>8622.9599999999991</v>
      </c>
    </row>
    <row r="194" spans="1:255" ht="51" x14ac:dyDescent="0.2">
      <c r="A194" s="11" t="s">
        <v>1598</v>
      </c>
      <c r="B194" s="13"/>
      <c r="C194" s="13" t="s">
        <v>86</v>
      </c>
      <c r="D194" s="14"/>
      <c r="E194" s="15"/>
      <c r="F194" s="15"/>
      <c r="G194" s="15"/>
      <c r="H194" s="16"/>
      <c r="I194" s="247">
        <v>2537.81</v>
      </c>
    </row>
    <row r="195" spans="1:255" ht="12.75" customHeight="1" thickBot="1" x14ac:dyDescent="0.25">
      <c r="A195" s="30"/>
      <c r="B195" s="112"/>
      <c r="C195" s="112"/>
      <c r="D195" s="111"/>
      <c r="E195" s="113"/>
      <c r="F195" s="112"/>
      <c r="G195" s="430"/>
      <c r="H195" s="111" t="s">
        <v>16</v>
      </c>
      <c r="I195" s="111">
        <f>SUM(I190:I194)</f>
        <v>130088.78</v>
      </c>
    </row>
    <row r="196" spans="1:255" s="45" customFormat="1" ht="67.900000000000006" customHeight="1" thickBot="1" x14ac:dyDescent="0.25">
      <c r="A196" s="120" t="s">
        <v>96</v>
      </c>
      <c r="B196" s="117" t="s">
        <v>15</v>
      </c>
      <c r="C196" s="117" t="s">
        <v>4</v>
      </c>
      <c r="D196" s="117" t="s">
        <v>22</v>
      </c>
      <c r="E196" s="121" t="s">
        <v>17</v>
      </c>
      <c r="F196" s="117" t="s">
        <v>18</v>
      </c>
      <c r="G196" s="117" t="s">
        <v>9</v>
      </c>
      <c r="H196" s="117" t="s">
        <v>12</v>
      </c>
      <c r="I196" s="118" t="s">
        <v>11</v>
      </c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106"/>
      <c r="B197" s="107">
        <v>3994.09</v>
      </c>
      <c r="C197" s="58" t="s">
        <v>65</v>
      </c>
      <c r="D197" s="67"/>
      <c r="E197" s="59"/>
      <c r="F197" s="59"/>
      <c r="G197" s="59"/>
      <c r="H197" s="60"/>
      <c r="I197" s="61">
        <f t="shared" ref="I197:I208" si="5">G197*H197</f>
        <v>0</v>
      </c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106"/>
      <c r="B198" s="108">
        <v>3498.67</v>
      </c>
      <c r="C198" s="95" t="s">
        <v>66</v>
      </c>
      <c r="D198" s="96"/>
      <c r="E198" s="97"/>
      <c r="F198" s="97"/>
      <c r="G198" s="97"/>
      <c r="H198" s="98"/>
      <c r="I198" s="99">
        <f t="shared" si="5"/>
        <v>0</v>
      </c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106"/>
      <c r="B199" s="109">
        <v>3990.4</v>
      </c>
      <c r="C199" s="88" t="s">
        <v>69</v>
      </c>
      <c r="D199" s="89"/>
      <c r="E199" s="47"/>
      <c r="F199" s="47"/>
      <c r="G199" s="47"/>
      <c r="H199" s="48"/>
      <c r="I199" s="49">
        <f t="shared" si="5"/>
        <v>0</v>
      </c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106"/>
      <c r="B200" s="109">
        <v>3944.79</v>
      </c>
      <c r="C200" s="88" t="s">
        <v>71</v>
      </c>
      <c r="D200" s="89"/>
      <c r="E200" s="47"/>
      <c r="F200" s="47"/>
      <c r="G200" s="47"/>
      <c r="H200" s="48"/>
      <c r="I200" s="49">
        <f t="shared" si="5"/>
        <v>0</v>
      </c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106"/>
      <c r="B201" s="109">
        <v>3985.48</v>
      </c>
      <c r="C201" s="88" t="s">
        <v>72</v>
      </c>
      <c r="D201" s="89"/>
      <c r="E201" s="47"/>
      <c r="F201" s="47"/>
      <c r="G201" s="47"/>
      <c r="H201" s="48"/>
      <c r="I201" s="49">
        <f t="shared" si="5"/>
        <v>0</v>
      </c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106"/>
      <c r="B202" s="109">
        <v>3929.74</v>
      </c>
      <c r="C202" s="88" t="s">
        <v>73</v>
      </c>
      <c r="D202" s="89"/>
      <c r="E202" s="47"/>
      <c r="F202" s="47"/>
      <c r="G202" s="47"/>
      <c r="H202" s="48"/>
      <c r="I202" s="49">
        <f t="shared" si="5"/>
        <v>0</v>
      </c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11"/>
      <c r="B203" s="109">
        <v>3300.75</v>
      </c>
      <c r="C203" s="88" t="s">
        <v>74</v>
      </c>
      <c r="D203" s="89"/>
      <c r="E203" s="47"/>
      <c r="F203" s="47"/>
      <c r="G203" s="47"/>
      <c r="H203" s="48"/>
      <c r="I203" s="49">
        <f t="shared" si="5"/>
        <v>0</v>
      </c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2.75" customHeight="1" thickBot="1" x14ac:dyDescent="0.25">
      <c r="A204" s="11"/>
      <c r="B204" s="109">
        <v>3490.27</v>
      </c>
      <c r="C204" s="88" t="s">
        <v>75</v>
      </c>
      <c r="D204" s="89"/>
      <c r="E204" s="47"/>
      <c r="F204" s="47"/>
      <c r="G204" s="47"/>
      <c r="H204" s="48"/>
      <c r="I204" s="49">
        <f t="shared" si="5"/>
        <v>0</v>
      </c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11"/>
      <c r="B205" s="109">
        <v>3932.93</v>
      </c>
      <c r="C205" s="88" t="s">
        <v>76</v>
      </c>
      <c r="D205" s="89"/>
      <c r="E205" s="47"/>
      <c r="F205" s="47"/>
      <c r="G205" s="47"/>
      <c r="H205" s="48"/>
      <c r="I205" s="49">
        <f t="shared" si="5"/>
        <v>0</v>
      </c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12.75" customHeight="1" thickBot="1" x14ac:dyDescent="0.25">
      <c r="A206" s="11"/>
      <c r="B206" s="109">
        <v>3194.02</v>
      </c>
      <c r="C206" s="88" t="s">
        <v>77</v>
      </c>
      <c r="D206" s="89"/>
      <c r="E206" s="47"/>
      <c r="F206" s="47"/>
      <c r="G206" s="47"/>
      <c r="H206" s="48"/>
      <c r="I206" s="49">
        <f t="shared" si="5"/>
        <v>0</v>
      </c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12.75" customHeight="1" thickBot="1" x14ac:dyDescent="0.25">
      <c r="A207" s="11"/>
      <c r="B207" s="109">
        <v>3235.01</v>
      </c>
      <c r="C207" s="88" t="s">
        <v>78</v>
      </c>
      <c r="D207" s="89"/>
      <c r="E207" s="47"/>
      <c r="F207" s="47"/>
      <c r="G207" s="47"/>
      <c r="H207" s="48"/>
      <c r="I207" s="49">
        <f t="shared" si="5"/>
        <v>0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12.75" customHeight="1" thickBot="1" x14ac:dyDescent="0.25">
      <c r="A208" s="11"/>
      <c r="B208" s="109">
        <v>4032.71</v>
      </c>
      <c r="C208" s="88" t="s">
        <v>79</v>
      </c>
      <c r="D208" s="89"/>
      <c r="E208" s="47"/>
      <c r="F208" s="47"/>
      <c r="G208" s="47"/>
      <c r="H208" s="48"/>
      <c r="I208" s="49">
        <f t="shared" si="5"/>
        <v>0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255" ht="13.5" thickBot="1" x14ac:dyDescent="0.25">
      <c r="A209" s="106"/>
      <c r="B209" s="109"/>
      <c r="C209" s="88" t="s">
        <v>86</v>
      </c>
      <c r="D209" s="89"/>
      <c r="E209" s="47"/>
      <c r="F209" s="47"/>
      <c r="G209" s="47"/>
      <c r="H209" s="48"/>
      <c r="I209" s="49">
        <v>1505.96</v>
      </c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W209" s="56"/>
      <c r="X209" s="56"/>
      <c r="Y209" s="56"/>
      <c r="Z209" s="56"/>
      <c r="AA209" s="56"/>
      <c r="AB209" s="56"/>
      <c r="AD209" s="56"/>
      <c r="AE209" s="56"/>
      <c r="AF209" s="56"/>
      <c r="AG209" s="56"/>
      <c r="AH209" s="56"/>
      <c r="AI209" s="56"/>
      <c r="AJ209" s="56"/>
      <c r="AK209" s="56"/>
      <c r="AL209" s="56"/>
      <c r="AN209" s="56"/>
      <c r="AO209" s="56"/>
      <c r="AP209" s="56"/>
      <c r="AQ209" s="56"/>
      <c r="AR209" s="56"/>
      <c r="AS209" s="56"/>
      <c r="AT209" s="56"/>
      <c r="AU209" s="56"/>
      <c r="AV209" s="56"/>
      <c r="AX209" s="56"/>
      <c r="AY209" s="56"/>
      <c r="AZ209" s="56"/>
      <c r="BA209" s="56"/>
      <c r="BB209" s="56"/>
      <c r="BC209" s="56"/>
      <c r="BD209" s="56"/>
      <c r="BE209" s="56"/>
      <c r="BF209" s="56"/>
      <c r="BH209" s="56"/>
      <c r="BI209" s="56"/>
      <c r="BJ209" s="56"/>
      <c r="BK209" s="56"/>
      <c r="BL209" s="56"/>
      <c r="BM209" s="56"/>
      <c r="BN209" s="56"/>
      <c r="BO209" s="56"/>
      <c r="BP209" s="56"/>
      <c r="BR209" s="56"/>
      <c r="BS209" s="56"/>
      <c r="BT209" s="56"/>
      <c r="BU209" s="56"/>
      <c r="BV209" s="56"/>
      <c r="BW209" s="56"/>
      <c r="BX209" s="56"/>
      <c r="BY209" s="56"/>
      <c r="BZ209" s="56"/>
      <c r="CB209" s="56"/>
      <c r="CC209" s="56"/>
      <c r="CD209" s="56"/>
      <c r="CE209" s="56"/>
      <c r="CF209" s="56"/>
      <c r="CG209" s="56"/>
      <c r="CH209" s="56"/>
      <c r="CI209" s="56"/>
      <c r="CJ209" s="56"/>
      <c r="CL209" s="56"/>
      <c r="CM209" s="56"/>
      <c r="CN209" s="56"/>
      <c r="CO209" s="56"/>
      <c r="CP209" s="56"/>
      <c r="CQ209" s="56"/>
      <c r="CR209" s="56"/>
      <c r="CS209" s="56"/>
      <c r="CT209" s="56"/>
      <c r="CV209" s="56"/>
      <c r="CW209" s="56"/>
      <c r="CX209" s="56"/>
      <c r="CY209" s="56"/>
      <c r="CZ209" s="56"/>
      <c r="DA209" s="56"/>
      <c r="DB209" s="56"/>
      <c r="DC209" s="56"/>
      <c r="DD209" s="56"/>
      <c r="DF209" s="56"/>
      <c r="DG209" s="56"/>
      <c r="DH209" s="56"/>
      <c r="DI209" s="56"/>
      <c r="DJ209" s="56"/>
      <c r="DK209" s="56"/>
      <c r="DL209" s="56"/>
      <c r="DM209" s="56"/>
      <c r="DN209" s="56"/>
      <c r="DP209" s="56"/>
      <c r="DQ209" s="56"/>
      <c r="DR209" s="56"/>
      <c r="DS209" s="56"/>
      <c r="DT209" s="56"/>
      <c r="DU209" s="56"/>
      <c r="DV209" s="56"/>
      <c r="DW209" s="56"/>
      <c r="DX209" s="56"/>
      <c r="DZ209" s="56"/>
      <c r="EA209" s="56"/>
      <c r="EB209" s="56"/>
      <c r="EC209" s="56"/>
      <c r="ED209" s="56"/>
      <c r="EE209" s="56"/>
      <c r="EF209" s="56"/>
      <c r="EG209" s="56"/>
      <c r="EH209" s="56"/>
      <c r="EJ209" s="56"/>
      <c r="EK209" s="56"/>
      <c r="EL209" s="56"/>
      <c r="EM209" s="56"/>
      <c r="EN209" s="56"/>
      <c r="EO209" s="56"/>
      <c r="EP209" s="56"/>
      <c r="EQ209" s="56"/>
      <c r="ER209" s="56"/>
      <c r="ET209" s="56"/>
      <c r="EU209" s="56"/>
      <c r="EV209" s="56"/>
      <c r="EW209" s="56"/>
      <c r="EX209" s="56"/>
      <c r="EY209" s="56"/>
      <c r="EZ209" s="56"/>
      <c r="FA209" s="56"/>
      <c r="FB209" s="56"/>
      <c r="FD209" s="56"/>
      <c r="FE209" s="56"/>
      <c r="FF209" s="56"/>
      <c r="FG209" s="56"/>
      <c r="FH209" s="56"/>
      <c r="FI209" s="56"/>
      <c r="FJ209" s="56"/>
      <c r="FK209" s="56"/>
      <c r="FL209" s="56"/>
      <c r="FN209" s="56"/>
      <c r="FO209" s="56"/>
      <c r="FP209" s="56"/>
      <c r="FQ209" s="56"/>
      <c r="FR209" s="56"/>
      <c r="FS209" s="56"/>
      <c r="FT209" s="56"/>
      <c r="FU209" s="56"/>
      <c r="FV209" s="56"/>
      <c r="FX209" s="56"/>
      <c r="FY209" s="56"/>
      <c r="FZ209" s="56"/>
      <c r="GA209" s="56"/>
      <c r="GB209" s="56"/>
      <c r="GC209" s="56"/>
      <c r="GD209" s="56"/>
      <c r="GE209" s="56"/>
      <c r="GF209" s="56"/>
      <c r="GH209" s="56"/>
      <c r="GI209" s="56"/>
      <c r="GJ209" s="56"/>
      <c r="GK209" s="56"/>
      <c r="GL209" s="56"/>
      <c r="GM209" s="56"/>
      <c r="GN209" s="56"/>
      <c r="GO209" s="56"/>
      <c r="GP209" s="56"/>
      <c r="GR209" s="56"/>
      <c r="GS209" s="56"/>
      <c r="GT209" s="56"/>
      <c r="GU209" s="56"/>
      <c r="GV209" s="56"/>
      <c r="GW209" s="56"/>
      <c r="GX209" s="56"/>
      <c r="GY209" s="56"/>
      <c r="GZ209" s="56"/>
      <c r="HB209" s="56"/>
      <c r="HC209" s="56"/>
      <c r="HD209" s="56"/>
      <c r="HE209" s="56"/>
      <c r="HF209" s="56"/>
      <c r="HG209" s="56"/>
      <c r="HH209" s="56"/>
      <c r="HI209" s="56"/>
      <c r="HJ209" s="56"/>
      <c r="HL209" s="56"/>
      <c r="HM209" s="56"/>
      <c r="HN209" s="56"/>
      <c r="HO209" s="56"/>
      <c r="HP209" s="56"/>
      <c r="HQ209" s="56"/>
      <c r="HR209" s="56"/>
      <c r="HS209" s="56"/>
      <c r="HT209" s="56"/>
      <c r="HV209" s="56"/>
      <c r="HW209" s="56"/>
      <c r="HX209" s="56"/>
      <c r="HY209" s="56"/>
      <c r="HZ209" s="56"/>
      <c r="IA209" s="56"/>
      <c r="IB209" s="56"/>
      <c r="IC209" s="56"/>
      <c r="ID209" s="56"/>
      <c r="IF209" s="56"/>
      <c r="IG209" s="56"/>
      <c r="IH209" s="56"/>
      <c r="II209" s="56"/>
      <c r="IJ209" s="56"/>
      <c r="IK209" s="56"/>
      <c r="IL209" s="56"/>
      <c r="IM209" s="56"/>
      <c r="IN209" s="56"/>
      <c r="IP209" s="56"/>
      <c r="IQ209" s="56"/>
      <c r="IR209" s="56"/>
      <c r="IS209" s="56"/>
      <c r="IT209" s="56"/>
      <c r="IU209" s="56"/>
    </row>
    <row r="210" spans="1:255" ht="12.75" customHeight="1" thickBot="1" x14ac:dyDescent="0.25">
      <c r="A210" s="11"/>
      <c r="B210" s="51">
        <f>SUM(B197:B208)</f>
        <v>44528.859999999993</v>
      </c>
      <c r="C210" s="50"/>
      <c r="D210" s="51"/>
      <c r="E210" s="52"/>
      <c r="F210" s="50"/>
      <c r="G210" s="50"/>
      <c r="H210" s="51" t="s">
        <v>16</v>
      </c>
      <c r="I210" s="51">
        <f>SUM(I197:I209)</f>
        <v>1505.96</v>
      </c>
      <c r="J210" s="56"/>
      <c r="K210" s="56"/>
      <c r="L210" s="56"/>
      <c r="M210" s="56"/>
      <c r="N210" s="56"/>
      <c r="O210" s="56"/>
      <c r="P210" s="56"/>
      <c r="Q210" s="56"/>
      <c r="R210" s="56"/>
      <c r="T210" s="56"/>
      <c r="U210" s="56"/>
      <c r="V210" s="56"/>
      <c r="W210" s="56"/>
      <c r="X210" s="56"/>
      <c r="Y210" s="56"/>
      <c r="Z210" s="56"/>
      <c r="AA210" s="56"/>
      <c r="AB210" s="56"/>
      <c r="AD210" s="56"/>
      <c r="AE210" s="56"/>
      <c r="AF210" s="56"/>
      <c r="AG210" s="56"/>
      <c r="AH210" s="56"/>
      <c r="AI210" s="56"/>
      <c r="AJ210" s="56"/>
      <c r="AK210" s="56"/>
      <c r="AL210" s="56"/>
      <c r="AN210" s="56"/>
      <c r="AO210" s="56"/>
      <c r="AP210" s="56"/>
      <c r="AQ210" s="56"/>
      <c r="AR210" s="56"/>
      <c r="AS210" s="56"/>
      <c r="AT210" s="56"/>
      <c r="AU210" s="56"/>
      <c r="AV210" s="56"/>
      <c r="AX210" s="56"/>
      <c r="AY210" s="56"/>
      <c r="AZ210" s="56"/>
      <c r="BA210" s="56"/>
      <c r="BB210" s="56"/>
      <c r="BC210" s="56"/>
      <c r="BD210" s="56"/>
      <c r="BE210" s="56"/>
      <c r="BF210" s="56"/>
      <c r="BH210" s="56"/>
      <c r="BI210" s="56"/>
      <c r="BJ210" s="56"/>
      <c r="BK210" s="56"/>
      <c r="BL210" s="56"/>
      <c r="BM210" s="56"/>
      <c r="BN210" s="56"/>
      <c r="BO210" s="56"/>
      <c r="BP210" s="56"/>
      <c r="BR210" s="56"/>
      <c r="BS210" s="56"/>
      <c r="BT210" s="56"/>
      <c r="BU210" s="56"/>
      <c r="BV210" s="56"/>
      <c r="BW210" s="56"/>
      <c r="BX210" s="56"/>
      <c r="BY210" s="56"/>
      <c r="BZ210" s="56"/>
      <c r="CB210" s="56"/>
      <c r="CC210" s="56"/>
      <c r="CD210" s="56"/>
      <c r="CE210" s="56"/>
      <c r="CF210" s="56"/>
      <c r="CG210" s="56"/>
      <c r="CH210" s="56"/>
      <c r="CI210" s="56"/>
      <c r="CJ210" s="56"/>
      <c r="CL210" s="56"/>
      <c r="CM210" s="56"/>
      <c r="CN210" s="56"/>
      <c r="CO210" s="56"/>
      <c r="CP210" s="56"/>
      <c r="CQ210" s="56"/>
      <c r="CR210" s="56"/>
      <c r="CS210" s="56"/>
      <c r="CT210" s="56"/>
      <c r="CV210" s="56"/>
      <c r="CW210" s="56"/>
      <c r="CX210" s="56"/>
      <c r="CY210" s="56"/>
      <c r="CZ210" s="56"/>
      <c r="DA210" s="56"/>
      <c r="DB210" s="56"/>
      <c r="DC210" s="56"/>
      <c r="DD210" s="56"/>
      <c r="DF210" s="56"/>
      <c r="DG210" s="56"/>
      <c r="DH210" s="56"/>
      <c r="DI210" s="56"/>
      <c r="DJ210" s="56"/>
      <c r="DK210" s="56"/>
      <c r="DL210" s="56"/>
      <c r="DM210" s="56"/>
      <c r="DN210" s="56"/>
      <c r="DP210" s="56"/>
      <c r="DQ210" s="56"/>
      <c r="DR210" s="56"/>
      <c r="DS210" s="56"/>
      <c r="DT210" s="56"/>
      <c r="DU210" s="56"/>
      <c r="DV210" s="56"/>
      <c r="DW210" s="56"/>
      <c r="DX210" s="56"/>
      <c r="DZ210" s="56"/>
      <c r="EA210" s="56"/>
      <c r="EB210" s="56"/>
      <c r="EC210" s="56"/>
      <c r="ED210" s="56"/>
      <c r="EE210" s="56"/>
      <c r="EF210" s="56"/>
      <c r="EG210" s="56"/>
      <c r="EH210" s="56"/>
      <c r="EJ210" s="56"/>
      <c r="EK210" s="56"/>
      <c r="EL210" s="56"/>
      <c r="EM210" s="56"/>
      <c r="EN210" s="56"/>
      <c r="EO210" s="56"/>
      <c r="EP210" s="56"/>
      <c r="EQ210" s="56"/>
      <c r="ER210" s="56"/>
      <c r="ET210" s="56"/>
      <c r="EU210" s="56"/>
      <c r="EV210" s="56"/>
      <c r="EW210" s="56"/>
      <c r="EX210" s="56"/>
      <c r="EY210" s="56"/>
      <c r="EZ210" s="56"/>
      <c r="FA210" s="56"/>
      <c r="FB210" s="56"/>
      <c r="FD210" s="56"/>
      <c r="FE210" s="56"/>
      <c r="FF210" s="56"/>
      <c r="FG210" s="56"/>
      <c r="FH210" s="56"/>
      <c r="FI210" s="56"/>
      <c r="FJ210" s="56"/>
      <c r="FK210" s="56"/>
      <c r="FL210" s="56"/>
      <c r="FN210" s="56"/>
      <c r="FO210" s="56"/>
      <c r="FP210" s="56"/>
      <c r="FQ210" s="56"/>
      <c r="FR210" s="56"/>
      <c r="FS210" s="56"/>
      <c r="FT210" s="56"/>
      <c r="FU210" s="56"/>
      <c r="FV210" s="56"/>
      <c r="FX210" s="56"/>
      <c r="FY210" s="56"/>
      <c r="FZ210" s="56"/>
      <c r="GA210" s="56"/>
      <c r="GB210" s="56"/>
      <c r="GC210" s="56"/>
      <c r="GD210" s="56"/>
      <c r="GE210" s="56"/>
      <c r="GF210" s="56"/>
      <c r="GH210" s="56"/>
      <c r="GI210" s="56"/>
      <c r="GJ210" s="56"/>
      <c r="GK210" s="56"/>
      <c r="GL210" s="56"/>
      <c r="GM210" s="56"/>
      <c r="GN210" s="56"/>
      <c r="GO210" s="56"/>
      <c r="GP210" s="56"/>
      <c r="GR210" s="56"/>
      <c r="GS210" s="56"/>
      <c r="GT210" s="56"/>
      <c r="GU210" s="56"/>
      <c r="GV210" s="56"/>
      <c r="GW210" s="56"/>
      <c r="GX210" s="56"/>
      <c r="GY210" s="56"/>
      <c r="GZ210" s="56"/>
      <c r="HB210" s="56"/>
      <c r="HC210" s="56"/>
      <c r="HD210" s="56"/>
      <c r="HE210" s="56"/>
      <c r="HF210" s="56"/>
      <c r="HG210" s="56"/>
      <c r="HH210" s="56"/>
      <c r="HI210" s="56"/>
      <c r="HJ210" s="56"/>
      <c r="HL210" s="56"/>
      <c r="HM210" s="56"/>
      <c r="HN210" s="56"/>
      <c r="HO210" s="56"/>
      <c r="HP210" s="56"/>
      <c r="HQ210" s="56"/>
      <c r="HR210" s="56"/>
      <c r="HS210" s="56"/>
      <c r="HT210" s="56"/>
      <c r="HV210" s="56"/>
      <c r="HW210" s="56"/>
      <c r="HX210" s="56"/>
      <c r="HY210" s="56"/>
      <c r="HZ210" s="56"/>
      <c r="IA210" s="56"/>
      <c r="IB210" s="56"/>
      <c r="IC210" s="56"/>
      <c r="ID210" s="56"/>
      <c r="IF210" s="56"/>
      <c r="IG210" s="56"/>
      <c r="IH210" s="56"/>
      <c r="II210" s="56"/>
      <c r="IJ210" s="56"/>
      <c r="IK210" s="56"/>
      <c r="IL210" s="56"/>
      <c r="IM210" s="56"/>
      <c r="IN210" s="56"/>
      <c r="IP210" s="56"/>
      <c r="IQ210" s="56"/>
      <c r="IR210" s="56"/>
      <c r="IS210" s="56"/>
      <c r="IT210" s="56"/>
      <c r="IU210" s="56"/>
    </row>
    <row r="211" spans="1:255" ht="64.5" thickBot="1" x14ac:dyDescent="0.25">
      <c r="A211" s="46" t="s">
        <v>98</v>
      </c>
      <c r="B211" s="117" t="s">
        <v>15</v>
      </c>
      <c r="C211" s="117" t="s">
        <v>4</v>
      </c>
      <c r="D211" s="117" t="s">
        <v>22</v>
      </c>
      <c r="E211" s="121" t="s">
        <v>17</v>
      </c>
      <c r="F211" s="117" t="s">
        <v>18</v>
      </c>
      <c r="G211" s="117" t="s">
        <v>9</v>
      </c>
      <c r="H211" s="117" t="s">
        <v>12</v>
      </c>
      <c r="I211" s="118" t="s">
        <v>11</v>
      </c>
      <c r="J211" s="56"/>
      <c r="K211" s="56"/>
      <c r="L211" s="56"/>
      <c r="M211" s="56"/>
      <c r="N211" s="56"/>
      <c r="O211" s="56"/>
      <c r="P211" s="56"/>
      <c r="Q211" s="56"/>
      <c r="R211" s="56"/>
      <c r="T211" s="56"/>
      <c r="U211" s="56"/>
      <c r="V211" s="56"/>
      <c r="W211" s="56"/>
      <c r="X211" s="56"/>
      <c r="Y211" s="56"/>
      <c r="Z211" s="56"/>
      <c r="AA211" s="56"/>
      <c r="AB211" s="56"/>
      <c r="AD211" s="56"/>
      <c r="AE211" s="56"/>
      <c r="AF211" s="56"/>
      <c r="AG211" s="56"/>
      <c r="AH211" s="56"/>
      <c r="AI211" s="56"/>
      <c r="AJ211" s="56"/>
      <c r="AK211" s="56"/>
      <c r="AL211" s="56"/>
      <c r="AN211" s="56"/>
      <c r="AO211" s="56"/>
      <c r="AP211" s="56"/>
      <c r="AQ211" s="56"/>
      <c r="AR211" s="56"/>
      <c r="AS211" s="56"/>
      <c r="AT211" s="56"/>
      <c r="AU211" s="56"/>
      <c r="AV211" s="56"/>
      <c r="AX211" s="56"/>
      <c r="AY211" s="56"/>
      <c r="AZ211" s="56"/>
      <c r="BA211" s="56"/>
      <c r="BB211" s="56"/>
      <c r="BC211" s="56"/>
      <c r="BD211" s="56"/>
      <c r="BE211" s="56"/>
      <c r="BF211" s="56"/>
      <c r="BH211" s="56"/>
      <c r="BI211" s="56"/>
      <c r="BJ211" s="56"/>
      <c r="BK211" s="56"/>
      <c r="BL211" s="56"/>
      <c r="BM211" s="56"/>
      <c r="BN211" s="56"/>
      <c r="BO211" s="56"/>
      <c r="BP211" s="56"/>
      <c r="BR211" s="56"/>
      <c r="BS211" s="56"/>
      <c r="BT211" s="56"/>
      <c r="BU211" s="56"/>
      <c r="BV211" s="56"/>
      <c r="BW211" s="56"/>
      <c r="BX211" s="56"/>
      <c r="BY211" s="56"/>
      <c r="BZ211" s="56"/>
      <c r="CB211" s="56"/>
      <c r="CC211" s="56"/>
      <c r="CD211" s="56"/>
      <c r="CE211" s="56"/>
      <c r="CF211" s="56"/>
      <c r="CG211" s="56"/>
      <c r="CH211" s="56"/>
      <c r="CI211" s="56"/>
      <c r="CJ211" s="56"/>
      <c r="CL211" s="56"/>
      <c r="CM211" s="56"/>
      <c r="CN211" s="56"/>
      <c r="CO211" s="56"/>
      <c r="CP211" s="56"/>
      <c r="CQ211" s="56"/>
      <c r="CR211" s="56"/>
      <c r="CS211" s="56"/>
      <c r="CT211" s="56"/>
      <c r="CV211" s="56"/>
      <c r="CW211" s="56"/>
      <c r="CX211" s="56"/>
      <c r="CY211" s="56"/>
      <c r="CZ211" s="56"/>
      <c r="DA211" s="56"/>
      <c r="DB211" s="56"/>
      <c r="DC211" s="56"/>
      <c r="DD211" s="56"/>
      <c r="DF211" s="56"/>
      <c r="DG211" s="56"/>
      <c r="DH211" s="56"/>
      <c r="DI211" s="56"/>
      <c r="DJ211" s="56"/>
      <c r="DK211" s="56"/>
      <c r="DL211" s="56"/>
      <c r="DM211" s="56"/>
      <c r="DN211" s="56"/>
      <c r="DP211" s="56"/>
      <c r="DQ211" s="56"/>
      <c r="DR211" s="56"/>
      <c r="DS211" s="56"/>
      <c r="DT211" s="56"/>
      <c r="DU211" s="56"/>
      <c r="DV211" s="56"/>
      <c r="DW211" s="56"/>
      <c r="DX211" s="56"/>
      <c r="DZ211" s="56"/>
      <c r="EA211" s="56"/>
      <c r="EB211" s="56"/>
      <c r="EC211" s="56"/>
      <c r="ED211" s="56"/>
      <c r="EE211" s="56"/>
      <c r="EF211" s="56"/>
      <c r="EG211" s="56"/>
      <c r="EH211" s="56"/>
      <c r="EJ211" s="56"/>
      <c r="EK211" s="56"/>
      <c r="EL211" s="56"/>
      <c r="EM211" s="56"/>
      <c r="EN211" s="56"/>
      <c r="EO211" s="56"/>
      <c r="EP211" s="56"/>
      <c r="EQ211" s="56"/>
      <c r="ER211" s="56"/>
      <c r="ET211" s="56"/>
      <c r="EU211" s="56"/>
      <c r="EV211" s="56"/>
      <c r="EW211" s="56"/>
      <c r="EX211" s="56"/>
      <c r="EY211" s="56"/>
      <c r="EZ211" s="56"/>
      <c r="FA211" s="56"/>
      <c r="FB211" s="56"/>
      <c r="FD211" s="56"/>
      <c r="FE211" s="56"/>
      <c r="FF211" s="56"/>
      <c r="FG211" s="56"/>
      <c r="FH211" s="56"/>
      <c r="FI211" s="56"/>
      <c r="FJ211" s="56"/>
      <c r="FK211" s="56"/>
      <c r="FL211" s="56"/>
      <c r="FN211" s="56"/>
      <c r="FO211" s="56"/>
      <c r="FP211" s="56"/>
      <c r="FQ211" s="56"/>
      <c r="FR211" s="56"/>
      <c r="FS211" s="56"/>
      <c r="FT211" s="56"/>
      <c r="FU211" s="56"/>
      <c r="FV211" s="56"/>
      <c r="FX211" s="56"/>
      <c r="FY211" s="56"/>
      <c r="FZ211" s="56"/>
      <c r="GA211" s="56"/>
      <c r="GB211" s="56"/>
      <c r="GC211" s="56"/>
      <c r="GD211" s="56"/>
      <c r="GE211" s="56"/>
      <c r="GF211" s="56"/>
      <c r="GH211" s="56"/>
      <c r="GI211" s="56"/>
      <c r="GJ211" s="56"/>
      <c r="GK211" s="56"/>
      <c r="GL211" s="56"/>
      <c r="GM211" s="56"/>
      <c r="GN211" s="56"/>
      <c r="GO211" s="56"/>
      <c r="GP211" s="56"/>
      <c r="GR211" s="56"/>
      <c r="GS211" s="56"/>
      <c r="GT211" s="56"/>
      <c r="GU211" s="56"/>
      <c r="GV211" s="56"/>
      <c r="GW211" s="56"/>
      <c r="GX211" s="56"/>
      <c r="GY211" s="56"/>
      <c r="GZ211" s="56"/>
      <c r="HB211" s="56"/>
      <c r="HC211" s="56"/>
      <c r="HD211" s="56"/>
      <c r="HE211" s="56"/>
      <c r="HF211" s="56"/>
      <c r="HG211" s="56"/>
      <c r="HH211" s="56"/>
      <c r="HI211" s="56"/>
      <c r="HJ211" s="56"/>
      <c r="HL211" s="56"/>
      <c r="HM211" s="56"/>
      <c r="HN211" s="56"/>
      <c r="HO211" s="56"/>
      <c r="HP211" s="56"/>
      <c r="HQ211" s="56"/>
      <c r="HR211" s="56"/>
      <c r="HS211" s="56"/>
      <c r="HT211" s="56"/>
      <c r="HV211" s="56"/>
      <c r="HW211" s="56"/>
      <c r="HX211" s="56"/>
      <c r="HY211" s="56"/>
      <c r="HZ211" s="56"/>
      <c r="IA211" s="56"/>
      <c r="IB211" s="56"/>
      <c r="IC211" s="56"/>
      <c r="ID211" s="56"/>
      <c r="IF211" s="56"/>
      <c r="IG211" s="56"/>
      <c r="IH211" s="56"/>
      <c r="II211" s="56"/>
      <c r="IJ211" s="56"/>
      <c r="IK211" s="56"/>
      <c r="IL211" s="56"/>
      <c r="IM211" s="56"/>
      <c r="IN211" s="56"/>
      <c r="IP211" s="56"/>
      <c r="IQ211" s="56"/>
      <c r="IR211" s="56"/>
      <c r="IS211" s="56"/>
      <c r="IT211" s="56"/>
      <c r="IU211" s="56"/>
    </row>
    <row r="212" spans="1:255" ht="26.25" thickBot="1" x14ac:dyDescent="0.25">
      <c r="A212" s="209" t="s">
        <v>87</v>
      </c>
      <c r="B212" s="185"/>
      <c r="C212" s="170" t="s">
        <v>86</v>
      </c>
      <c r="D212" s="241"/>
      <c r="E212" s="242"/>
      <c r="F212" s="241"/>
      <c r="G212" s="242"/>
      <c r="H212" s="242"/>
      <c r="I212" s="203">
        <v>60173.89</v>
      </c>
    </row>
    <row r="213" spans="1:255" ht="13.5" thickBot="1" x14ac:dyDescent="0.25">
      <c r="A213" s="46"/>
      <c r="B213" s="79">
        <f>SUM(B212:B212)</f>
        <v>0</v>
      </c>
      <c r="C213" s="78"/>
      <c r="D213" s="79"/>
      <c r="E213" s="80"/>
      <c r="F213" s="78"/>
      <c r="G213" s="78"/>
      <c r="H213" s="79" t="s">
        <v>16</v>
      </c>
      <c r="I213" s="79">
        <f>SUM(I212:I212)</f>
        <v>60173.89</v>
      </c>
    </row>
    <row r="214" spans="1:255" ht="51.75" thickBot="1" x14ac:dyDescent="0.25">
      <c r="A214" s="137" t="s">
        <v>97</v>
      </c>
      <c r="B214" s="117" t="s">
        <v>15</v>
      </c>
      <c r="C214" s="117" t="s">
        <v>4</v>
      </c>
      <c r="D214" s="117" t="s">
        <v>22</v>
      </c>
      <c r="E214" s="285" t="s">
        <v>17</v>
      </c>
      <c r="F214" s="117" t="s">
        <v>18</v>
      </c>
      <c r="G214" s="117" t="s">
        <v>9</v>
      </c>
      <c r="H214" s="117" t="s">
        <v>12</v>
      </c>
      <c r="I214" s="118" t="s">
        <v>11</v>
      </c>
    </row>
    <row r="215" spans="1:255" ht="13.5" thickBot="1" x14ac:dyDescent="0.25">
      <c r="A215" s="209"/>
      <c r="B215" s="188"/>
      <c r="C215" s="73" t="s">
        <v>86</v>
      </c>
      <c r="D215" s="166"/>
      <c r="E215" s="53"/>
      <c r="F215" s="53"/>
      <c r="G215" s="53"/>
      <c r="H215" s="156"/>
      <c r="I215" s="571">
        <v>95362.75</v>
      </c>
    </row>
    <row r="216" spans="1:255" ht="13.5" thickBot="1" x14ac:dyDescent="0.25">
      <c r="A216" s="137"/>
      <c r="B216" s="277"/>
      <c r="C216" s="78"/>
      <c r="D216" s="79"/>
      <c r="E216" s="80"/>
      <c r="F216" s="78"/>
      <c r="G216" s="78"/>
      <c r="H216" s="79"/>
      <c r="I216" s="81">
        <f>SUM(I215)</f>
        <v>95362.75</v>
      </c>
    </row>
    <row r="217" spans="1:255" ht="12.75" customHeight="1" x14ac:dyDescent="0.2">
      <c r="A217" s="9"/>
      <c r="B217" s="9"/>
      <c r="C217" s="9"/>
      <c r="D217" s="9"/>
      <c r="E217" s="9"/>
      <c r="F217" s="20"/>
      <c r="G217" s="20"/>
      <c r="H217" s="20"/>
      <c r="I217" s="20"/>
    </row>
    <row r="218" spans="1:255" ht="12.75" customHeight="1" x14ac:dyDescent="0.2">
      <c r="A218" s="21" t="s">
        <v>20</v>
      </c>
      <c r="B218" s="22"/>
      <c r="C218" s="23"/>
      <c r="D218" s="4" t="s">
        <v>8</v>
      </c>
      <c r="E218" s="4" t="s">
        <v>5</v>
      </c>
      <c r="F218" s="122" t="s">
        <v>6</v>
      </c>
    </row>
    <row r="219" spans="1:255" ht="12.75" customHeight="1" x14ac:dyDescent="0.2">
      <c r="A219" s="593" t="s">
        <v>14</v>
      </c>
      <c r="B219" s="594"/>
      <c r="C219" s="25"/>
      <c r="D219" s="26">
        <f>B49</f>
        <v>115503.23300000001</v>
      </c>
      <c r="E219" s="26">
        <f>I49</f>
        <v>20004.650799999996</v>
      </c>
      <c r="F219" s="123">
        <f>D219+E219</f>
        <v>135507.88380000001</v>
      </c>
    </row>
    <row r="220" spans="1:255" ht="12.75" customHeight="1" x14ac:dyDescent="0.2">
      <c r="A220" s="593" t="s">
        <v>1603</v>
      </c>
      <c r="B220" s="594"/>
      <c r="C220" s="25"/>
      <c r="D220" s="26">
        <f>B152</f>
        <v>229065.1</v>
      </c>
      <c r="E220" s="26">
        <f>I152</f>
        <v>21559.029999999988</v>
      </c>
      <c r="F220" s="123">
        <f>D220+E220</f>
        <v>250624.13</v>
      </c>
    </row>
    <row r="221" spans="1:255" ht="12.75" customHeight="1" x14ac:dyDescent="0.2">
      <c r="A221" s="593" t="s">
        <v>13</v>
      </c>
      <c r="B221" s="594"/>
      <c r="C221" s="25"/>
      <c r="D221" s="26">
        <f>B172</f>
        <v>66737.7693</v>
      </c>
      <c r="E221" s="26">
        <f>I172</f>
        <v>487.2</v>
      </c>
      <c r="F221" s="123">
        <f>D221+E221</f>
        <v>67224.969299999997</v>
      </c>
    </row>
    <row r="222" spans="1:255" ht="12.75" customHeight="1" x14ac:dyDescent="0.2">
      <c r="A222" s="593" t="s">
        <v>383</v>
      </c>
      <c r="B222" s="594"/>
      <c r="C222" s="25"/>
      <c r="D222" s="26">
        <f>B188</f>
        <v>74791.078999999998</v>
      </c>
      <c r="E222" s="26">
        <f>I188</f>
        <v>1570.85</v>
      </c>
      <c r="F222" s="123">
        <f>D222+E222</f>
        <v>76361.929000000004</v>
      </c>
      <c r="G222" s="56"/>
    </row>
    <row r="223" spans="1:255" ht="12.75" customHeight="1" x14ac:dyDescent="0.2">
      <c r="A223" s="593" t="s">
        <v>25</v>
      </c>
      <c r="B223" s="594"/>
      <c r="C223" s="25"/>
      <c r="D223" s="26">
        <f>B210</f>
        <v>44528.859999999993</v>
      </c>
      <c r="E223" s="26">
        <f>I210</f>
        <v>1505.96</v>
      </c>
      <c r="F223" s="123">
        <f>D223+E223</f>
        <v>46034.819999999992</v>
      </c>
      <c r="G223" s="56"/>
    </row>
    <row r="224" spans="1:255" ht="12.75" customHeight="1" x14ac:dyDescent="0.2">
      <c r="A224" s="607" t="s">
        <v>68</v>
      </c>
      <c r="B224" s="608"/>
      <c r="C224" s="248"/>
      <c r="D224" s="249"/>
      <c r="E224" s="249"/>
      <c r="F224" s="249">
        <f>F225+F226+F227+F228+F229</f>
        <v>130088.78</v>
      </c>
      <c r="G224" s="56"/>
    </row>
    <row r="225" spans="1:7" ht="12.75" customHeight="1" x14ac:dyDescent="0.2">
      <c r="A225" s="605" t="s">
        <v>91</v>
      </c>
      <c r="B225" s="606"/>
      <c r="C225" s="25"/>
      <c r="D225" s="26"/>
      <c r="E225" s="26"/>
      <c r="F225" s="26">
        <f>I190</f>
        <v>97756.06</v>
      </c>
      <c r="G225" s="56"/>
    </row>
    <row r="226" spans="1:7" ht="12.75" customHeight="1" x14ac:dyDescent="0.2">
      <c r="A226" s="605" t="s">
        <v>83</v>
      </c>
      <c r="B226" s="606"/>
      <c r="C226" s="25"/>
      <c r="D226" s="26"/>
      <c r="E226" s="26"/>
      <c r="F226" s="26">
        <f>I191</f>
        <v>10231.93</v>
      </c>
      <c r="G226" s="56"/>
    </row>
    <row r="227" spans="1:7" ht="12.75" customHeight="1" x14ac:dyDescent="0.2">
      <c r="A227" s="605" t="s">
        <v>85</v>
      </c>
      <c r="B227" s="606"/>
      <c r="C227" s="25"/>
      <c r="D227" s="26"/>
      <c r="E227" s="26"/>
      <c r="F227" s="26">
        <f>I192</f>
        <v>10940.02</v>
      </c>
      <c r="G227" s="56"/>
    </row>
    <row r="228" spans="1:7" ht="12.75" customHeight="1" x14ac:dyDescent="0.2">
      <c r="A228" s="605" t="s">
        <v>88</v>
      </c>
      <c r="B228" s="606"/>
      <c r="C228" s="25"/>
      <c r="D228" s="26"/>
      <c r="E228" s="26"/>
      <c r="F228" s="26">
        <f>I193</f>
        <v>8622.9599999999991</v>
      </c>
      <c r="G228" s="56"/>
    </row>
    <row r="229" spans="1:7" ht="25.15" customHeight="1" x14ac:dyDescent="0.2">
      <c r="A229" s="671" t="s">
        <v>1598</v>
      </c>
      <c r="B229" s="672"/>
      <c r="C229" s="25"/>
      <c r="D229" s="26"/>
      <c r="E229" s="26"/>
      <c r="F229" s="26">
        <f>I194</f>
        <v>2537.81</v>
      </c>
      <c r="G229" s="56"/>
    </row>
    <row r="230" spans="1:7" ht="12.75" customHeight="1" x14ac:dyDescent="0.2">
      <c r="A230" s="614" t="s">
        <v>2</v>
      </c>
      <c r="B230" s="615"/>
      <c r="C230" s="25"/>
      <c r="D230" s="26">
        <f>B213</f>
        <v>0</v>
      </c>
      <c r="E230" s="26"/>
      <c r="F230" s="123">
        <f>D230+E230+I213</f>
        <v>60173.89</v>
      </c>
      <c r="G230" s="56"/>
    </row>
    <row r="231" spans="1:7" ht="26.45" customHeight="1" x14ac:dyDescent="0.2">
      <c r="A231" s="614" t="s">
        <v>97</v>
      </c>
      <c r="B231" s="615"/>
      <c r="C231" s="25"/>
      <c r="D231" s="26"/>
      <c r="E231" s="26"/>
      <c r="F231" s="123">
        <f>I216</f>
        <v>95362.75</v>
      </c>
      <c r="G231" s="56"/>
    </row>
    <row r="232" spans="1:7" ht="12.75" customHeight="1" x14ac:dyDescent="0.2">
      <c r="A232" s="612" t="s">
        <v>21</v>
      </c>
      <c r="B232" s="613"/>
      <c r="C232" s="27"/>
      <c r="D232" s="28">
        <f>SUM(D219:D230)</f>
        <v>530626.04129999992</v>
      </c>
      <c r="E232" s="28">
        <f>SUM(E219:E223)</f>
        <v>45127.690799999982</v>
      </c>
      <c r="F232" s="124">
        <f>F219+F220+F221+F222+F223+F224+F230+F231</f>
        <v>861379.15210000006</v>
      </c>
    </row>
  </sheetData>
  <autoFilter ref="A5:I210"/>
  <mergeCells count="107">
    <mergeCell ref="D43:D45"/>
    <mergeCell ref="D146:D147"/>
    <mergeCell ref="C127:C147"/>
    <mergeCell ref="B127:B147"/>
    <mergeCell ref="A46:A47"/>
    <mergeCell ref="D46:D47"/>
    <mergeCell ref="C39:C47"/>
    <mergeCell ref="B39:B47"/>
    <mergeCell ref="D39:D40"/>
    <mergeCell ref="D41:D42"/>
    <mergeCell ref="A14:A16"/>
    <mergeCell ref="D6:D12"/>
    <mergeCell ref="A6:A12"/>
    <mergeCell ref="B14:B26"/>
    <mergeCell ref="D17:D26"/>
    <mergeCell ref="B6:B12"/>
    <mergeCell ref="C14:C26"/>
    <mergeCell ref="D14:D16"/>
    <mergeCell ref="A17:A26"/>
    <mergeCell ref="D104:D106"/>
    <mergeCell ref="D86:D87"/>
    <mergeCell ref="C97:C99"/>
    <mergeCell ref="D97:D99"/>
    <mergeCell ref="A74:A79"/>
    <mergeCell ref="C69:C79"/>
    <mergeCell ref="D70:D73"/>
    <mergeCell ref="A70:A73"/>
    <mergeCell ref="A86:A87"/>
    <mergeCell ref="C80:C87"/>
    <mergeCell ref="A167:A171"/>
    <mergeCell ref="B80:B87"/>
    <mergeCell ref="B27:B30"/>
    <mergeCell ref="B100:B106"/>
    <mergeCell ref="A43:A45"/>
    <mergeCell ref="A149:A151"/>
    <mergeCell ref="A89:A96"/>
    <mergeCell ref="B88:B96"/>
    <mergeCell ref="A80:A85"/>
    <mergeCell ref="A39:A42"/>
    <mergeCell ref="D27:D30"/>
    <mergeCell ref="C51:C65"/>
    <mergeCell ref="D51:D63"/>
    <mergeCell ref="A64:A65"/>
    <mergeCell ref="A27:A30"/>
    <mergeCell ref="A100:A103"/>
    <mergeCell ref="D100:D103"/>
    <mergeCell ref="D89:D96"/>
    <mergeCell ref="C88:C96"/>
    <mergeCell ref="C100:C106"/>
    <mergeCell ref="B97:B99"/>
    <mergeCell ref="A104:A106"/>
    <mergeCell ref="A224:B224"/>
    <mergeCell ref="A222:B222"/>
    <mergeCell ref="G1:H1"/>
    <mergeCell ref="A1:B1"/>
    <mergeCell ref="G2:H2"/>
    <mergeCell ref="A66:A67"/>
    <mergeCell ref="C6:C12"/>
    <mergeCell ref="C27:C30"/>
    <mergeCell ref="A232:B232"/>
    <mergeCell ref="A220:B220"/>
    <mergeCell ref="A221:B221"/>
    <mergeCell ref="A230:B230"/>
    <mergeCell ref="A227:B227"/>
    <mergeCell ref="A226:B226"/>
    <mergeCell ref="A228:B228"/>
    <mergeCell ref="A223:B223"/>
    <mergeCell ref="D35:D37"/>
    <mergeCell ref="B35:B37"/>
    <mergeCell ref="D80:D85"/>
    <mergeCell ref="B69:B79"/>
    <mergeCell ref="D74:D79"/>
    <mergeCell ref="A219:B219"/>
    <mergeCell ref="A107:A115"/>
    <mergeCell ref="A117:A123"/>
    <mergeCell ref="A128:A141"/>
    <mergeCell ref="D66:D67"/>
    <mergeCell ref="C107:C115"/>
    <mergeCell ref="B107:B115"/>
    <mergeCell ref="A231:B231"/>
    <mergeCell ref="A225:B225"/>
    <mergeCell ref="A229:B229"/>
    <mergeCell ref="A35:A37"/>
    <mergeCell ref="C35:C37"/>
    <mergeCell ref="B66:B67"/>
    <mergeCell ref="C66:C67"/>
    <mergeCell ref="A97:A99"/>
    <mergeCell ref="B116:B126"/>
    <mergeCell ref="A146:A147"/>
    <mergeCell ref="D64:D65"/>
    <mergeCell ref="B51:B65"/>
    <mergeCell ref="A51:A63"/>
    <mergeCell ref="C183:C184"/>
    <mergeCell ref="D183:D184"/>
    <mergeCell ref="A183:A184"/>
    <mergeCell ref="B183:B184"/>
    <mergeCell ref="D128:D141"/>
    <mergeCell ref="D108:D115"/>
    <mergeCell ref="A142:A145"/>
    <mergeCell ref="D142:D145"/>
    <mergeCell ref="C148:C151"/>
    <mergeCell ref="D149:D151"/>
    <mergeCell ref="B148:B151"/>
    <mergeCell ref="D117:D123"/>
    <mergeCell ref="A124:A126"/>
    <mergeCell ref="D124:D126"/>
    <mergeCell ref="C116:C12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8"/>
  <dimension ref="A1:IU150"/>
  <sheetViews>
    <sheetView topLeftCell="A121" zoomScaleNormal="100" workbookViewId="0">
      <selection activeCell="A138" sqref="A138:B138"/>
    </sheetView>
  </sheetViews>
  <sheetFormatPr defaultRowHeight="12.75" customHeight="1" x14ac:dyDescent="0.2"/>
  <cols>
    <col min="1" max="1" width="23.7109375" customWidth="1"/>
    <col min="2" max="2" width="11.28515625" customWidth="1"/>
    <col min="3" max="3" width="13.28515625" customWidth="1"/>
    <col min="4" max="4" width="17.5703125" customWidth="1"/>
    <col min="5" max="5" width="26.28515625" customWidth="1"/>
    <col min="6" max="6" width="11.71093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1280.0999999999999</v>
      </c>
      <c r="E2" s="5">
        <v>351960.78</v>
      </c>
      <c r="F2" s="6">
        <v>350833.71</v>
      </c>
      <c r="G2" s="586">
        <f>E2-F2</f>
        <v>1127.070000000007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15</v>
      </c>
      <c r="F3" s="1"/>
      <c r="G3" s="1"/>
      <c r="H3" s="1" t="s">
        <v>24</v>
      </c>
      <c r="I3" s="8">
        <f>F2-F150</f>
        <v>10525.075000000012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286</v>
      </c>
      <c r="B6" s="579">
        <v>3849.25</v>
      </c>
      <c r="C6" s="579" t="s">
        <v>65</v>
      </c>
      <c r="D6" s="591" t="s">
        <v>287</v>
      </c>
      <c r="E6" s="37" t="s">
        <v>288</v>
      </c>
      <c r="F6" s="37" t="s">
        <v>100</v>
      </c>
      <c r="G6" s="37">
        <v>3</v>
      </c>
      <c r="H6" s="38">
        <v>300.55</v>
      </c>
      <c r="I6" s="39">
        <f>G6*H6</f>
        <v>901.65000000000009</v>
      </c>
    </row>
    <row r="7" spans="1:9" ht="12.75" customHeight="1" x14ac:dyDescent="0.2">
      <c r="A7" s="589"/>
      <c r="B7" s="581"/>
      <c r="C7" s="581"/>
      <c r="D7" s="595"/>
      <c r="E7" s="328" t="s">
        <v>194</v>
      </c>
      <c r="F7" s="328" t="s">
        <v>100</v>
      </c>
      <c r="G7" s="328">
        <v>2</v>
      </c>
      <c r="H7" s="408">
        <v>13.04</v>
      </c>
      <c r="I7" s="43">
        <f t="shared" ref="I7:I31" si="0">G7*H7</f>
        <v>26.08</v>
      </c>
    </row>
    <row r="8" spans="1:9" ht="12.75" customHeight="1" x14ac:dyDescent="0.2">
      <c r="A8" s="589"/>
      <c r="B8" s="581"/>
      <c r="C8" s="581"/>
      <c r="D8" s="595"/>
      <c r="E8" s="15" t="s">
        <v>185</v>
      </c>
      <c r="F8" s="15" t="s">
        <v>100</v>
      </c>
      <c r="G8" s="15">
        <v>4</v>
      </c>
      <c r="H8" s="16">
        <v>40</v>
      </c>
      <c r="I8" s="43">
        <f t="shared" si="0"/>
        <v>160</v>
      </c>
    </row>
    <row r="9" spans="1:9" ht="12.75" customHeight="1" x14ac:dyDescent="0.2">
      <c r="A9" s="589"/>
      <c r="B9" s="581"/>
      <c r="C9" s="581"/>
      <c r="D9" s="595"/>
      <c r="E9" s="15" t="s">
        <v>233</v>
      </c>
      <c r="F9" s="15" t="s">
        <v>100</v>
      </c>
      <c r="G9" s="15">
        <v>1</v>
      </c>
      <c r="H9" s="16">
        <v>85</v>
      </c>
      <c r="I9" s="43">
        <f t="shared" si="0"/>
        <v>85</v>
      </c>
    </row>
    <row r="10" spans="1:9" ht="12.75" customHeight="1" x14ac:dyDescent="0.2">
      <c r="A10" s="589"/>
      <c r="B10" s="581"/>
      <c r="C10" s="581"/>
      <c r="D10" s="595"/>
      <c r="E10" s="15" t="s">
        <v>289</v>
      </c>
      <c r="F10" s="15" t="s">
        <v>100</v>
      </c>
      <c r="G10" s="15">
        <v>2</v>
      </c>
      <c r="H10" s="16">
        <v>504.42</v>
      </c>
      <c r="I10" s="43">
        <f t="shared" si="0"/>
        <v>1008.84</v>
      </c>
    </row>
    <row r="11" spans="1:9" ht="12.75" customHeight="1" x14ac:dyDescent="0.2">
      <c r="A11" s="589"/>
      <c r="B11" s="581"/>
      <c r="C11" s="581"/>
      <c r="D11" s="595"/>
      <c r="E11" s="15" t="s">
        <v>290</v>
      </c>
      <c r="F11" s="15" t="s">
        <v>100</v>
      </c>
      <c r="G11" s="15">
        <v>5</v>
      </c>
      <c r="H11" s="16">
        <v>154.94999999999999</v>
      </c>
      <c r="I11" s="43">
        <f t="shared" si="0"/>
        <v>774.75</v>
      </c>
    </row>
    <row r="12" spans="1:9" ht="12.75" customHeight="1" thickBot="1" x14ac:dyDescent="0.25">
      <c r="A12" s="590"/>
      <c r="B12" s="580"/>
      <c r="C12" s="580"/>
      <c r="D12" s="592"/>
      <c r="E12" s="40" t="s">
        <v>291</v>
      </c>
      <c r="F12" s="40" t="s">
        <v>100</v>
      </c>
      <c r="G12" s="40">
        <v>1</v>
      </c>
      <c r="H12" s="41">
        <v>160</v>
      </c>
      <c r="I12" s="42">
        <f t="shared" si="0"/>
        <v>160</v>
      </c>
    </row>
    <row r="13" spans="1:9" ht="12.75" customHeight="1" thickBot="1" x14ac:dyDescent="0.25">
      <c r="A13" s="265"/>
      <c r="B13" s="33">
        <v>3841.12</v>
      </c>
      <c r="C13" s="33" t="s">
        <v>66</v>
      </c>
      <c r="D13" s="401"/>
      <c r="E13" s="35"/>
      <c r="F13" s="35"/>
      <c r="G13" s="35"/>
      <c r="H13" s="36"/>
      <c r="I13" s="33">
        <f t="shared" si="0"/>
        <v>0</v>
      </c>
    </row>
    <row r="14" spans="1:9" ht="12.75" customHeight="1" x14ac:dyDescent="0.2">
      <c r="A14" s="588" t="s">
        <v>584</v>
      </c>
      <c r="B14" s="579">
        <v>4108</v>
      </c>
      <c r="C14" s="579" t="s">
        <v>69</v>
      </c>
      <c r="D14" s="591"/>
      <c r="E14" s="37" t="s">
        <v>261</v>
      </c>
      <c r="F14" s="37" t="s">
        <v>100</v>
      </c>
      <c r="G14" s="37">
        <v>2</v>
      </c>
      <c r="H14" s="38">
        <v>280</v>
      </c>
      <c r="I14" s="39">
        <f t="shared" si="0"/>
        <v>560</v>
      </c>
    </row>
    <row r="15" spans="1:9" ht="13.5" thickBot="1" x14ac:dyDescent="0.25">
      <c r="A15" s="590"/>
      <c r="B15" s="580"/>
      <c r="C15" s="580"/>
      <c r="D15" s="592"/>
      <c r="E15" s="86" t="s">
        <v>223</v>
      </c>
      <c r="F15" s="86" t="s">
        <v>102</v>
      </c>
      <c r="G15" s="86">
        <v>0.2</v>
      </c>
      <c r="H15" s="87">
        <v>170</v>
      </c>
      <c r="I15" s="203">
        <f t="shared" si="0"/>
        <v>34</v>
      </c>
    </row>
    <row r="16" spans="1:9" ht="12.75" customHeight="1" x14ac:dyDescent="0.2">
      <c r="A16" s="588" t="s">
        <v>421</v>
      </c>
      <c r="B16" s="579">
        <v>3630.95</v>
      </c>
      <c r="C16" s="579" t="s">
        <v>71</v>
      </c>
      <c r="D16" s="609" t="s">
        <v>830</v>
      </c>
      <c r="E16" s="37" t="s">
        <v>422</v>
      </c>
      <c r="F16" s="37" t="s">
        <v>285</v>
      </c>
      <c r="G16" s="37">
        <v>0.5</v>
      </c>
      <c r="H16" s="38">
        <v>320</v>
      </c>
      <c r="I16" s="39">
        <f t="shared" si="0"/>
        <v>160</v>
      </c>
    </row>
    <row r="17" spans="1:9" ht="12.75" customHeight="1" x14ac:dyDescent="0.2">
      <c r="A17" s="589"/>
      <c r="B17" s="581"/>
      <c r="C17" s="581"/>
      <c r="D17" s="610"/>
      <c r="E17" s="15" t="s">
        <v>424</v>
      </c>
      <c r="F17" s="15" t="s">
        <v>425</v>
      </c>
      <c r="G17" s="15">
        <v>0.1</v>
      </c>
      <c r="H17" s="16">
        <v>300</v>
      </c>
      <c r="I17" s="43">
        <f t="shared" si="0"/>
        <v>30</v>
      </c>
    </row>
    <row r="18" spans="1:9" ht="12.75" customHeight="1" thickBot="1" x14ac:dyDescent="0.25">
      <c r="A18" s="590"/>
      <c r="B18" s="580"/>
      <c r="C18" s="580"/>
      <c r="D18" s="611"/>
      <c r="E18" s="40" t="s">
        <v>423</v>
      </c>
      <c r="F18" s="40" t="s">
        <v>100</v>
      </c>
      <c r="G18" s="40">
        <v>10</v>
      </c>
      <c r="H18" s="41">
        <v>15</v>
      </c>
      <c r="I18" s="42">
        <f t="shared" si="0"/>
        <v>150</v>
      </c>
    </row>
    <row r="19" spans="1:9" ht="26.25" thickBot="1" x14ac:dyDescent="0.25">
      <c r="A19" s="46" t="s">
        <v>840</v>
      </c>
      <c r="B19" s="88">
        <v>3368.09</v>
      </c>
      <c r="C19" s="88" t="s">
        <v>72</v>
      </c>
      <c r="D19" s="407"/>
      <c r="E19" s="47" t="s">
        <v>841</v>
      </c>
      <c r="F19" s="47" t="s">
        <v>102</v>
      </c>
      <c r="G19" s="47">
        <v>1.5</v>
      </c>
      <c r="H19" s="48">
        <v>69.78</v>
      </c>
      <c r="I19" s="49">
        <f t="shared" si="0"/>
        <v>104.67</v>
      </c>
    </row>
    <row r="20" spans="1:9" ht="12.75" customHeight="1" x14ac:dyDescent="0.2">
      <c r="A20" s="268"/>
      <c r="B20" s="13">
        <v>2979.51</v>
      </c>
      <c r="C20" s="13" t="s">
        <v>73</v>
      </c>
      <c r="D20" s="271"/>
      <c r="E20" s="15"/>
      <c r="F20" s="15"/>
      <c r="G20" s="15"/>
      <c r="H20" s="16"/>
      <c r="I20" s="13">
        <f t="shared" si="0"/>
        <v>0</v>
      </c>
    </row>
    <row r="21" spans="1:9" ht="12.75" customHeight="1" thickBot="1" x14ac:dyDescent="0.25">
      <c r="A21" s="316"/>
      <c r="B21" s="74">
        <v>3451.68</v>
      </c>
      <c r="C21" s="74" t="s">
        <v>74</v>
      </c>
      <c r="D21" s="405"/>
      <c r="E21" s="76"/>
      <c r="F21" s="76"/>
      <c r="G21" s="76"/>
      <c r="H21" s="77"/>
      <c r="I21" s="74">
        <f t="shared" si="0"/>
        <v>0</v>
      </c>
    </row>
    <row r="22" spans="1:9" ht="12.75" customHeight="1" x14ac:dyDescent="0.2">
      <c r="A22" s="588" t="s">
        <v>472</v>
      </c>
      <c r="B22" s="579">
        <v>2829.252</v>
      </c>
      <c r="C22" s="579" t="s">
        <v>75</v>
      </c>
      <c r="D22" s="609" t="s">
        <v>1075</v>
      </c>
      <c r="E22" s="37" t="s">
        <v>1076</v>
      </c>
      <c r="F22" s="37" t="s">
        <v>1078</v>
      </c>
      <c r="G22" s="37">
        <v>0.5</v>
      </c>
      <c r="H22" s="38">
        <v>561.72</v>
      </c>
      <c r="I22" s="39">
        <f t="shared" si="0"/>
        <v>280.86</v>
      </c>
    </row>
    <row r="23" spans="1:9" ht="12.75" customHeight="1" thickBot="1" x14ac:dyDescent="0.25">
      <c r="A23" s="590"/>
      <c r="B23" s="580"/>
      <c r="C23" s="580"/>
      <c r="D23" s="611"/>
      <c r="E23" s="40" t="s">
        <v>1077</v>
      </c>
      <c r="F23" s="40" t="s">
        <v>102</v>
      </c>
      <c r="G23" s="40">
        <v>0.2</v>
      </c>
      <c r="H23" s="41">
        <v>77</v>
      </c>
      <c r="I23" s="42">
        <f t="shared" si="0"/>
        <v>15.4</v>
      </c>
    </row>
    <row r="24" spans="1:9" ht="12.75" customHeight="1" thickBot="1" x14ac:dyDescent="0.25">
      <c r="A24" s="321"/>
      <c r="B24" s="73">
        <v>3074.0149999999999</v>
      </c>
      <c r="C24" s="73" t="s">
        <v>76</v>
      </c>
      <c r="D24" s="500"/>
      <c r="E24" s="53"/>
      <c r="F24" s="53"/>
      <c r="G24" s="53"/>
      <c r="H24" s="156"/>
      <c r="I24" s="73">
        <f t="shared" si="0"/>
        <v>0</v>
      </c>
    </row>
    <row r="25" spans="1:9" ht="12.75" customHeight="1" x14ac:dyDescent="0.2">
      <c r="A25" s="588" t="s">
        <v>1339</v>
      </c>
      <c r="B25" s="579">
        <v>3115.0059999999999</v>
      </c>
      <c r="C25" s="579" t="s">
        <v>77</v>
      </c>
      <c r="D25" s="609" t="s">
        <v>287</v>
      </c>
      <c r="E25" s="37" t="s">
        <v>211</v>
      </c>
      <c r="F25" s="37" t="s">
        <v>137</v>
      </c>
      <c r="G25" s="37">
        <v>1.04</v>
      </c>
      <c r="H25" s="38">
        <v>197.09</v>
      </c>
      <c r="I25" s="39">
        <f t="shared" si="0"/>
        <v>204.9736</v>
      </c>
    </row>
    <row r="26" spans="1:9" ht="12.75" customHeight="1" x14ac:dyDescent="0.2">
      <c r="A26" s="589"/>
      <c r="B26" s="581"/>
      <c r="C26" s="581"/>
      <c r="D26" s="610"/>
      <c r="E26" s="35" t="s">
        <v>1340</v>
      </c>
      <c r="F26" s="35" t="s">
        <v>102</v>
      </c>
      <c r="G26" s="35">
        <v>4</v>
      </c>
      <c r="H26" s="36">
        <v>104</v>
      </c>
      <c r="I26" s="43">
        <f t="shared" si="0"/>
        <v>416</v>
      </c>
    </row>
    <row r="27" spans="1:9" ht="12.75" customHeight="1" x14ac:dyDescent="0.2">
      <c r="A27" s="589"/>
      <c r="B27" s="581"/>
      <c r="C27" s="581"/>
      <c r="D27" s="610"/>
      <c r="E27" s="15" t="s">
        <v>282</v>
      </c>
      <c r="F27" s="15" t="s">
        <v>100</v>
      </c>
      <c r="G27" s="15">
        <v>2</v>
      </c>
      <c r="H27" s="16">
        <v>60</v>
      </c>
      <c r="I27" s="43">
        <f t="shared" si="0"/>
        <v>120</v>
      </c>
    </row>
    <row r="28" spans="1:9" ht="12.75" customHeight="1" x14ac:dyDescent="0.2">
      <c r="A28" s="589"/>
      <c r="B28" s="581"/>
      <c r="C28" s="581"/>
      <c r="D28" s="610"/>
      <c r="E28" s="15" t="s">
        <v>589</v>
      </c>
      <c r="F28" s="15" t="s">
        <v>138</v>
      </c>
      <c r="G28" s="15">
        <v>1</v>
      </c>
      <c r="H28" s="16">
        <v>73</v>
      </c>
      <c r="I28" s="43">
        <f t="shared" si="0"/>
        <v>73</v>
      </c>
    </row>
    <row r="29" spans="1:9" ht="12.75" customHeight="1" thickBot="1" x14ac:dyDescent="0.25">
      <c r="A29" s="590"/>
      <c r="B29" s="580"/>
      <c r="C29" s="580"/>
      <c r="D29" s="611"/>
      <c r="E29" s="40" t="s">
        <v>1341</v>
      </c>
      <c r="F29" s="40" t="s">
        <v>100</v>
      </c>
      <c r="G29" s="40">
        <v>5</v>
      </c>
      <c r="H29" s="41">
        <v>12</v>
      </c>
      <c r="I29" s="42">
        <f t="shared" si="0"/>
        <v>60</v>
      </c>
    </row>
    <row r="30" spans="1:9" ht="12.75" customHeight="1" x14ac:dyDescent="0.2">
      <c r="A30" s="265"/>
      <c r="B30" s="33">
        <v>3369.0369999999998</v>
      </c>
      <c r="C30" s="33" t="s">
        <v>78</v>
      </c>
      <c r="D30" s="401"/>
      <c r="E30" s="35"/>
      <c r="F30" s="35"/>
      <c r="G30" s="35"/>
      <c r="H30" s="36"/>
      <c r="I30" s="13">
        <f t="shared" si="0"/>
        <v>0</v>
      </c>
    </row>
    <row r="31" spans="1:9" ht="12.75" customHeight="1" x14ac:dyDescent="0.2">
      <c r="A31" s="268"/>
      <c r="B31" s="13">
        <v>3357.9319999999998</v>
      </c>
      <c r="C31" s="33" t="s">
        <v>79</v>
      </c>
      <c r="D31" s="271"/>
      <c r="E31" s="15"/>
      <c r="F31" s="15"/>
      <c r="G31" s="15"/>
      <c r="H31" s="16"/>
      <c r="I31" s="13">
        <f t="shared" si="0"/>
        <v>0</v>
      </c>
    </row>
    <row r="32" spans="1:9" ht="12.75" customHeight="1" thickBot="1" x14ac:dyDescent="0.25">
      <c r="A32" s="82"/>
      <c r="B32" s="200">
        <f>SUM(B6:B31)</f>
        <v>40973.841999999997</v>
      </c>
      <c r="C32" s="201"/>
      <c r="D32" s="200"/>
      <c r="E32" s="202"/>
      <c r="F32" s="201"/>
      <c r="G32" s="201"/>
      <c r="H32" s="200" t="s">
        <v>16</v>
      </c>
      <c r="I32" s="200">
        <f>SUM(I6:I31)</f>
        <v>5325.2235999999994</v>
      </c>
    </row>
    <row r="33" spans="1:9" ht="77.25" thickBot="1" x14ac:dyDescent="0.25">
      <c r="A33" s="137" t="s">
        <v>1602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x14ac:dyDescent="0.2">
      <c r="A34" s="32"/>
      <c r="B34" s="33">
        <v>5559.65</v>
      </c>
      <c r="C34" s="33" t="s">
        <v>65</v>
      </c>
      <c r="D34" s="35"/>
      <c r="E34" s="35"/>
      <c r="F34" s="35"/>
      <c r="G34" s="35"/>
      <c r="H34" s="36"/>
      <c r="I34" s="160">
        <f t="shared" ref="I34:I58" si="1">G34*H34</f>
        <v>0</v>
      </c>
    </row>
    <row r="35" spans="1:9" ht="12.75" customHeight="1" x14ac:dyDescent="0.2">
      <c r="A35" s="268"/>
      <c r="B35" s="13">
        <v>4666</v>
      </c>
      <c r="C35" s="13" t="s">
        <v>66</v>
      </c>
      <c r="D35" s="270"/>
      <c r="E35" s="15"/>
      <c r="F35" s="15"/>
      <c r="G35" s="15"/>
      <c r="H35" s="16"/>
      <c r="I35" s="160">
        <f t="shared" si="1"/>
        <v>0</v>
      </c>
    </row>
    <row r="36" spans="1:9" ht="12.75" customHeight="1" x14ac:dyDescent="0.2">
      <c r="A36" s="268"/>
      <c r="B36" s="13">
        <v>4682.91</v>
      </c>
      <c r="C36" s="13" t="s">
        <v>69</v>
      </c>
      <c r="D36" s="270"/>
      <c r="E36" s="15"/>
      <c r="F36" s="15"/>
      <c r="G36" s="15"/>
      <c r="H36" s="16"/>
      <c r="I36" s="160">
        <f t="shared" si="1"/>
        <v>0</v>
      </c>
    </row>
    <row r="37" spans="1:9" ht="12.75" customHeight="1" thickBot="1" x14ac:dyDescent="0.25">
      <c r="A37" s="316"/>
      <c r="B37" s="74">
        <v>4330.29</v>
      </c>
      <c r="C37" s="74" t="s">
        <v>71</v>
      </c>
      <c r="D37" s="317"/>
      <c r="E37" s="76"/>
      <c r="F37" s="76"/>
      <c r="G37" s="76"/>
      <c r="H37" s="77"/>
      <c r="I37" s="168">
        <f t="shared" si="1"/>
        <v>0</v>
      </c>
    </row>
    <row r="38" spans="1:9" ht="12.75" customHeight="1" x14ac:dyDescent="0.2">
      <c r="A38" s="588" t="s">
        <v>142</v>
      </c>
      <c r="B38" s="579">
        <v>4316.57</v>
      </c>
      <c r="C38" s="579" t="s">
        <v>72</v>
      </c>
      <c r="D38" s="591" t="s">
        <v>802</v>
      </c>
      <c r="E38" s="37" t="s">
        <v>340</v>
      </c>
      <c r="F38" s="37" t="s">
        <v>104</v>
      </c>
      <c r="G38" s="37">
        <v>4.5</v>
      </c>
      <c r="H38" s="38">
        <v>138.27000000000001</v>
      </c>
      <c r="I38" s="39">
        <f t="shared" si="1"/>
        <v>622.21500000000003</v>
      </c>
    </row>
    <row r="39" spans="1:9" ht="12.75" customHeight="1" x14ac:dyDescent="0.2">
      <c r="A39" s="589"/>
      <c r="B39" s="581"/>
      <c r="C39" s="581"/>
      <c r="D39" s="595"/>
      <c r="E39" s="15" t="s">
        <v>883</v>
      </c>
      <c r="F39" s="15" t="s">
        <v>100</v>
      </c>
      <c r="G39" s="15">
        <v>4</v>
      </c>
      <c r="H39" s="16">
        <v>2401.9899999999998</v>
      </c>
      <c r="I39" s="160">
        <f t="shared" si="1"/>
        <v>9607.9599999999991</v>
      </c>
    </row>
    <row r="40" spans="1:9" ht="12.75" customHeight="1" x14ac:dyDescent="0.2">
      <c r="A40" s="589"/>
      <c r="B40" s="581"/>
      <c r="C40" s="581"/>
      <c r="D40" s="595"/>
      <c r="E40" s="15" t="s">
        <v>256</v>
      </c>
      <c r="F40" s="15" t="s">
        <v>100</v>
      </c>
      <c r="G40" s="15">
        <v>8</v>
      </c>
      <c r="H40" s="16">
        <v>4.9400000000000004</v>
      </c>
      <c r="I40" s="160">
        <f t="shared" si="1"/>
        <v>39.520000000000003</v>
      </c>
    </row>
    <row r="41" spans="1:9" ht="12.75" customHeight="1" x14ac:dyDescent="0.2">
      <c r="A41" s="589"/>
      <c r="B41" s="581"/>
      <c r="C41" s="581"/>
      <c r="D41" s="595"/>
      <c r="E41" s="15" t="s">
        <v>740</v>
      </c>
      <c r="F41" s="15" t="s">
        <v>102</v>
      </c>
      <c r="G41" s="15">
        <v>2</v>
      </c>
      <c r="H41" s="16">
        <v>73.75</v>
      </c>
      <c r="I41" s="160">
        <f t="shared" si="1"/>
        <v>147.5</v>
      </c>
    </row>
    <row r="42" spans="1:9" ht="12.75" customHeight="1" x14ac:dyDescent="0.2">
      <c r="A42" s="589"/>
      <c r="B42" s="581"/>
      <c r="C42" s="581"/>
      <c r="D42" s="595"/>
      <c r="E42" s="15" t="s">
        <v>741</v>
      </c>
      <c r="F42" s="15" t="s">
        <v>102</v>
      </c>
      <c r="G42" s="15">
        <v>1</v>
      </c>
      <c r="H42" s="16">
        <v>103.35</v>
      </c>
      <c r="I42" s="160">
        <f t="shared" si="1"/>
        <v>103.35</v>
      </c>
    </row>
    <row r="43" spans="1:9" ht="12.75" customHeight="1" x14ac:dyDescent="0.2">
      <c r="A43" s="589"/>
      <c r="B43" s="581"/>
      <c r="C43" s="581"/>
      <c r="D43" s="595"/>
      <c r="E43" s="15" t="s">
        <v>441</v>
      </c>
      <c r="F43" s="15" t="s">
        <v>100</v>
      </c>
      <c r="G43" s="15">
        <v>1</v>
      </c>
      <c r="H43" s="16">
        <v>280</v>
      </c>
      <c r="I43" s="160">
        <f t="shared" si="1"/>
        <v>280</v>
      </c>
    </row>
    <row r="44" spans="1:9" ht="12.75" customHeight="1" x14ac:dyDescent="0.2">
      <c r="A44" s="589"/>
      <c r="B44" s="581"/>
      <c r="C44" s="581"/>
      <c r="D44" s="595"/>
      <c r="E44" s="15" t="s">
        <v>882</v>
      </c>
      <c r="F44" s="15" t="s">
        <v>100</v>
      </c>
      <c r="G44" s="15">
        <v>2</v>
      </c>
      <c r="H44" s="16">
        <v>210.19</v>
      </c>
      <c r="I44" s="160">
        <f t="shared" si="1"/>
        <v>420.38</v>
      </c>
    </row>
    <row r="45" spans="1:9" ht="12.75" customHeight="1" thickBot="1" x14ac:dyDescent="0.25">
      <c r="A45" s="590"/>
      <c r="B45" s="580"/>
      <c r="C45" s="580"/>
      <c r="D45" s="592"/>
      <c r="E45" s="40" t="s">
        <v>346</v>
      </c>
      <c r="F45" s="40" t="s">
        <v>100</v>
      </c>
      <c r="G45" s="40">
        <v>2</v>
      </c>
      <c r="H45" s="41">
        <v>53</v>
      </c>
      <c r="I45" s="203">
        <f t="shared" si="1"/>
        <v>106</v>
      </c>
    </row>
    <row r="46" spans="1:9" ht="12.75" customHeight="1" x14ac:dyDescent="0.2">
      <c r="A46" s="32"/>
      <c r="B46" s="33">
        <v>4253.2700000000004</v>
      </c>
      <c r="C46" s="33" t="s">
        <v>73</v>
      </c>
      <c r="D46" s="404"/>
      <c r="E46" s="35"/>
      <c r="F46" s="35"/>
      <c r="G46" s="35"/>
      <c r="H46" s="36"/>
      <c r="I46" s="160"/>
    </row>
    <row r="47" spans="1:9" ht="12.75" customHeight="1" thickBot="1" x14ac:dyDescent="0.25">
      <c r="A47" s="316"/>
      <c r="B47" s="74">
        <v>5003.54</v>
      </c>
      <c r="C47" s="73" t="s">
        <v>74</v>
      </c>
      <c r="D47" s="326"/>
      <c r="E47" s="76"/>
      <c r="F47" s="76"/>
      <c r="G47" s="76"/>
      <c r="H47" s="77"/>
      <c r="I47" s="168">
        <f t="shared" si="1"/>
        <v>0</v>
      </c>
    </row>
    <row r="48" spans="1:9" ht="12.75" customHeight="1" x14ac:dyDescent="0.2">
      <c r="A48" s="588" t="s">
        <v>118</v>
      </c>
      <c r="B48" s="579">
        <v>5168.7030000000004</v>
      </c>
      <c r="C48" s="579" t="s">
        <v>75</v>
      </c>
      <c r="D48" s="609" t="s">
        <v>1074</v>
      </c>
      <c r="E48" s="37" t="s">
        <v>236</v>
      </c>
      <c r="F48" s="37" t="s">
        <v>104</v>
      </c>
      <c r="G48" s="37">
        <v>4</v>
      </c>
      <c r="H48" s="38">
        <v>56.72</v>
      </c>
      <c r="I48" s="39">
        <f t="shared" si="1"/>
        <v>226.88</v>
      </c>
    </row>
    <row r="49" spans="1:9" ht="12.75" customHeight="1" x14ac:dyDescent="0.2">
      <c r="A49" s="589"/>
      <c r="B49" s="581"/>
      <c r="C49" s="581"/>
      <c r="D49" s="610"/>
      <c r="E49" s="15" t="s">
        <v>333</v>
      </c>
      <c r="F49" s="15" t="s">
        <v>100</v>
      </c>
      <c r="G49" s="15">
        <v>1</v>
      </c>
      <c r="H49" s="16">
        <v>105.64</v>
      </c>
      <c r="I49" s="160">
        <f t="shared" si="1"/>
        <v>105.64</v>
      </c>
    </row>
    <row r="50" spans="1:9" ht="12.75" customHeight="1" x14ac:dyDescent="0.2">
      <c r="A50" s="589"/>
      <c r="B50" s="581"/>
      <c r="C50" s="581"/>
      <c r="D50" s="610"/>
      <c r="E50" s="15" t="s">
        <v>237</v>
      </c>
      <c r="F50" s="15" t="s">
        <v>100</v>
      </c>
      <c r="G50" s="15">
        <v>1</v>
      </c>
      <c r="H50" s="16">
        <v>4.59</v>
      </c>
      <c r="I50" s="160">
        <f t="shared" si="1"/>
        <v>4.59</v>
      </c>
    </row>
    <row r="51" spans="1:9" ht="12.75" customHeight="1" thickBot="1" x14ac:dyDescent="0.25">
      <c r="A51" s="590"/>
      <c r="B51" s="580"/>
      <c r="C51" s="580"/>
      <c r="D51" s="611"/>
      <c r="E51" s="40" t="s">
        <v>231</v>
      </c>
      <c r="F51" s="40" t="s">
        <v>100</v>
      </c>
      <c r="G51" s="40">
        <v>2</v>
      </c>
      <c r="H51" s="41">
        <v>3.6</v>
      </c>
      <c r="I51" s="203">
        <f t="shared" si="1"/>
        <v>7.2</v>
      </c>
    </row>
    <row r="52" spans="1:9" x14ac:dyDescent="0.2">
      <c r="A52" s="588" t="s">
        <v>353</v>
      </c>
      <c r="B52" s="579">
        <v>6082.4359999999997</v>
      </c>
      <c r="C52" s="579" t="s">
        <v>76</v>
      </c>
      <c r="D52" s="616"/>
      <c r="E52" s="37" t="s">
        <v>1183</v>
      </c>
      <c r="F52" s="37" t="s">
        <v>104</v>
      </c>
      <c r="G52" s="37">
        <v>50</v>
      </c>
      <c r="H52" s="38">
        <v>4.2699999999999996</v>
      </c>
      <c r="I52" s="39">
        <f t="shared" si="1"/>
        <v>213.49999999999997</v>
      </c>
    </row>
    <row r="53" spans="1:9" ht="12.75" customHeight="1" x14ac:dyDescent="0.2">
      <c r="A53" s="589"/>
      <c r="B53" s="581"/>
      <c r="C53" s="581"/>
      <c r="D53" s="622"/>
      <c r="E53" s="15" t="s">
        <v>355</v>
      </c>
      <c r="F53" s="15" t="s">
        <v>100</v>
      </c>
      <c r="G53" s="15">
        <v>8</v>
      </c>
      <c r="H53" s="16">
        <v>9.42</v>
      </c>
      <c r="I53" s="160">
        <f t="shared" si="1"/>
        <v>75.36</v>
      </c>
    </row>
    <row r="54" spans="1:9" ht="12.75" customHeight="1" x14ac:dyDescent="0.2">
      <c r="A54" s="589"/>
      <c r="B54" s="581"/>
      <c r="C54" s="581"/>
      <c r="D54" s="622"/>
      <c r="E54" s="15" t="s">
        <v>385</v>
      </c>
      <c r="F54" s="15" t="s">
        <v>100</v>
      </c>
      <c r="G54" s="15">
        <v>2</v>
      </c>
      <c r="H54" s="16">
        <v>38.51</v>
      </c>
      <c r="I54" s="160">
        <f t="shared" si="1"/>
        <v>77.02</v>
      </c>
    </row>
    <row r="55" spans="1:9" ht="12.75" customHeight="1" thickBot="1" x14ac:dyDescent="0.25">
      <c r="A55" s="590"/>
      <c r="B55" s="580"/>
      <c r="C55" s="580"/>
      <c r="D55" s="617"/>
      <c r="E55" s="40" t="s">
        <v>1175</v>
      </c>
      <c r="F55" s="40" t="s">
        <v>100</v>
      </c>
      <c r="G55" s="40">
        <v>1</v>
      </c>
      <c r="H55" s="41">
        <v>33.270000000000003</v>
      </c>
      <c r="I55" s="203">
        <f t="shared" si="1"/>
        <v>33.270000000000003</v>
      </c>
    </row>
    <row r="56" spans="1:9" ht="12.75" customHeight="1" x14ac:dyDescent="0.2">
      <c r="A56" s="265"/>
      <c r="B56" s="33">
        <v>4883.6170000000002</v>
      </c>
      <c r="C56" s="33" t="s">
        <v>77</v>
      </c>
      <c r="D56" s="267"/>
      <c r="E56" s="35"/>
      <c r="F56" s="35"/>
      <c r="G56" s="35"/>
      <c r="H56" s="36"/>
      <c r="I56" s="160">
        <f t="shared" si="1"/>
        <v>0</v>
      </c>
    </row>
    <row r="57" spans="1:9" ht="12.75" customHeight="1" x14ac:dyDescent="0.2">
      <c r="A57" s="268"/>
      <c r="B57" s="13">
        <v>6324.7049999999999</v>
      </c>
      <c r="C57" s="33" t="s">
        <v>78</v>
      </c>
      <c r="D57" s="270"/>
      <c r="E57" s="15"/>
      <c r="F57" s="15"/>
      <c r="G57" s="15"/>
      <c r="H57" s="16"/>
      <c r="I57" s="160">
        <f t="shared" si="1"/>
        <v>0</v>
      </c>
    </row>
    <row r="58" spans="1:9" ht="12.75" customHeight="1" x14ac:dyDescent="0.2">
      <c r="A58" s="268"/>
      <c r="B58" s="13">
        <v>5429.1120000000001</v>
      </c>
      <c r="C58" s="33" t="s">
        <v>79</v>
      </c>
      <c r="D58" s="270"/>
      <c r="E58" s="15"/>
      <c r="F58" s="15"/>
      <c r="G58" s="15"/>
      <c r="H58" s="16"/>
      <c r="I58" s="160">
        <f t="shared" si="1"/>
        <v>0</v>
      </c>
    </row>
    <row r="59" spans="1:9" ht="12.75" customHeight="1" thickBot="1" x14ac:dyDescent="0.25">
      <c r="A59" s="82"/>
      <c r="B59" s="200">
        <f>SUM(B34:B58)</f>
        <v>60700.803</v>
      </c>
      <c r="C59" s="201"/>
      <c r="D59" s="200"/>
      <c r="E59" s="202"/>
      <c r="F59" s="201"/>
      <c r="G59" s="201"/>
      <c r="H59" s="200" t="s">
        <v>16</v>
      </c>
      <c r="I59" s="200">
        <f>SUM(I34:I58)</f>
        <v>12070.385</v>
      </c>
    </row>
    <row r="60" spans="1:9" ht="64.5" thickBot="1" x14ac:dyDescent="0.25">
      <c r="A60" s="137" t="s">
        <v>381</v>
      </c>
      <c r="B60" s="117" t="s">
        <v>15</v>
      </c>
      <c r="C60" s="117" t="s">
        <v>4</v>
      </c>
      <c r="D60" s="117" t="s">
        <v>22</v>
      </c>
      <c r="E60" s="121" t="s">
        <v>17</v>
      </c>
      <c r="F60" s="117" t="s">
        <v>18</v>
      </c>
      <c r="G60" s="117" t="s">
        <v>9</v>
      </c>
      <c r="H60" s="117" t="s">
        <v>12</v>
      </c>
      <c r="I60" s="118" t="s">
        <v>11</v>
      </c>
    </row>
    <row r="61" spans="1:9" ht="12.75" customHeight="1" thickBot="1" x14ac:dyDescent="0.25">
      <c r="A61" s="106"/>
      <c r="B61" s="107">
        <v>2433.1</v>
      </c>
      <c r="C61" s="58" t="s">
        <v>65</v>
      </c>
      <c r="D61" s="67"/>
      <c r="E61" s="59"/>
      <c r="F61" s="59"/>
      <c r="G61" s="59"/>
      <c r="H61" s="60"/>
      <c r="I61" s="61"/>
    </row>
    <row r="62" spans="1:9" ht="12.75" customHeight="1" thickBot="1" x14ac:dyDescent="0.25">
      <c r="A62" s="106"/>
      <c r="B62" s="125">
        <v>2479.98</v>
      </c>
      <c r="C62" s="126" t="s">
        <v>66</v>
      </c>
      <c r="D62" s="127"/>
      <c r="E62" s="128"/>
      <c r="F62" s="128"/>
      <c r="G62" s="128"/>
      <c r="H62" s="129"/>
      <c r="I62" s="130"/>
    </row>
    <row r="63" spans="1:9" ht="12.75" customHeight="1" thickBot="1" x14ac:dyDescent="0.25">
      <c r="A63" s="106"/>
      <c r="B63" s="109">
        <v>2341.37</v>
      </c>
      <c r="C63" s="88" t="s">
        <v>69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106"/>
      <c r="B64" s="109">
        <v>2329.9899999999998</v>
      </c>
      <c r="C64" s="88" t="s">
        <v>71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106"/>
      <c r="B65" s="109">
        <v>2386.65</v>
      </c>
      <c r="C65" s="88" t="s">
        <v>72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106"/>
      <c r="B66" s="109">
        <v>2580.9899999999998</v>
      </c>
      <c r="C66" s="88" t="s">
        <v>73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11"/>
      <c r="B67" s="109">
        <v>2339.62</v>
      </c>
      <c r="C67" s="88" t="s">
        <v>74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11"/>
      <c r="B68" s="109">
        <v>3004.4353999999998</v>
      </c>
      <c r="C68" s="88" t="s">
        <v>75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11"/>
      <c r="B69" s="109">
        <v>2454.2424000000001</v>
      </c>
      <c r="C69" s="88" t="s">
        <v>76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11"/>
      <c r="B70" s="109">
        <v>2324.0230999999999</v>
      </c>
      <c r="C70" s="88" t="s">
        <v>77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11"/>
      <c r="B71" s="109">
        <v>2600.2411000000002</v>
      </c>
      <c r="C71" s="88" t="s">
        <v>78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11"/>
      <c r="B72" s="109">
        <v>2638.2114000000001</v>
      </c>
      <c r="C72" s="88" t="s">
        <v>79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434"/>
      <c r="B73" s="512">
        <f>SUM(B61:B72)</f>
        <v>29912.853399999993</v>
      </c>
      <c r="C73" s="518" t="s">
        <v>86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6" t="s">
        <v>114</v>
      </c>
      <c r="B74" s="109">
        <v>262.02</v>
      </c>
      <c r="C74" s="88" t="s">
        <v>72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597"/>
      <c r="B75" s="109">
        <v>391.01</v>
      </c>
      <c r="C75" s="88" t="s">
        <v>73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597"/>
      <c r="B76" s="109">
        <v>192.06</v>
      </c>
      <c r="C76" s="88" t="s">
        <v>74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7"/>
      <c r="B77" s="109">
        <v>77.72</v>
      </c>
      <c r="C77" s="88" t="s">
        <v>75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598"/>
      <c r="B78" s="512">
        <f>SUM(B74:B77)</f>
        <v>922.81</v>
      </c>
      <c r="C78" s="518" t="s">
        <v>86</v>
      </c>
      <c r="D78" s="89"/>
      <c r="E78" s="47"/>
      <c r="F78" s="47"/>
      <c r="G78" s="47"/>
      <c r="H78" s="48"/>
      <c r="I78" s="49">
        <v>321.10000000000002</v>
      </c>
    </row>
    <row r="79" spans="1:9" ht="12.75" customHeight="1" thickBot="1" x14ac:dyDescent="0.25">
      <c r="A79" s="82"/>
      <c r="B79" s="200">
        <f>B73+B78</f>
        <v>30835.663399999994</v>
      </c>
      <c r="C79" s="201"/>
      <c r="D79" s="200"/>
      <c r="E79" s="202"/>
      <c r="F79" s="201"/>
      <c r="G79" s="201"/>
      <c r="H79" s="200" t="s">
        <v>16</v>
      </c>
      <c r="I79" s="200">
        <f>SUM(I61:I78)</f>
        <v>321.10000000000002</v>
      </c>
    </row>
    <row r="80" spans="1:9" ht="77.25" thickBot="1" x14ac:dyDescent="0.25">
      <c r="A80" s="137" t="s">
        <v>382</v>
      </c>
      <c r="B80" s="120" t="s">
        <v>15</v>
      </c>
      <c r="C80" s="134" t="s">
        <v>4</v>
      </c>
      <c r="D80" s="120" t="s">
        <v>22</v>
      </c>
      <c r="E80" s="135" t="s">
        <v>17</v>
      </c>
      <c r="F80" s="120" t="s">
        <v>18</v>
      </c>
      <c r="G80" s="134" t="s">
        <v>9</v>
      </c>
      <c r="H80" s="120" t="s">
        <v>12</v>
      </c>
      <c r="I80" s="120" t="s">
        <v>11</v>
      </c>
    </row>
    <row r="81" spans="1:9" ht="12.75" customHeight="1" thickBot="1" x14ac:dyDescent="0.25">
      <c r="A81" s="230"/>
      <c r="B81" s="109">
        <v>3443.16</v>
      </c>
      <c r="C81" s="55" t="s">
        <v>65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3670.08</v>
      </c>
      <c r="C82" s="55" t="s">
        <v>66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3306.07</v>
      </c>
      <c r="C83" s="88" t="s">
        <v>69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3475.45</v>
      </c>
      <c r="C84" s="88" t="s">
        <v>71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3786.02</v>
      </c>
      <c r="C85" s="88" t="s">
        <v>72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3705.18</v>
      </c>
      <c r="C86" s="88" t="s">
        <v>73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3323.24</v>
      </c>
      <c r="C87" s="88" t="s">
        <v>74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3850.4720000000002</v>
      </c>
      <c r="C88" s="88" t="s">
        <v>75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3882.1689999999999</v>
      </c>
      <c r="C89" s="88" t="s">
        <v>76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3621.8409999999999</v>
      </c>
      <c r="C90" s="88" t="s">
        <v>77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3617.4029999999998</v>
      </c>
      <c r="C91" s="88" t="s">
        <v>78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3740.7130000000002</v>
      </c>
      <c r="C92" s="88" t="s">
        <v>79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/>
      <c r="C93" s="170" t="s">
        <v>86</v>
      </c>
      <c r="D93" s="89"/>
      <c r="E93" s="47"/>
      <c r="F93" s="47"/>
      <c r="G93" s="47"/>
      <c r="H93" s="48"/>
      <c r="I93" s="49">
        <v>339.1</v>
      </c>
    </row>
    <row r="94" spans="1:9" ht="13.5" thickBot="1" x14ac:dyDescent="0.25">
      <c r="A94" s="183"/>
      <c r="B94" s="200">
        <f>SUM(B81:B93)</f>
        <v>43421.798000000003</v>
      </c>
      <c r="C94" s="201"/>
      <c r="D94" s="200"/>
      <c r="E94" s="202"/>
      <c r="F94" s="201"/>
      <c r="G94" s="201"/>
      <c r="H94" s="200" t="s">
        <v>16</v>
      </c>
      <c r="I94" s="233">
        <f>SUM(I81:I93)</f>
        <v>339.1</v>
      </c>
    </row>
    <row r="95" spans="1:9" ht="26.25" thickBot="1" x14ac:dyDescent="0.25">
      <c r="A95" s="46" t="s">
        <v>7</v>
      </c>
      <c r="B95" s="117" t="s">
        <v>15</v>
      </c>
      <c r="C95" s="117" t="s">
        <v>4</v>
      </c>
      <c r="D95" s="117" t="s">
        <v>22</v>
      </c>
      <c r="E95" s="121" t="s">
        <v>17</v>
      </c>
      <c r="F95" s="117" t="s">
        <v>18</v>
      </c>
      <c r="G95" s="117" t="s">
        <v>9</v>
      </c>
      <c r="H95" s="117" t="s">
        <v>12</v>
      </c>
      <c r="I95" s="118" t="s">
        <v>11</v>
      </c>
    </row>
    <row r="96" spans="1:9" ht="12.75" customHeight="1" x14ac:dyDescent="0.2">
      <c r="A96" s="641" t="s">
        <v>81</v>
      </c>
      <c r="B96" s="33"/>
      <c r="C96" s="33" t="s">
        <v>65</v>
      </c>
      <c r="D96" s="34"/>
      <c r="E96" s="35"/>
      <c r="F96" s="35" t="s">
        <v>82</v>
      </c>
      <c r="G96" s="35">
        <v>179</v>
      </c>
      <c r="H96" s="16">
        <v>4.54</v>
      </c>
      <c r="I96" s="33">
        <f>G96*H96</f>
        <v>812.66</v>
      </c>
    </row>
    <row r="97" spans="1:9" ht="12.75" customHeight="1" x14ac:dyDescent="0.2">
      <c r="A97" s="641"/>
      <c r="B97" s="13"/>
      <c r="C97" s="13" t="s">
        <v>66</v>
      </c>
      <c r="D97" s="14"/>
      <c r="E97" s="15"/>
      <c r="F97" s="15" t="s">
        <v>82</v>
      </c>
      <c r="G97" s="15">
        <v>167</v>
      </c>
      <c r="H97" s="16">
        <v>4.54</v>
      </c>
      <c r="I97" s="13">
        <f>G97*H97</f>
        <v>758.18</v>
      </c>
    </row>
    <row r="98" spans="1:9" x14ac:dyDescent="0.2">
      <c r="A98" s="641"/>
      <c r="B98" s="13"/>
      <c r="C98" s="13" t="s">
        <v>69</v>
      </c>
      <c r="D98" s="14"/>
      <c r="E98" s="15"/>
      <c r="F98" s="15" t="s">
        <v>82</v>
      </c>
      <c r="G98" s="15">
        <v>179</v>
      </c>
      <c r="H98" s="16">
        <v>4.54</v>
      </c>
      <c r="I98" s="13">
        <f t="shared" ref="I98:I105" si="2">G98*H98</f>
        <v>812.66</v>
      </c>
    </row>
    <row r="99" spans="1:9" ht="12.75" customHeight="1" x14ac:dyDescent="0.2">
      <c r="A99" s="641"/>
      <c r="B99" s="13"/>
      <c r="C99" s="13" t="s">
        <v>71</v>
      </c>
      <c r="D99" s="14"/>
      <c r="E99" s="15"/>
      <c r="F99" s="15" t="s">
        <v>82</v>
      </c>
      <c r="G99" s="15">
        <v>173</v>
      </c>
      <c r="H99" s="16">
        <v>4.54</v>
      </c>
      <c r="I99" s="13">
        <f t="shared" si="2"/>
        <v>785.42</v>
      </c>
    </row>
    <row r="100" spans="1:9" x14ac:dyDescent="0.2">
      <c r="A100" s="641"/>
      <c r="B100" s="13"/>
      <c r="C100" s="13" t="s">
        <v>72</v>
      </c>
      <c r="D100" s="14"/>
      <c r="E100" s="15"/>
      <c r="F100" s="15" t="s">
        <v>82</v>
      </c>
      <c r="G100" s="15">
        <v>179</v>
      </c>
      <c r="H100" s="16">
        <v>4.54</v>
      </c>
      <c r="I100" s="13">
        <f t="shared" si="2"/>
        <v>812.66</v>
      </c>
    </row>
    <row r="101" spans="1:9" ht="12.75" customHeight="1" x14ac:dyDescent="0.2">
      <c r="A101" s="641"/>
      <c r="B101" s="13"/>
      <c r="C101" s="13" t="s">
        <v>73</v>
      </c>
      <c r="D101" s="14"/>
      <c r="E101" s="15"/>
      <c r="F101" s="15" t="s">
        <v>82</v>
      </c>
      <c r="G101" s="15">
        <v>173</v>
      </c>
      <c r="H101" s="16">
        <v>4.54</v>
      </c>
      <c r="I101" s="13">
        <f t="shared" si="2"/>
        <v>785.42</v>
      </c>
    </row>
    <row r="102" spans="1:9" ht="12.75" customHeight="1" x14ac:dyDescent="0.2">
      <c r="A102" s="641"/>
      <c r="B102" s="13"/>
      <c r="C102" s="13" t="s">
        <v>74</v>
      </c>
      <c r="D102" s="14"/>
      <c r="E102" s="15"/>
      <c r="F102" s="15" t="s">
        <v>82</v>
      </c>
      <c r="G102" s="15">
        <v>179</v>
      </c>
      <c r="H102" s="16">
        <v>4.8099999999999996</v>
      </c>
      <c r="I102" s="13">
        <f t="shared" si="2"/>
        <v>860.9899999999999</v>
      </c>
    </row>
    <row r="103" spans="1:9" ht="12.75" customHeight="1" x14ac:dyDescent="0.2">
      <c r="A103" s="641"/>
      <c r="B103" s="13"/>
      <c r="C103" s="13" t="s">
        <v>75</v>
      </c>
      <c r="D103" s="14"/>
      <c r="E103" s="15"/>
      <c r="F103" s="15" t="s">
        <v>82</v>
      </c>
      <c r="G103" s="15">
        <v>179</v>
      </c>
      <c r="H103" s="16">
        <v>4.8099999999999996</v>
      </c>
      <c r="I103" s="13">
        <f t="shared" si="2"/>
        <v>860.9899999999999</v>
      </c>
    </row>
    <row r="104" spans="1:9" ht="12.75" customHeight="1" x14ac:dyDescent="0.2">
      <c r="A104" s="641"/>
      <c r="B104" s="13"/>
      <c r="C104" s="13" t="s">
        <v>76</v>
      </c>
      <c r="D104" s="14"/>
      <c r="E104" s="15"/>
      <c r="F104" s="15" t="s">
        <v>82</v>
      </c>
      <c r="G104" s="15">
        <v>173</v>
      </c>
      <c r="H104" s="16">
        <v>4.8099999999999996</v>
      </c>
      <c r="I104" s="13">
        <f t="shared" si="2"/>
        <v>832.12999999999988</v>
      </c>
    </row>
    <row r="105" spans="1:9" ht="12.75" customHeight="1" x14ac:dyDescent="0.2">
      <c r="A105" s="641"/>
      <c r="B105" s="13"/>
      <c r="C105" s="13" t="s">
        <v>77</v>
      </c>
      <c r="D105" s="14"/>
      <c r="E105" s="15"/>
      <c r="F105" s="15" t="s">
        <v>82</v>
      </c>
      <c r="G105" s="15">
        <v>179</v>
      </c>
      <c r="H105" s="16">
        <v>4.8099999999999996</v>
      </c>
      <c r="I105" s="13">
        <f t="shared" si="2"/>
        <v>860.9899999999999</v>
      </c>
    </row>
    <row r="106" spans="1:9" ht="12.75" customHeight="1" x14ac:dyDescent="0.2">
      <c r="A106" s="641"/>
      <c r="B106" s="13"/>
      <c r="C106" s="13" t="s">
        <v>78</v>
      </c>
      <c r="D106" s="14"/>
      <c r="E106" s="15"/>
      <c r="F106" s="15" t="s">
        <v>82</v>
      </c>
      <c r="G106" s="15">
        <v>173</v>
      </c>
      <c r="H106" s="16">
        <v>4.8099999999999996</v>
      </c>
      <c r="I106" s="13">
        <f>G106*H106</f>
        <v>832.12999999999988</v>
      </c>
    </row>
    <row r="107" spans="1:9" ht="12.75" customHeight="1" x14ac:dyDescent="0.2">
      <c r="A107" s="641"/>
      <c r="B107" s="13"/>
      <c r="C107" s="13" t="s">
        <v>79</v>
      </c>
      <c r="D107" s="14"/>
      <c r="E107" s="15"/>
      <c r="F107" s="15" t="s">
        <v>82</v>
      </c>
      <c r="G107" s="15">
        <v>179</v>
      </c>
      <c r="H107" s="16">
        <v>4.8099999999999996</v>
      </c>
      <c r="I107" s="13">
        <f>G107*H107</f>
        <v>860.9899999999999</v>
      </c>
    </row>
    <row r="108" spans="1:9" ht="12.75" customHeight="1" x14ac:dyDescent="0.2">
      <c r="A108" s="653"/>
      <c r="B108" s="13"/>
      <c r="C108" s="13" t="s">
        <v>86</v>
      </c>
      <c r="D108" s="14"/>
      <c r="E108" s="15"/>
      <c r="F108" s="15" t="s">
        <v>82</v>
      </c>
      <c r="G108" s="15">
        <f>SUM(G96:G107)</f>
        <v>2112</v>
      </c>
      <c r="H108" s="16"/>
      <c r="I108" s="247">
        <f>SUM(I96:I107)</f>
        <v>9875.2199999999993</v>
      </c>
    </row>
    <row r="109" spans="1:9" ht="25.5" x14ac:dyDescent="0.2">
      <c r="A109" s="11" t="s">
        <v>91</v>
      </c>
      <c r="B109" s="13"/>
      <c r="C109" s="13" t="s">
        <v>86</v>
      </c>
      <c r="D109" s="14"/>
      <c r="E109" s="15"/>
      <c r="F109" s="15"/>
      <c r="G109" s="15"/>
      <c r="H109" s="16"/>
      <c r="I109" s="247">
        <v>54011.519999999997</v>
      </c>
    </row>
    <row r="110" spans="1:9" ht="12.75" customHeight="1" x14ac:dyDescent="0.2">
      <c r="A110" s="11" t="s">
        <v>83</v>
      </c>
      <c r="B110" s="13"/>
      <c r="C110" s="13" t="s">
        <v>86</v>
      </c>
      <c r="D110" s="14"/>
      <c r="E110" s="15"/>
      <c r="F110" s="15"/>
      <c r="G110" s="15"/>
      <c r="H110" s="16"/>
      <c r="I110" s="247">
        <v>3645.49</v>
      </c>
    </row>
    <row r="111" spans="1:9" ht="12.75" customHeight="1" x14ac:dyDescent="0.2">
      <c r="A111" s="11" t="s">
        <v>85</v>
      </c>
      <c r="B111" s="13"/>
      <c r="C111" s="13" t="s">
        <v>86</v>
      </c>
      <c r="D111" s="14"/>
      <c r="E111" s="15"/>
      <c r="F111" s="15"/>
      <c r="G111" s="15"/>
      <c r="H111" s="16"/>
      <c r="I111" s="247">
        <v>3897.78</v>
      </c>
    </row>
    <row r="112" spans="1:9" ht="12.75" customHeight="1" x14ac:dyDescent="0.2">
      <c r="A112" s="243" t="s">
        <v>88</v>
      </c>
      <c r="B112" s="13"/>
      <c r="C112" s="13" t="s">
        <v>86</v>
      </c>
      <c r="D112" s="14"/>
      <c r="E112" s="15"/>
      <c r="F112" s="15"/>
      <c r="G112" s="15"/>
      <c r="H112" s="16"/>
      <c r="I112" s="247">
        <v>3072.24</v>
      </c>
    </row>
    <row r="113" spans="1:255" ht="12.75" customHeight="1" thickBot="1" x14ac:dyDescent="0.25">
      <c r="A113" s="30"/>
      <c r="B113" s="112"/>
      <c r="C113" s="112"/>
      <c r="D113" s="111"/>
      <c r="E113" s="113"/>
      <c r="F113" s="112"/>
      <c r="G113" s="112"/>
      <c r="H113" s="111" t="s">
        <v>16</v>
      </c>
      <c r="I113" s="111">
        <f>SUM(I108:I112)</f>
        <v>74502.25</v>
      </c>
    </row>
    <row r="114" spans="1:255" s="45" customFormat="1" ht="71.45" customHeight="1" thickBot="1" x14ac:dyDescent="0.25">
      <c r="A114" s="120" t="s">
        <v>96</v>
      </c>
      <c r="B114" s="117" t="s">
        <v>15</v>
      </c>
      <c r="C114" s="117" t="s">
        <v>4</v>
      </c>
      <c r="D114" s="117" t="s">
        <v>22</v>
      </c>
      <c r="E114" s="121" t="s">
        <v>17</v>
      </c>
      <c r="F114" s="117" t="s">
        <v>18</v>
      </c>
      <c r="G114" s="117" t="s">
        <v>9</v>
      </c>
      <c r="H114" s="117" t="s">
        <v>12</v>
      </c>
      <c r="I114" s="118" t="s">
        <v>11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06"/>
      <c r="B115" s="107">
        <v>1423.04</v>
      </c>
      <c r="C115" s="58" t="s">
        <v>65</v>
      </c>
      <c r="D115" s="67"/>
      <c r="E115" s="59"/>
      <c r="F115" s="59"/>
      <c r="G115" s="59"/>
      <c r="H115" s="60"/>
      <c r="I115" s="61">
        <f t="shared" ref="I115:I126" si="3">G115*H115</f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06"/>
      <c r="B116" s="108">
        <v>1246.53</v>
      </c>
      <c r="C116" s="95" t="s">
        <v>66</v>
      </c>
      <c r="D116" s="96"/>
      <c r="E116" s="97"/>
      <c r="F116" s="97"/>
      <c r="G116" s="97"/>
      <c r="H116" s="98"/>
      <c r="I116" s="99">
        <f t="shared" si="3"/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06"/>
      <c r="B117" s="109">
        <v>1421.72</v>
      </c>
      <c r="C117" s="88" t="s">
        <v>69</v>
      </c>
      <c r="D117" s="89"/>
      <c r="E117" s="47"/>
      <c r="F117" s="47"/>
      <c r="G117" s="47"/>
      <c r="H117" s="48"/>
      <c r="I117" s="49">
        <f t="shared" si="3"/>
        <v>0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06"/>
      <c r="B118" s="109">
        <v>1405.47</v>
      </c>
      <c r="C118" s="88" t="s">
        <v>71</v>
      </c>
      <c r="D118" s="89"/>
      <c r="E118" s="47"/>
      <c r="F118" s="47"/>
      <c r="G118" s="47"/>
      <c r="H118" s="48"/>
      <c r="I118" s="49">
        <f t="shared" si="3"/>
        <v>0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06"/>
      <c r="B119" s="109">
        <v>1419.97</v>
      </c>
      <c r="C119" s="88" t="s">
        <v>72</v>
      </c>
      <c r="D119" s="89"/>
      <c r="E119" s="47"/>
      <c r="F119" s="47"/>
      <c r="G119" s="47"/>
      <c r="H119" s="48"/>
      <c r="I119" s="49">
        <f t="shared" si="3"/>
        <v>0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06"/>
      <c r="B120" s="109">
        <v>1400.11</v>
      </c>
      <c r="C120" s="88" t="s">
        <v>73</v>
      </c>
      <c r="D120" s="89"/>
      <c r="E120" s="47"/>
      <c r="F120" s="47"/>
      <c r="G120" s="47"/>
      <c r="H120" s="48"/>
      <c r="I120" s="49">
        <f t="shared" si="3"/>
        <v>0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09">
        <v>1176.3499999999999</v>
      </c>
      <c r="C121" s="88" t="s">
        <v>74</v>
      </c>
      <c r="D121" s="89"/>
      <c r="E121" s="47"/>
      <c r="F121" s="47"/>
      <c r="G121" s="47"/>
      <c r="H121" s="48"/>
      <c r="I121" s="49">
        <f t="shared" si="3"/>
        <v>0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109">
        <v>1243.8900000000001</v>
      </c>
      <c r="C122" s="88" t="s">
        <v>75</v>
      </c>
      <c r="D122" s="89"/>
      <c r="E122" s="47"/>
      <c r="F122" s="47"/>
      <c r="G122" s="47"/>
      <c r="H122" s="48"/>
      <c r="I122" s="49">
        <f t="shared" si="3"/>
        <v>0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11"/>
      <c r="B123" s="109">
        <v>1401.43</v>
      </c>
      <c r="C123" s="88" t="s">
        <v>76</v>
      </c>
      <c r="D123" s="89"/>
      <c r="E123" s="47"/>
      <c r="F123" s="47"/>
      <c r="G123" s="47"/>
      <c r="H123" s="48"/>
      <c r="I123" s="49">
        <f t="shared" si="3"/>
        <v>0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1"/>
      <c r="B124" s="109">
        <v>1138.1600000000001</v>
      </c>
      <c r="C124" s="88" t="s">
        <v>77</v>
      </c>
      <c r="D124" s="89"/>
      <c r="E124" s="47"/>
      <c r="F124" s="47"/>
      <c r="G124" s="47"/>
      <c r="H124" s="48"/>
      <c r="I124" s="49">
        <f t="shared" si="3"/>
        <v>0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11"/>
      <c r="B125" s="109">
        <v>1152.76</v>
      </c>
      <c r="C125" s="88" t="s">
        <v>78</v>
      </c>
      <c r="D125" s="89"/>
      <c r="E125" s="47"/>
      <c r="F125" s="47"/>
      <c r="G125" s="47"/>
      <c r="H125" s="48"/>
      <c r="I125" s="49">
        <f t="shared" si="3"/>
        <v>0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11"/>
      <c r="B126" s="109">
        <v>1436.97</v>
      </c>
      <c r="C126" s="88" t="s">
        <v>79</v>
      </c>
      <c r="D126" s="89"/>
      <c r="E126" s="47"/>
      <c r="F126" s="47"/>
      <c r="G126" s="47"/>
      <c r="H126" s="48"/>
      <c r="I126" s="49">
        <f t="shared" si="3"/>
        <v>0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3.5" thickBot="1" x14ac:dyDescent="0.25">
      <c r="A127" s="106"/>
      <c r="B127" s="109"/>
      <c r="C127" s="88" t="s">
        <v>86</v>
      </c>
      <c r="D127" s="89"/>
      <c r="E127" s="47"/>
      <c r="F127" s="47"/>
      <c r="G127" s="47"/>
      <c r="H127" s="48"/>
      <c r="I127" s="49">
        <v>536.54999999999995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11"/>
      <c r="B128" s="51">
        <f>SUM(B115:B126)</f>
        <v>15866.4</v>
      </c>
      <c r="C128" s="50"/>
      <c r="D128" s="51"/>
      <c r="E128" s="52"/>
      <c r="F128" s="50"/>
      <c r="G128" s="50"/>
      <c r="H128" s="51" t="s">
        <v>16</v>
      </c>
      <c r="I128" s="51">
        <f>SUM(I115:I127)</f>
        <v>536.54999999999995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64.5" thickBot="1" x14ac:dyDescent="0.25">
      <c r="A129" s="194" t="s">
        <v>98</v>
      </c>
      <c r="B129" s="117" t="s">
        <v>15</v>
      </c>
      <c r="C129" s="117" t="s">
        <v>4</v>
      </c>
      <c r="D129" s="117" t="s">
        <v>22</v>
      </c>
      <c r="E129" s="121" t="s">
        <v>17</v>
      </c>
      <c r="F129" s="117" t="s">
        <v>18</v>
      </c>
      <c r="G129" s="117" t="s">
        <v>9</v>
      </c>
      <c r="H129" s="117" t="s">
        <v>12</v>
      </c>
      <c r="I129" s="118" t="s">
        <v>11</v>
      </c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26.25" thickBot="1" x14ac:dyDescent="0.25">
      <c r="A130" s="120" t="s">
        <v>87</v>
      </c>
      <c r="B130" s="167"/>
      <c r="C130" s="88" t="s">
        <v>86</v>
      </c>
      <c r="D130" s="241"/>
      <c r="E130" s="242"/>
      <c r="F130" s="241"/>
      <c r="G130" s="242"/>
      <c r="H130" s="242"/>
      <c r="I130" s="49">
        <v>21439.11</v>
      </c>
    </row>
    <row r="131" spans="1:255" ht="13.5" thickBot="1" x14ac:dyDescent="0.25">
      <c r="A131" s="46"/>
      <c r="B131" s="79">
        <f>SUM(B130:B130)</f>
        <v>0</v>
      </c>
      <c r="C131" s="78"/>
      <c r="D131" s="79"/>
      <c r="E131" s="80"/>
      <c r="F131" s="78"/>
      <c r="G131" s="78"/>
      <c r="H131" s="79" t="s">
        <v>16</v>
      </c>
      <c r="I131" s="79">
        <f>SUM(I130:I130)</f>
        <v>21439.11</v>
      </c>
    </row>
    <row r="132" spans="1:255" ht="51.75" thickBot="1" x14ac:dyDescent="0.25">
      <c r="A132" s="137" t="s">
        <v>97</v>
      </c>
      <c r="B132" s="117" t="s">
        <v>15</v>
      </c>
      <c r="C132" s="117" t="s">
        <v>4</v>
      </c>
      <c r="D132" s="117" t="s">
        <v>22</v>
      </c>
      <c r="E132" s="285" t="s">
        <v>17</v>
      </c>
      <c r="F132" s="117" t="s">
        <v>18</v>
      </c>
      <c r="G132" s="117" t="s">
        <v>9</v>
      </c>
      <c r="H132" s="117" t="s">
        <v>12</v>
      </c>
      <c r="I132" s="118" t="s">
        <v>11</v>
      </c>
    </row>
    <row r="133" spans="1:255" ht="13.5" thickBot="1" x14ac:dyDescent="0.25">
      <c r="A133" s="209"/>
      <c r="B133" s="188"/>
      <c r="C133" s="73" t="s">
        <v>86</v>
      </c>
      <c r="D133" s="166"/>
      <c r="E133" s="53"/>
      <c r="F133" s="53"/>
      <c r="G133" s="53"/>
      <c r="H133" s="156"/>
      <c r="I133" s="571">
        <v>33976.410000000003</v>
      </c>
    </row>
    <row r="134" spans="1:255" ht="13.5" thickBot="1" x14ac:dyDescent="0.25">
      <c r="A134" s="137"/>
      <c r="B134" s="277"/>
      <c r="C134" s="78"/>
      <c r="D134" s="79"/>
      <c r="E134" s="80"/>
      <c r="F134" s="78"/>
      <c r="G134" s="78"/>
      <c r="H134" s="79"/>
      <c r="I134" s="81">
        <f>SUM(I133)</f>
        <v>33976.410000000003</v>
      </c>
    </row>
    <row r="135" spans="1:255" x14ac:dyDescent="0.2">
      <c r="A135" s="9"/>
      <c r="B135" s="9"/>
      <c r="C135" s="9"/>
      <c r="D135" s="9"/>
      <c r="E135" s="9"/>
      <c r="F135" s="20"/>
      <c r="G135" s="20"/>
      <c r="H135" s="20"/>
      <c r="I135" s="20"/>
    </row>
    <row r="136" spans="1:255" ht="12.75" customHeight="1" x14ac:dyDescent="0.2">
      <c r="A136" s="21" t="s">
        <v>20</v>
      </c>
      <c r="B136" s="22"/>
      <c r="C136" s="23"/>
      <c r="D136" s="4" t="s">
        <v>8</v>
      </c>
      <c r="E136" s="4" t="s">
        <v>5</v>
      </c>
      <c r="F136" s="122" t="s">
        <v>6</v>
      </c>
    </row>
    <row r="137" spans="1:255" ht="12.75" customHeight="1" x14ac:dyDescent="0.2">
      <c r="A137" s="593" t="s">
        <v>14</v>
      </c>
      <c r="B137" s="594"/>
      <c r="C137" s="25"/>
      <c r="D137" s="26">
        <f>B32</f>
        <v>40973.841999999997</v>
      </c>
      <c r="E137" s="26">
        <f>I32</f>
        <v>5325.2235999999994</v>
      </c>
      <c r="F137" s="123">
        <f>D137+E137</f>
        <v>46299.065599999994</v>
      </c>
    </row>
    <row r="138" spans="1:255" ht="12.75" customHeight="1" x14ac:dyDescent="0.2">
      <c r="A138" s="593" t="s">
        <v>1603</v>
      </c>
      <c r="B138" s="594"/>
      <c r="C138" s="25"/>
      <c r="D138" s="26">
        <f>B59</f>
        <v>60700.803</v>
      </c>
      <c r="E138" s="26">
        <f>I59</f>
        <v>12070.385</v>
      </c>
      <c r="F138" s="123">
        <f>D138+E138</f>
        <v>72771.187999999995</v>
      </c>
    </row>
    <row r="139" spans="1:255" ht="12.75" customHeight="1" x14ac:dyDescent="0.2">
      <c r="A139" s="593" t="s">
        <v>13</v>
      </c>
      <c r="B139" s="594"/>
      <c r="C139" s="25"/>
      <c r="D139" s="26">
        <f>B79</f>
        <v>30835.663399999994</v>
      </c>
      <c r="E139" s="26">
        <f>I79</f>
        <v>321.10000000000002</v>
      </c>
      <c r="F139" s="123">
        <f>D139+E139</f>
        <v>31156.763399999993</v>
      </c>
    </row>
    <row r="140" spans="1:255" ht="12.75" customHeight="1" x14ac:dyDescent="0.2">
      <c r="A140" s="593" t="s">
        <v>383</v>
      </c>
      <c r="B140" s="594"/>
      <c r="C140" s="25"/>
      <c r="D140" s="26">
        <f>B94</f>
        <v>43421.798000000003</v>
      </c>
      <c r="E140" s="26">
        <f>I94</f>
        <v>339.1</v>
      </c>
      <c r="F140" s="123">
        <f>D140+E140</f>
        <v>43760.898000000001</v>
      </c>
      <c r="G140" s="56"/>
    </row>
    <row r="141" spans="1:255" ht="12.75" customHeight="1" x14ac:dyDescent="0.2">
      <c r="A141" s="593" t="s">
        <v>25</v>
      </c>
      <c r="B141" s="594"/>
      <c r="C141" s="25"/>
      <c r="D141" s="26">
        <f>B128</f>
        <v>15866.4</v>
      </c>
      <c r="E141" s="26">
        <f>I128</f>
        <v>536.54999999999995</v>
      </c>
      <c r="F141" s="123">
        <f>D141+E141</f>
        <v>16402.95</v>
      </c>
      <c r="G141" s="56"/>
    </row>
    <row r="142" spans="1:255" ht="12.75" customHeight="1" x14ac:dyDescent="0.2">
      <c r="A142" s="607" t="s">
        <v>68</v>
      </c>
      <c r="B142" s="608"/>
      <c r="C142" s="248"/>
      <c r="D142" s="249"/>
      <c r="E142" s="249"/>
      <c r="F142" s="245">
        <f>F143+F144+F145+F146+F147</f>
        <v>74502.25</v>
      </c>
      <c r="G142" s="56"/>
    </row>
    <row r="143" spans="1:255" ht="12.75" customHeight="1" x14ac:dyDescent="0.2">
      <c r="A143" s="605" t="s">
        <v>81</v>
      </c>
      <c r="B143" s="606"/>
      <c r="C143" s="25"/>
      <c r="D143" s="26"/>
      <c r="E143" s="26"/>
      <c r="F143" s="123">
        <f>I108</f>
        <v>9875.2199999999993</v>
      </c>
      <c r="G143" s="56"/>
    </row>
    <row r="144" spans="1:255" ht="12.75" customHeight="1" x14ac:dyDescent="0.2">
      <c r="A144" s="605" t="s">
        <v>91</v>
      </c>
      <c r="B144" s="606"/>
      <c r="C144" s="25"/>
      <c r="D144" s="26"/>
      <c r="E144" s="26"/>
      <c r="F144" s="123">
        <f>I109</f>
        <v>54011.519999999997</v>
      </c>
      <c r="G144" s="56"/>
    </row>
    <row r="145" spans="1:7" ht="12.75" customHeight="1" x14ac:dyDescent="0.2">
      <c r="A145" s="605" t="s">
        <v>83</v>
      </c>
      <c r="B145" s="606"/>
      <c r="C145" s="25"/>
      <c r="D145" s="26"/>
      <c r="E145" s="26"/>
      <c r="F145" s="123">
        <f>I110</f>
        <v>3645.49</v>
      </c>
      <c r="G145" s="56"/>
    </row>
    <row r="146" spans="1:7" ht="12.75" customHeight="1" x14ac:dyDescent="0.2">
      <c r="A146" s="605" t="s">
        <v>85</v>
      </c>
      <c r="B146" s="606"/>
      <c r="C146" s="25"/>
      <c r="D146" s="26"/>
      <c r="E146" s="26"/>
      <c r="F146" s="123">
        <f>I111</f>
        <v>3897.78</v>
      </c>
      <c r="G146" s="56"/>
    </row>
    <row r="147" spans="1:7" ht="12.75" customHeight="1" x14ac:dyDescent="0.2">
      <c r="A147" s="605" t="s">
        <v>88</v>
      </c>
      <c r="B147" s="606"/>
      <c r="C147" s="25"/>
      <c r="D147" s="26"/>
      <c r="E147" s="26"/>
      <c r="F147" s="123">
        <f>I112</f>
        <v>3072.24</v>
      </c>
      <c r="G147" s="56"/>
    </row>
    <row r="148" spans="1:7" ht="12.75" customHeight="1" x14ac:dyDescent="0.2">
      <c r="A148" s="614" t="s">
        <v>2</v>
      </c>
      <c r="B148" s="615"/>
      <c r="C148" s="25"/>
      <c r="D148" s="26">
        <f>B131</f>
        <v>0</v>
      </c>
      <c r="E148" s="26"/>
      <c r="F148" s="123">
        <f>D148+E148+I130</f>
        <v>21439.11</v>
      </c>
      <c r="G148" s="56"/>
    </row>
    <row r="149" spans="1:7" ht="12.75" customHeight="1" x14ac:dyDescent="0.2">
      <c r="A149" s="614" t="s">
        <v>97</v>
      </c>
      <c r="B149" s="615"/>
      <c r="C149" s="25"/>
      <c r="D149" s="26"/>
      <c r="E149" s="26"/>
      <c r="F149" s="123">
        <f>I134</f>
        <v>33976.410000000003</v>
      </c>
      <c r="G149" s="56"/>
    </row>
    <row r="150" spans="1:7" ht="12.75" customHeight="1" x14ac:dyDescent="0.2">
      <c r="A150" s="612" t="s">
        <v>21</v>
      </c>
      <c r="B150" s="613"/>
      <c r="C150" s="27"/>
      <c r="D150" s="28">
        <f>SUM(D137:D148)</f>
        <v>191798.50639999998</v>
      </c>
      <c r="E150" s="28">
        <f>SUM(E137:E141)</f>
        <v>18592.358599999996</v>
      </c>
      <c r="F150" s="124">
        <f>F137+F138+F139+F140+F141+F142+F148+F149</f>
        <v>340308.63500000001</v>
      </c>
    </row>
  </sheetData>
  <autoFilter ref="A5:I128"/>
  <mergeCells count="51">
    <mergeCell ref="B16:B18"/>
    <mergeCell ref="D14:D15"/>
    <mergeCell ref="A22:A23"/>
    <mergeCell ref="B38:B45"/>
    <mergeCell ref="C16:C18"/>
    <mergeCell ref="A38:A45"/>
    <mergeCell ref="G1:H1"/>
    <mergeCell ref="A1:B1"/>
    <mergeCell ref="G2:H2"/>
    <mergeCell ref="A14:A15"/>
    <mergeCell ref="A6:A12"/>
    <mergeCell ref="B25:B29"/>
    <mergeCell ref="A25:A29"/>
    <mergeCell ref="C6:C12"/>
    <mergeCell ref="D6:D12"/>
    <mergeCell ref="B6:B12"/>
    <mergeCell ref="A74:A78"/>
    <mergeCell ref="D48:D51"/>
    <mergeCell ref="D25:D29"/>
    <mergeCell ref="B14:B15"/>
    <mergeCell ref="A16:A18"/>
    <mergeCell ref="A52:A55"/>
    <mergeCell ref="B48:B51"/>
    <mergeCell ref="C14:C15"/>
    <mergeCell ref="D16:D18"/>
    <mergeCell ref="D52:D55"/>
    <mergeCell ref="B52:B55"/>
    <mergeCell ref="B22:B23"/>
    <mergeCell ref="C25:C29"/>
    <mergeCell ref="C52:C55"/>
    <mergeCell ref="C48:C51"/>
    <mergeCell ref="D38:D45"/>
    <mergeCell ref="C22:C23"/>
    <mergeCell ref="D22:D23"/>
    <mergeCell ref="C38:C45"/>
    <mergeCell ref="A48:A51"/>
    <mergeCell ref="A150:B150"/>
    <mergeCell ref="A137:B137"/>
    <mergeCell ref="A138:B138"/>
    <mergeCell ref="A139:B139"/>
    <mergeCell ref="A142:B142"/>
    <mergeCell ref="A149:B149"/>
    <mergeCell ref="A141:B141"/>
    <mergeCell ref="A143:B143"/>
    <mergeCell ref="A96:A108"/>
    <mergeCell ref="A146:B146"/>
    <mergeCell ref="A147:B147"/>
    <mergeCell ref="A148:B148"/>
    <mergeCell ref="A144:B144"/>
    <mergeCell ref="A140:B140"/>
    <mergeCell ref="A145:B14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9"/>
  <dimension ref="A1:IU199"/>
  <sheetViews>
    <sheetView topLeftCell="A175" zoomScaleNormal="100" workbookViewId="0">
      <selection activeCell="A187" sqref="A187:B187"/>
    </sheetView>
  </sheetViews>
  <sheetFormatPr defaultRowHeight="12.75" customHeight="1" x14ac:dyDescent="0.2"/>
  <cols>
    <col min="1" max="1" width="24.7109375" customWidth="1"/>
    <col min="2" max="2" width="13.5703125" customWidth="1"/>
    <col min="3" max="3" width="13.140625" customWidth="1"/>
    <col min="4" max="4" width="15.42578125" customWidth="1"/>
    <col min="5" max="5" width="26.28515625" customWidth="1"/>
    <col min="6" max="6" width="12.42578125" customWidth="1"/>
    <col min="7" max="7" width="8.7109375" customWidth="1"/>
    <col min="8" max="8" width="10.5703125" customWidth="1"/>
    <col min="9" max="9" width="14.285156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3590.6</v>
      </c>
      <c r="E2" s="5">
        <v>643337.19999999995</v>
      </c>
      <c r="F2" s="6">
        <v>675149.53</v>
      </c>
      <c r="G2" s="586">
        <f>E2-F2</f>
        <v>-31812.330000000075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16</v>
      </c>
      <c r="F3" s="1"/>
      <c r="G3" s="1"/>
      <c r="H3" s="1" t="s">
        <v>24</v>
      </c>
      <c r="I3" s="8">
        <f>F2-F199</f>
        <v>-166667.5852999998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4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65"/>
      <c r="B6" s="33">
        <v>10796.92</v>
      </c>
      <c r="C6" s="33" t="s">
        <v>65</v>
      </c>
      <c r="D6" s="410"/>
      <c r="E6" s="35"/>
      <c r="F6" s="35"/>
      <c r="G6" s="35"/>
      <c r="H6" s="36"/>
      <c r="I6" s="33">
        <f t="shared" ref="I6:I20" si="0">G6*H6</f>
        <v>0</v>
      </c>
    </row>
    <row r="7" spans="1:9" ht="12.75" customHeight="1" x14ac:dyDescent="0.2">
      <c r="A7" s="268"/>
      <c r="B7" s="13">
        <v>10774.09</v>
      </c>
      <c r="C7" s="13" t="s">
        <v>66</v>
      </c>
      <c r="D7" s="271"/>
      <c r="E7" s="15"/>
      <c r="F7" s="15"/>
      <c r="G7" s="15"/>
      <c r="H7" s="16"/>
      <c r="I7" s="13">
        <f t="shared" si="0"/>
        <v>0</v>
      </c>
    </row>
    <row r="8" spans="1:9" ht="12.75" customHeight="1" x14ac:dyDescent="0.2">
      <c r="A8" s="268"/>
      <c r="B8" s="13">
        <v>11522.68</v>
      </c>
      <c r="C8" s="13" t="s">
        <v>69</v>
      </c>
      <c r="D8" s="271"/>
      <c r="E8" s="15"/>
      <c r="F8" s="15"/>
      <c r="G8" s="15"/>
      <c r="H8" s="16"/>
      <c r="I8" s="13">
        <f t="shared" si="0"/>
        <v>0</v>
      </c>
    </row>
    <row r="9" spans="1:9" ht="12.75" customHeight="1" x14ac:dyDescent="0.2">
      <c r="A9" s="268"/>
      <c r="B9" s="13">
        <v>10184.59</v>
      </c>
      <c r="C9" s="13" t="s">
        <v>71</v>
      </c>
      <c r="D9" s="271"/>
      <c r="E9" s="15"/>
      <c r="F9" s="15"/>
      <c r="G9" s="15"/>
      <c r="H9" s="16"/>
      <c r="I9" s="13">
        <f t="shared" si="0"/>
        <v>0</v>
      </c>
    </row>
    <row r="10" spans="1:9" ht="12.75" customHeight="1" thickBot="1" x14ac:dyDescent="0.25">
      <c r="A10" s="316"/>
      <c r="B10" s="74">
        <v>9447.2900000000009</v>
      </c>
      <c r="C10" s="74" t="s">
        <v>72</v>
      </c>
      <c r="D10" s="405"/>
      <c r="E10" s="76"/>
      <c r="F10" s="76"/>
      <c r="G10" s="76"/>
      <c r="H10" s="77"/>
      <c r="I10" s="74">
        <f t="shared" si="0"/>
        <v>0</v>
      </c>
    </row>
    <row r="11" spans="1:9" ht="12.75" customHeight="1" x14ac:dyDescent="0.2">
      <c r="A11" s="588" t="s">
        <v>727</v>
      </c>
      <c r="B11" s="579">
        <v>8357.34</v>
      </c>
      <c r="C11" s="579" t="s">
        <v>73</v>
      </c>
      <c r="D11" s="609"/>
      <c r="E11" s="37" t="s">
        <v>211</v>
      </c>
      <c r="F11" s="37" t="s">
        <v>137</v>
      </c>
      <c r="G11" s="37">
        <v>1.04</v>
      </c>
      <c r="H11" s="38">
        <v>197.09</v>
      </c>
      <c r="I11" s="39">
        <f t="shared" si="0"/>
        <v>204.9736</v>
      </c>
    </row>
    <row r="12" spans="1:9" ht="12.75" customHeight="1" thickBot="1" x14ac:dyDescent="0.25">
      <c r="A12" s="590"/>
      <c r="B12" s="580"/>
      <c r="C12" s="580"/>
      <c r="D12" s="611"/>
      <c r="E12" s="40" t="s">
        <v>212</v>
      </c>
      <c r="F12" s="40" t="s">
        <v>102</v>
      </c>
      <c r="G12" s="40">
        <v>0.05</v>
      </c>
      <c r="H12" s="41">
        <v>116</v>
      </c>
      <c r="I12" s="42">
        <f t="shared" si="0"/>
        <v>5.8000000000000007</v>
      </c>
    </row>
    <row r="13" spans="1:9" ht="12.75" customHeight="1" x14ac:dyDescent="0.2">
      <c r="A13" s="588" t="s">
        <v>620</v>
      </c>
      <c r="B13" s="579">
        <v>9777.85</v>
      </c>
      <c r="C13" s="579" t="s">
        <v>74</v>
      </c>
      <c r="D13" s="609" t="s">
        <v>277</v>
      </c>
      <c r="E13" s="37" t="s">
        <v>151</v>
      </c>
      <c r="F13" s="37" t="s">
        <v>100</v>
      </c>
      <c r="G13" s="37">
        <v>1</v>
      </c>
      <c r="H13" s="38">
        <v>320</v>
      </c>
      <c r="I13" s="39">
        <f t="shared" si="0"/>
        <v>320</v>
      </c>
    </row>
    <row r="14" spans="1:9" ht="12.75" customHeight="1" x14ac:dyDescent="0.2">
      <c r="A14" s="589"/>
      <c r="B14" s="581"/>
      <c r="C14" s="581"/>
      <c r="D14" s="610"/>
      <c r="E14" s="15" t="s">
        <v>928</v>
      </c>
      <c r="F14" s="15" t="s">
        <v>108</v>
      </c>
      <c r="G14" s="15">
        <v>0.5</v>
      </c>
      <c r="H14" s="16">
        <v>277</v>
      </c>
      <c r="I14" s="43">
        <f t="shared" si="0"/>
        <v>138.5</v>
      </c>
    </row>
    <row r="15" spans="1:9" ht="12.75" customHeight="1" thickBot="1" x14ac:dyDescent="0.25">
      <c r="A15" s="590"/>
      <c r="B15" s="580"/>
      <c r="C15" s="580"/>
      <c r="D15" s="611"/>
      <c r="E15" s="40" t="s">
        <v>151</v>
      </c>
      <c r="F15" s="40" t="s">
        <v>100</v>
      </c>
      <c r="G15" s="40">
        <v>1.5</v>
      </c>
      <c r="H15" s="41">
        <v>320</v>
      </c>
      <c r="I15" s="42">
        <f t="shared" si="0"/>
        <v>480</v>
      </c>
    </row>
    <row r="16" spans="1:9" ht="12.75" customHeight="1" x14ac:dyDescent="0.2">
      <c r="A16" s="265"/>
      <c r="B16" s="33">
        <v>8008.3919999999998</v>
      </c>
      <c r="C16" s="33" t="s">
        <v>75</v>
      </c>
      <c r="D16" s="401"/>
      <c r="E16" s="35"/>
      <c r="F16" s="35"/>
      <c r="G16" s="35"/>
      <c r="H16" s="36"/>
      <c r="I16" s="33">
        <f t="shared" si="0"/>
        <v>0</v>
      </c>
    </row>
    <row r="17" spans="1:9" ht="12.75" customHeight="1" x14ac:dyDescent="0.2">
      <c r="A17" s="268"/>
      <c r="B17" s="13">
        <v>8702.2980000000007</v>
      </c>
      <c r="C17" s="33" t="s">
        <v>76</v>
      </c>
      <c r="D17" s="269"/>
      <c r="E17" s="15"/>
      <c r="F17" s="15"/>
      <c r="G17" s="15"/>
      <c r="H17" s="16"/>
      <c r="I17" s="13">
        <f t="shared" si="0"/>
        <v>0</v>
      </c>
    </row>
    <row r="18" spans="1:9" ht="12.75" customHeight="1" x14ac:dyDescent="0.2">
      <c r="A18" s="268"/>
      <c r="B18" s="13">
        <v>8816.9259999999995</v>
      </c>
      <c r="C18" s="33" t="s">
        <v>77</v>
      </c>
      <c r="D18" s="269"/>
      <c r="E18" s="15"/>
      <c r="F18" s="15"/>
      <c r="G18" s="15"/>
      <c r="H18" s="16"/>
      <c r="I18" s="13">
        <f t="shared" si="0"/>
        <v>0</v>
      </c>
    </row>
    <row r="19" spans="1:9" ht="12.75" customHeight="1" x14ac:dyDescent="0.2">
      <c r="A19" s="268"/>
      <c r="B19" s="13">
        <v>9535.7250000000004</v>
      </c>
      <c r="C19" s="33" t="s">
        <v>78</v>
      </c>
      <c r="D19" s="269"/>
      <c r="E19" s="15"/>
      <c r="F19" s="15"/>
      <c r="G19" s="15"/>
      <c r="H19" s="16"/>
      <c r="I19" s="13">
        <f t="shared" si="0"/>
        <v>0</v>
      </c>
    </row>
    <row r="20" spans="1:9" ht="12.75" customHeight="1" x14ac:dyDescent="0.2">
      <c r="A20" s="268"/>
      <c r="B20" s="13">
        <v>9504.7610000000004</v>
      </c>
      <c r="C20" s="33" t="s">
        <v>79</v>
      </c>
      <c r="D20" s="269"/>
      <c r="E20" s="15"/>
      <c r="F20" s="15"/>
      <c r="G20" s="15"/>
      <c r="H20" s="16"/>
      <c r="I20" s="13">
        <f t="shared" si="0"/>
        <v>0</v>
      </c>
    </row>
    <row r="21" spans="1:9" ht="12.75" customHeight="1" thickBot="1" x14ac:dyDescent="0.25">
      <c r="A21" s="82"/>
      <c r="B21" s="200">
        <f>SUM(B6:B20)</f>
        <v>115428.86199999999</v>
      </c>
      <c r="C21" s="201"/>
      <c r="D21" s="200"/>
      <c r="E21" s="202"/>
      <c r="F21" s="201"/>
      <c r="G21" s="201"/>
      <c r="H21" s="200" t="s">
        <v>16</v>
      </c>
      <c r="I21" s="200">
        <f>SUM(I6:I20)</f>
        <v>1149.2736</v>
      </c>
    </row>
    <row r="22" spans="1:9" ht="77.25" thickBot="1" x14ac:dyDescent="0.25">
      <c r="A22" s="137" t="s">
        <v>1602</v>
      </c>
      <c r="B22" s="117" t="s">
        <v>15</v>
      </c>
      <c r="C22" s="117" t="s">
        <v>4</v>
      </c>
      <c r="D22" s="117" t="s">
        <v>22</v>
      </c>
      <c r="E22" s="121" t="s">
        <v>17</v>
      </c>
      <c r="F22" s="117" t="s">
        <v>18</v>
      </c>
      <c r="G22" s="117" t="s">
        <v>9</v>
      </c>
      <c r="H22" s="117" t="s">
        <v>12</v>
      </c>
      <c r="I22" s="118" t="s">
        <v>11</v>
      </c>
    </row>
    <row r="23" spans="1:9" ht="12.75" customHeight="1" thickBot="1" x14ac:dyDescent="0.25">
      <c r="A23" s="46" t="s">
        <v>118</v>
      </c>
      <c r="B23" s="579">
        <v>15594.47</v>
      </c>
      <c r="C23" s="579" t="s">
        <v>65</v>
      </c>
      <c r="D23" s="47" t="s">
        <v>292</v>
      </c>
      <c r="E23" s="47" t="s">
        <v>293</v>
      </c>
      <c r="F23" s="47" t="s">
        <v>100</v>
      </c>
      <c r="G23" s="47">
        <v>1</v>
      </c>
      <c r="H23" s="48">
        <v>140</v>
      </c>
      <c r="I23" s="49">
        <f t="shared" ref="I23:I81" si="1">G23*H23</f>
        <v>140</v>
      </c>
    </row>
    <row r="24" spans="1:9" ht="26.25" thickBot="1" x14ac:dyDescent="0.25">
      <c r="A24" s="46" t="s">
        <v>353</v>
      </c>
      <c r="B24" s="580"/>
      <c r="C24" s="580"/>
      <c r="D24" s="47" t="s">
        <v>362</v>
      </c>
      <c r="E24" s="47" t="s">
        <v>355</v>
      </c>
      <c r="F24" s="47" t="s">
        <v>100</v>
      </c>
      <c r="G24" s="47">
        <v>5</v>
      </c>
      <c r="H24" s="48">
        <v>17</v>
      </c>
      <c r="I24" s="49">
        <f t="shared" si="1"/>
        <v>85</v>
      </c>
    </row>
    <row r="25" spans="1:9" ht="12.75" customHeight="1" x14ac:dyDescent="0.2">
      <c r="A25" s="588" t="s">
        <v>353</v>
      </c>
      <c r="B25" s="579">
        <v>13087.82</v>
      </c>
      <c r="C25" s="579" t="s">
        <v>66</v>
      </c>
      <c r="D25" s="591" t="s">
        <v>362</v>
      </c>
      <c r="E25" s="37" t="s">
        <v>355</v>
      </c>
      <c r="F25" s="37" t="s">
        <v>100</v>
      </c>
      <c r="G25" s="37">
        <v>6</v>
      </c>
      <c r="H25" s="38">
        <v>17</v>
      </c>
      <c r="I25" s="39">
        <f t="shared" si="1"/>
        <v>102</v>
      </c>
    </row>
    <row r="26" spans="1:9" ht="12.75" customHeight="1" thickBot="1" x14ac:dyDescent="0.25">
      <c r="A26" s="590"/>
      <c r="B26" s="581"/>
      <c r="C26" s="581"/>
      <c r="D26" s="592"/>
      <c r="E26" s="86" t="s">
        <v>390</v>
      </c>
      <c r="F26" s="86" t="s">
        <v>100</v>
      </c>
      <c r="G26" s="86">
        <v>4</v>
      </c>
      <c r="H26" s="87">
        <v>38.51</v>
      </c>
      <c r="I26" s="203">
        <f t="shared" si="1"/>
        <v>154.04</v>
      </c>
    </row>
    <row r="27" spans="1:9" ht="12.75" customHeight="1" x14ac:dyDescent="0.2">
      <c r="A27" s="588" t="s">
        <v>168</v>
      </c>
      <c r="B27" s="581"/>
      <c r="C27" s="581"/>
      <c r="D27" s="609" t="s">
        <v>443</v>
      </c>
      <c r="E27" s="37" t="s">
        <v>444</v>
      </c>
      <c r="F27" s="37" t="s">
        <v>100</v>
      </c>
      <c r="G27" s="37">
        <v>1</v>
      </c>
      <c r="H27" s="38">
        <v>235.8</v>
      </c>
      <c r="I27" s="39">
        <f t="shared" si="1"/>
        <v>235.8</v>
      </c>
    </row>
    <row r="28" spans="1:9" ht="12.75" customHeight="1" x14ac:dyDescent="0.2">
      <c r="A28" s="589"/>
      <c r="B28" s="581"/>
      <c r="C28" s="581"/>
      <c r="D28" s="610"/>
      <c r="E28" s="15" t="s">
        <v>445</v>
      </c>
      <c r="F28" s="15" t="s">
        <v>100</v>
      </c>
      <c r="G28" s="15">
        <v>2</v>
      </c>
      <c r="H28" s="16">
        <v>125.8</v>
      </c>
      <c r="I28" s="43">
        <f t="shared" si="1"/>
        <v>251.6</v>
      </c>
    </row>
    <row r="29" spans="1:9" ht="12.75" customHeight="1" x14ac:dyDescent="0.2">
      <c r="A29" s="589"/>
      <c r="B29" s="581"/>
      <c r="C29" s="581"/>
      <c r="D29" s="610"/>
      <c r="E29" s="15" t="s">
        <v>446</v>
      </c>
      <c r="F29" s="15" t="s">
        <v>100</v>
      </c>
      <c r="G29" s="15">
        <v>2</v>
      </c>
      <c r="H29" s="16">
        <v>58</v>
      </c>
      <c r="I29" s="43">
        <f t="shared" si="1"/>
        <v>116</v>
      </c>
    </row>
    <row r="30" spans="1:9" ht="12.75" customHeight="1" x14ac:dyDescent="0.2">
      <c r="A30" s="589"/>
      <c r="B30" s="581"/>
      <c r="C30" s="581"/>
      <c r="D30" s="610"/>
      <c r="E30" s="15" t="s">
        <v>343</v>
      </c>
      <c r="F30" s="15" t="s">
        <v>100</v>
      </c>
      <c r="G30" s="15">
        <v>1</v>
      </c>
      <c r="H30" s="16">
        <v>57.25</v>
      </c>
      <c r="I30" s="43">
        <f t="shared" si="1"/>
        <v>57.25</v>
      </c>
    </row>
    <row r="31" spans="1:9" ht="12.75" customHeight="1" x14ac:dyDescent="0.2">
      <c r="A31" s="589"/>
      <c r="B31" s="581"/>
      <c r="C31" s="581"/>
      <c r="D31" s="610"/>
      <c r="E31" s="15" t="s">
        <v>447</v>
      </c>
      <c r="F31" s="15" t="s">
        <v>100</v>
      </c>
      <c r="G31" s="15">
        <v>1</v>
      </c>
      <c r="H31" s="16">
        <v>32</v>
      </c>
      <c r="I31" s="43">
        <f t="shared" si="1"/>
        <v>32</v>
      </c>
    </row>
    <row r="32" spans="1:9" ht="12.75" customHeight="1" x14ac:dyDescent="0.2">
      <c r="A32" s="589"/>
      <c r="B32" s="581"/>
      <c r="C32" s="581"/>
      <c r="D32" s="610"/>
      <c r="E32" s="15" t="s">
        <v>345</v>
      </c>
      <c r="F32" s="15" t="s">
        <v>100</v>
      </c>
      <c r="G32" s="15">
        <v>1</v>
      </c>
      <c r="H32" s="16">
        <v>60.6</v>
      </c>
      <c r="I32" s="43">
        <f t="shared" si="1"/>
        <v>60.6</v>
      </c>
    </row>
    <row r="33" spans="1:9" ht="12.75" customHeight="1" x14ac:dyDescent="0.2">
      <c r="A33" s="589"/>
      <c r="B33" s="581"/>
      <c r="C33" s="581"/>
      <c r="D33" s="610"/>
      <c r="E33" s="15" t="s">
        <v>346</v>
      </c>
      <c r="F33" s="15" t="s">
        <v>100</v>
      </c>
      <c r="G33" s="15">
        <v>2</v>
      </c>
      <c r="H33" s="16">
        <v>53</v>
      </c>
      <c r="I33" s="43">
        <f t="shared" si="1"/>
        <v>106</v>
      </c>
    </row>
    <row r="34" spans="1:9" ht="12.75" customHeight="1" x14ac:dyDescent="0.2">
      <c r="A34" s="589"/>
      <c r="B34" s="581"/>
      <c r="C34" s="581"/>
      <c r="D34" s="610"/>
      <c r="E34" s="15" t="s">
        <v>244</v>
      </c>
      <c r="F34" s="15" t="s">
        <v>100</v>
      </c>
      <c r="G34" s="15">
        <v>1</v>
      </c>
      <c r="H34" s="16">
        <v>280</v>
      </c>
      <c r="I34" s="43">
        <f t="shared" si="1"/>
        <v>280</v>
      </c>
    </row>
    <row r="35" spans="1:9" ht="12.75" customHeight="1" x14ac:dyDescent="0.2">
      <c r="A35" s="589"/>
      <c r="B35" s="581"/>
      <c r="C35" s="581"/>
      <c r="D35" s="610"/>
      <c r="E35" s="76" t="s">
        <v>448</v>
      </c>
      <c r="F35" s="76" t="s">
        <v>100</v>
      </c>
      <c r="G35" s="76">
        <v>2</v>
      </c>
      <c r="H35" s="77">
        <v>66.55</v>
      </c>
      <c r="I35" s="204">
        <f t="shared" si="1"/>
        <v>133.1</v>
      </c>
    </row>
    <row r="36" spans="1:9" ht="12.75" customHeight="1" x14ac:dyDescent="0.2">
      <c r="A36" s="589"/>
      <c r="B36" s="581"/>
      <c r="C36" s="581"/>
      <c r="D36" s="610"/>
      <c r="E36" s="76" t="s">
        <v>449</v>
      </c>
      <c r="F36" s="76" t="s">
        <v>100</v>
      </c>
      <c r="G36" s="76">
        <v>1</v>
      </c>
      <c r="H36" s="77">
        <v>32.4</v>
      </c>
      <c r="I36" s="204">
        <f t="shared" si="1"/>
        <v>32.4</v>
      </c>
    </row>
    <row r="37" spans="1:9" ht="12.75" customHeight="1" thickBot="1" x14ac:dyDescent="0.25">
      <c r="A37" s="590"/>
      <c r="B37" s="580"/>
      <c r="C37" s="580"/>
      <c r="D37" s="611"/>
      <c r="E37" s="40" t="s">
        <v>253</v>
      </c>
      <c r="F37" s="40" t="s">
        <v>100</v>
      </c>
      <c r="G37" s="40">
        <v>1</v>
      </c>
      <c r="H37" s="41">
        <v>12</v>
      </c>
      <c r="I37" s="42">
        <f t="shared" si="1"/>
        <v>12</v>
      </c>
    </row>
    <row r="38" spans="1:9" ht="12.75" customHeight="1" x14ac:dyDescent="0.2">
      <c r="A38" s="588" t="s">
        <v>353</v>
      </c>
      <c r="B38" s="579">
        <v>13135.27</v>
      </c>
      <c r="C38" s="579" t="s">
        <v>69</v>
      </c>
      <c r="D38" s="591"/>
      <c r="E38" s="37" t="s">
        <v>662</v>
      </c>
      <c r="F38" s="37" t="s">
        <v>104</v>
      </c>
      <c r="G38" s="37">
        <v>5</v>
      </c>
      <c r="H38" s="38">
        <v>9.8699999999999992</v>
      </c>
      <c r="I38" s="39">
        <f t="shared" si="1"/>
        <v>49.349999999999994</v>
      </c>
    </row>
    <row r="39" spans="1:9" ht="12.75" customHeight="1" x14ac:dyDescent="0.2">
      <c r="A39" s="589"/>
      <c r="B39" s="581"/>
      <c r="C39" s="581"/>
      <c r="D39" s="595"/>
      <c r="E39" s="15" t="s">
        <v>355</v>
      </c>
      <c r="F39" s="15" t="s">
        <v>100</v>
      </c>
      <c r="G39" s="15">
        <v>5</v>
      </c>
      <c r="H39" s="16">
        <v>17</v>
      </c>
      <c r="I39" s="43">
        <f t="shared" si="1"/>
        <v>85</v>
      </c>
    </row>
    <row r="40" spans="1:9" ht="12.75" customHeight="1" thickBot="1" x14ac:dyDescent="0.25">
      <c r="A40" s="590"/>
      <c r="B40" s="581"/>
      <c r="C40" s="581"/>
      <c r="D40" s="592"/>
      <c r="E40" s="40" t="s">
        <v>357</v>
      </c>
      <c r="F40" s="40" t="s">
        <v>100</v>
      </c>
      <c r="G40" s="40">
        <v>2</v>
      </c>
      <c r="H40" s="41">
        <v>18.54</v>
      </c>
      <c r="I40" s="42">
        <f t="shared" si="1"/>
        <v>37.08</v>
      </c>
    </row>
    <row r="41" spans="1:9" ht="12.75" customHeight="1" x14ac:dyDescent="0.2">
      <c r="A41" s="588" t="s">
        <v>558</v>
      </c>
      <c r="B41" s="581"/>
      <c r="C41" s="581"/>
      <c r="D41" s="591" t="s">
        <v>126</v>
      </c>
      <c r="E41" s="37" t="s">
        <v>209</v>
      </c>
      <c r="F41" s="37" t="s">
        <v>100</v>
      </c>
      <c r="G41" s="37">
        <v>2</v>
      </c>
      <c r="H41" s="38">
        <v>96.26</v>
      </c>
      <c r="I41" s="39">
        <f t="shared" si="1"/>
        <v>192.52</v>
      </c>
    </row>
    <row r="42" spans="1:9" ht="12.75" customHeight="1" thickBot="1" x14ac:dyDescent="0.25">
      <c r="A42" s="590"/>
      <c r="B42" s="581"/>
      <c r="C42" s="581"/>
      <c r="D42" s="592"/>
      <c r="E42" s="40" t="s">
        <v>413</v>
      </c>
      <c r="F42" s="40" t="s">
        <v>100</v>
      </c>
      <c r="G42" s="40">
        <v>1</v>
      </c>
      <c r="H42" s="41">
        <v>83.62</v>
      </c>
      <c r="I42" s="42">
        <f t="shared" si="1"/>
        <v>83.62</v>
      </c>
    </row>
    <row r="43" spans="1:9" ht="12.75" customHeight="1" x14ac:dyDescent="0.2">
      <c r="A43" s="588" t="s">
        <v>118</v>
      </c>
      <c r="B43" s="581"/>
      <c r="C43" s="581"/>
      <c r="D43" s="591" t="s">
        <v>683</v>
      </c>
      <c r="E43" s="37" t="s">
        <v>217</v>
      </c>
      <c r="F43" s="37" t="s">
        <v>104</v>
      </c>
      <c r="G43" s="37">
        <v>2</v>
      </c>
      <c r="H43" s="38">
        <v>55.74</v>
      </c>
      <c r="I43" s="39">
        <f t="shared" si="1"/>
        <v>111.48</v>
      </c>
    </row>
    <row r="44" spans="1:9" ht="12.75" customHeight="1" x14ac:dyDescent="0.2">
      <c r="A44" s="589"/>
      <c r="B44" s="581"/>
      <c r="C44" s="581"/>
      <c r="D44" s="595"/>
      <c r="E44" s="15" t="s">
        <v>413</v>
      </c>
      <c r="F44" s="15" t="s">
        <v>100</v>
      </c>
      <c r="G44" s="15">
        <v>3</v>
      </c>
      <c r="H44" s="16">
        <v>83.62</v>
      </c>
      <c r="I44" s="43">
        <f t="shared" si="1"/>
        <v>250.86</v>
      </c>
    </row>
    <row r="45" spans="1:9" ht="12.75" customHeight="1" x14ac:dyDescent="0.2">
      <c r="A45" s="589"/>
      <c r="B45" s="581"/>
      <c r="C45" s="581"/>
      <c r="D45" s="595"/>
      <c r="E45" s="15" t="s">
        <v>684</v>
      </c>
      <c r="F45" s="15" t="s">
        <v>100</v>
      </c>
      <c r="G45" s="15">
        <v>1</v>
      </c>
      <c r="H45" s="16">
        <v>140</v>
      </c>
      <c r="I45" s="43">
        <f t="shared" si="1"/>
        <v>140</v>
      </c>
    </row>
    <row r="46" spans="1:9" ht="12.75" customHeight="1" x14ac:dyDescent="0.2">
      <c r="A46" s="589"/>
      <c r="B46" s="581"/>
      <c r="C46" s="581"/>
      <c r="D46" s="595"/>
      <c r="E46" s="295" t="s">
        <v>209</v>
      </c>
      <c r="F46" s="295" t="s">
        <v>100</v>
      </c>
      <c r="G46" s="295">
        <v>2</v>
      </c>
      <c r="H46" s="296">
        <v>96.26</v>
      </c>
      <c r="I46" s="43">
        <f t="shared" si="1"/>
        <v>192.52</v>
      </c>
    </row>
    <row r="47" spans="1:9" ht="12.75" customHeight="1" x14ac:dyDescent="0.2">
      <c r="A47" s="589"/>
      <c r="B47" s="581"/>
      <c r="C47" s="581"/>
      <c r="D47" s="595"/>
      <c r="E47" s="15" t="s">
        <v>508</v>
      </c>
      <c r="F47" s="15" t="s">
        <v>100</v>
      </c>
      <c r="G47" s="15">
        <v>1</v>
      </c>
      <c r="H47" s="16">
        <v>59.81</v>
      </c>
      <c r="I47" s="43">
        <f t="shared" si="1"/>
        <v>59.81</v>
      </c>
    </row>
    <row r="48" spans="1:9" ht="12.75" customHeight="1" thickBot="1" x14ac:dyDescent="0.25">
      <c r="A48" s="590"/>
      <c r="B48" s="581"/>
      <c r="C48" s="581"/>
      <c r="D48" s="592"/>
      <c r="E48" s="40" t="s">
        <v>571</v>
      </c>
      <c r="F48" s="40" t="s">
        <v>100</v>
      </c>
      <c r="G48" s="40">
        <v>2</v>
      </c>
      <c r="H48" s="41">
        <v>27</v>
      </c>
      <c r="I48" s="42">
        <f t="shared" si="1"/>
        <v>54</v>
      </c>
    </row>
    <row r="49" spans="1:9" ht="12.75" customHeight="1" x14ac:dyDescent="0.2">
      <c r="A49" s="588" t="s">
        <v>118</v>
      </c>
      <c r="B49" s="581"/>
      <c r="C49" s="581"/>
      <c r="D49" s="609" t="s">
        <v>292</v>
      </c>
      <c r="E49" s="37" t="s">
        <v>685</v>
      </c>
      <c r="F49" s="37" t="s">
        <v>100</v>
      </c>
      <c r="G49" s="37">
        <v>2</v>
      </c>
      <c r="H49" s="38">
        <v>68.27</v>
      </c>
      <c r="I49" s="39">
        <f t="shared" si="1"/>
        <v>136.54</v>
      </c>
    </row>
    <row r="50" spans="1:9" ht="12.75" customHeight="1" x14ac:dyDescent="0.2">
      <c r="A50" s="589"/>
      <c r="B50" s="581"/>
      <c r="C50" s="581"/>
      <c r="D50" s="610"/>
      <c r="E50" s="15" t="s">
        <v>520</v>
      </c>
      <c r="F50" s="15" t="s">
        <v>104</v>
      </c>
      <c r="G50" s="15">
        <v>4</v>
      </c>
      <c r="H50" s="16">
        <v>154.05000000000001</v>
      </c>
      <c r="I50" s="43">
        <f t="shared" si="1"/>
        <v>616.20000000000005</v>
      </c>
    </row>
    <row r="51" spans="1:9" ht="12.75" customHeight="1" x14ac:dyDescent="0.2">
      <c r="A51" s="589"/>
      <c r="B51" s="581"/>
      <c r="C51" s="581"/>
      <c r="D51" s="610"/>
      <c r="E51" s="15" t="s">
        <v>244</v>
      </c>
      <c r="F51" s="15" t="s">
        <v>100</v>
      </c>
      <c r="G51" s="15">
        <v>1</v>
      </c>
      <c r="H51" s="15">
        <v>280</v>
      </c>
      <c r="I51" s="43">
        <f t="shared" si="1"/>
        <v>280</v>
      </c>
    </row>
    <row r="52" spans="1:9" ht="12.75" customHeight="1" x14ac:dyDescent="0.2">
      <c r="A52" s="589"/>
      <c r="B52" s="581"/>
      <c r="C52" s="581"/>
      <c r="D52" s="610"/>
      <c r="E52" s="15" t="s">
        <v>686</v>
      </c>
      <c r="F52" s="15" t="s">
        <v>100</v>
      </c>
      <c r="G52" s="15">
        <v>2</v>
      </c>
      <c r="H52" s="15">
        <v>32.520000000000003</v>
      </c>
      <c r="I52" s="43">
        <f t="shared" si="1"/>
        <v>65.040000000000006</v>
      </c>
    </row>
    <row r="53" spans="1:9" x14ac:dyDescent="0.2">
      <c r="A53" s="589"/>
      <c r="B53" s="581"/>
      <c r="C53" s="581"/>
      <c r="D53" s="610"/>
      <c r="E53" s="15" t="s">
        <v>687</v>
      </c>
      <c r="F53" s="15" t="s">
        <v>100</v>
      </c>
      <c r="G53" s="15">
        <v>2</v>
      </c>
      <c r="H53" s="16">
        <v>16</v>
      </c>
      <c r="I53" s="43">
        <f t="shared" si="1"/>
        <v>32</v>
      </c>
    </row>
    <row r="54" spans="1:9" ht="12.75" customHeight="1" x14ac:dyDescent="0.2">
      <c r="A54" s="589"/>
      <c r="B54" s="581"/>
      <c r="C54" s="581"/>
      <c r="D54" s="610"/>
      <c r="E54" s="15" t="s">
        <v>688</v>
      </c>
      <c r="F54" s="15" t="s">
        <v>100</v>
      </c>
      <c r="G54" s="15">
        <v>2</v>
      </c>
      <c r="H54" s="15">
        <v>16.149999999999999</v>
      </c>
      <c r="I54" s="43">
        <f t="shared" si="1"/>
        <v>32.299999999999997</v>
      </c>
    </row>
    <row r="55" spans="1:9" ht="12.75" customHeight="1" x14ac:dyDescent="0.2">
      <c r="A55" s="589"/>
      <c r="B55" s="581"/>
      <c r="C55" s="581"/>
      <c r="D55" s="610"/>
      <c r="E55" s="15" t="s">
        <v>207</v>
      </c>
      <c r="F55" s="15" t="s">
        <v>100</v>
      </c>
      <c r="G55" s="15">
        <v>1</v>
      </c>
      <c r="H55" s="15">
        <v>5.85</v>
      </c>
      <c r="I55" s="43">
        <f t="shared" si="1"/>
        <v>5.85</v>
      </c>
    </row>
    <row r="56" spans="1:9" ht="12.75" customHeight="1" x14ac:dyDescent="0.2">
      <c r="A56" s="589"/>
      <c r="B56" s="581"/>
      <c r="C56" s="581"/>
      <c r="D56" s="610"/>
      <c r="E56" s="15" t="s">
        <v>206</v>
      </c>
      <c r="F56" s="15" t="s">
        <v>100</v>
      </c>
      <c r="G56" s="15">
        <v>2</v>
      </c>
      <c r="H56" s="16">
        <v>5.28</v>
      </c>
      <c r="I56" s="43">
        <f t="shared" si="1"/>
        <v>10.56</v>
      </c>
    </row>
    <row r="57" spans="1:9" ht="12.75" customHeight="1" x14ac:dyDescent="0.2">
      <c r="A57" s="589"/>
      <c r="B57" s="581"/>
      <c r="C57" s="581"/>
      <c r="D57" s="610"/>
      <c r="E57" s="15" t="s">
        <v>209</v>
      </c>
      <c r="F57" s="15" t="s">
        <v>100</v>
      </c>
      <c r="G57" s="15">
        <v>2</v>
      </c>
      <c r="H57" s="15">
        <v>290.89999999999998</v>
      </c>
      <c r="I57" s="43">
        <f t="shared" si="1"/>
        <v>581.79999999999995</v>
      </c>
    </row>
    <row r="58" spans="1:9" ht="12.75" customHeight="1" x14ac:dyDescent="0.2">
      <c r="A58" s="589"/>
      <c r="B58" s="581"/>
      <c r="C58" s="581"/>
      <c r="D58" s="610"/>
      <c r="E58" s="15" t="s">
        <v>414</v>
      </c>
      <c r="F58" s="15" t="s">
        <v>100</v>
      </c>
      <c r="G58" s="15">
        <v>2</v>
      </c>
      <c r="H58" s="16">
        <v>55.8</v>
      </c>
      <c r="I58" s="43">
        <f t="shared" si="1"/>
        <v>111.6</v>
      </c>
    </row>
    <row r="59" spans="1:9" ht="12.75" customHeight="1" x14ac:dyDescent="0.2">
      <c r="A59" s="589"/>
      <c r="B59" s="581"/>
      <c r="C59" s="581"/>
      <c r="D59" s="610"/>
      <c r="E59" s="15" t="s">
        <v>689</v>
      </c>
      <c r="F59" s="15" t="s">
        <v>100</v>
      </c>
      <c r="G59" s="15">
        <v>2</v>
      </c>
      <c r="H59" s="16">
        <v>6.3</v>
      </c>
      <c r="I59" s="43">
        <f t="shared" si="1"/>
        <v>12.6</v>
      </c>
    </row>
    <row r="60" spans="1:9" ht="12.75" customHeight="1" x14ac:dyDescent="0.2">
      <c r="A60" s="589"/>
      <c r="B60" s="581"/>
      <c r="C60" s="581"/>
      <c r="D60" s="610"/>
      <c r="E60" s="15" t="s">
        <v>431</v>
      </c>
      <c r="F60" s="15" t="s">
        <v>100</v>
      </c>
      <c r="G60" s="15">
        <v>4</v>
      </c>
      <c r="H60" s="16">
        <v>3.5</v>
      </c>
      <c r="I60" s="43">
        <f t="shared" si="1"/>
        <v>14</v>
      </c>
    </row>
    <row r="61" spans="1:9" ht="12.75" customHeight="1" x14ac:dyDescent="0.2">
      <c r="A61" s="589"/>
      <c r="B61" s="581"/>
      <c r="C61" s="581"/>
      <c r="D61" s="610"/>
      <c r="E61" s="15" t="s">
        <v>690</v>
      </c>
      <c r="F61" s="15" t="s">
        <v>100</v>
      </c>
      <c r="G61" s="15">
        <v>1</v>
      </c>
      <c r="H61" s="16">
        <v>3.82</v>
      </c>
      <c r="I61" s="43">
        <f t="shared" si="1"/>
        <v>3.82</v>
      </c>
    </row>
    <row r="62" spans="1:9" x14ac:dyDescent="0.2">
      <c r="A62" s="589"/>
      <c r="B62" s="581"/>
      <c r="C62" s="581"/>
      <c r="D62" s="610"/>
      <c r="E62" s="15" t="s">
        <v>414</v>
      </c>
      <c r="F62" s="15" t="s">
        <v>100</v>
      </c>
      <c r="G62" s="15">
        <v>1</v>
      </c>
      <c r="H62" s="15">
        <v>50.86</v>
      </c>
      <c r="I62" s="43">
        <f t="shared" si="1"/>
        <v>50.86</v>
      </c>
    </row>
    <row r="63" spans="1:9" ht="12.75" customHeight="1" x14ac:dyDescent="0.2">
      <c r="A63" s="589"/>
      <c r="B63" s="581"/>
      <c r="C63" s="581"/>
      <c r="D63" s="610"/>
      <c r="E63" s="15" t="s">
        <v>236</v>
      </c>
      <c r="F63" s="15" t="s">
        <v>104</v>
      </c>
      <c r="G63" s="15">
        <v>2</v>
      </c>
      <c r="H63" s="15">
        <v>57.72</v>
      </c>
      <c r="I63" s="43">
        <f t="shared" si="1"/>
        <v>115.44</v>
      </c>
    </row>
    <row r="64" spans="1:9" ht="12.75" customHeight="1" x14ac:dyDescent="0.2">
      <c r="A64" s="589"/>
      <c r="B64" s="581"/>
      <c r="C64" s="581"/>
      <c r="D64" s="610"/>
      <c r="E64" s="15" t="s">
        <v>189</v>
      </c>
      <c r="F64" s="15" t="s">
        <v>104</v>
      </c>
      <c r="G64" s="15">
        <v>2</v>
      </c>
      <c r="H64" s="15">
        <v>57.83</v>
      </c>
      <c r="I64" s="43">
        <f t="shared" si="1"/>
        <v>115.66</v>
      </c>
    </row>
    <row r="65" spans="1:9" ht="12.75" customHeight="1" x14ac:dyDescent="0.2">
      <c r="A65" s="589"/>
      <c r="B65" s="581"/>
      <c r="C65" s="581"/>
      <c r="D65" s="610"/>
      <c r="E65" s="15" t="s">
        <v>691</v>
      </c>
      <c r="F65" s="15" t="s">
        <v>100</v>
      </c>
      <c r="G65" s="15">
        <v>2</v>
      </c>
      <c r="H65" s="15">
        <v>18.809999999999999</v>
      </c>
      <c r="I65" s="43">
        <f t="shared" si="1"/>
        <v>37.619999999999997</v>
      </c>
    </row>
    <row r="66" spans="1:9" ht="12.75" customHeight="1" thickBot="1" x14ac:dyDescent="0.25">
      <c r="A66" s="590"/>
      <c r="B66" s="581"/>
      <c r="C66" s="581"/>
      <c r="D66" s="611"/>
      <c r="E66" s="40" t="s">
        <v>193</v>
      </c>
      <c r="F66" s="40" t="s">
        <v>100</v>
      </c>
      <c r="G66" s="40">
        <v>1</v>
      </c>
      <c r="H66" s="40">
        <v>106.12</v>
      </c>
      <c r="I66" s="42">
        <f t="shared" si="1"/>
        <v>106.12</v>
      </c>
    </row>
    <row r="67" spans="1:9" ht="12.75" customHeight="1" x14ac:dyDescent="0.2">
      <c r="A67" s="588" t="s">
        <v>353</v>
      </c>
      <c r="B67" s="581"/>
      <c r="C67" s="581"/>
      <c r="D67" s="579"/>
      <c r="E67" s="37" t="s">
        <v>703</v>
      </c>
      <c r="F67" s="37" t="s">
        <v>100</v>
      </c>
      <c r="G67" s="37">
        <v>1</v>
      </c>
      <c r="H67" s="37">
        <v>42</v>
      </c>
      <c r="I67" s="39">
        <f t="shared" si="1"/>
        <v>42</v>
      </c>
    </row>
    <row r="68" spans="1:9" ht="12.75" customHeight="1" x14ac:dyDescent="0.2">
      <c r="A68" s="589"/>
      <c r="B68" s="581"/>
      <c r="C68" s="581"/>
      <c r="D68" s="581"/>
      <c r="E68" s="15" t="s">
        <v>402</v>
      </c>
      <c r="F68" s="15" t="s">
        <v>100</v>
      </c>
      <c r="G68" s="15">
        <v>1</v>
      </c>
      <c r="H68" s="15">
        <v>180</v>
      </c>
      <c r="I68" s="43">
        <f t="shared" si="1"/>
        <v>180</v>
      </c>
    </row>
    <row r="69" spans="1:9" ht="12.75" customHeight="1" thickBot="1" x14ac:dyDescent="0.25">
      <c r="A69" s="590"/>
      <c r="B69" s="580"/>
      <c r="C69" s="580"/>
      <c r="D69" s="580"/>
      <c r="E69" s="40" t="s">
        <v>704</v>
      </c>
      <c r="F69" s="40" t="s">
        <v>100</v>
      </c>
      <c r="G69" s="40">
        <v>1</v>
      </c>
      <c r="H69" s="40">
        <v>20</v>
      </c>
      <c r="I69" s="42">
        <f t="shared" si="1"/>
        <v>20</v>
      </c>
    </row>
    <row r="70" spans="1:9" ht="26.25" thickBot="1" x14ac:dyDescent="0.25">
      <c r="A70" s="46" t="s">
        <v>353</v>
      </c>
      <c r="B70" s="272">
        <v>12146.19</v>
      </c>
      <c r="C70" s="493" t="s">
        <v>71</v>
      </c>
      <c r="D70" s="47" t="s">
        <v>362</v>
      </c>
      <c r="E70" s="493" t="s">
        <v>355</v>
      </c>
      <c r="F70" s="493" t="s">
        <v>100</v>
      </c>
      <c r="G70" s="493">
        <v>2</v>
      </c>
      <c r="H70" s="494">
        <v>17</v>
      </c>
      <c r="I70" s="49">
        <f t="shared" si="1"/>
        <v>34</v>
      </c>
    </row>
    <row r="71" spans="1:9" ht="13.5" thickBot="1" x14ac:dyDescent="0.25">
      <c r="A71" s="588" t="s">
        <v>353</v>
      </c>
      <c r="B71" s="579">
        <v>12107.71</v>
      </c>
      <c r="C71" s="609" t="s">
        <v>72</v>
      </c>
      <c r="D71" s="591" t="s">
        <v>362</v>
      </c>
      <c r="E71" s="495" t="s">
        <v>355</v>
      </c>
      <c r="F71" s="495" t="s">
        <v>100</v>
      </c>
      <c r="G71" s="495">
        <v>5</v>
      </c>
      <c r="H71" s="496">
        <v>17</v>
      </c>
      <c r="I71" s="39">
        <f>G71*H71</f>
        <v>85</v>
      </c>
    </row>
    <row r="72" spans="1:9" ht="12.75" customHeight="1" thickBot="1" x14ac:dyDescent="0.25">
      <c r="A72" s="590"/>
      <c r="B72" s="580"/>
      <c r="C72" s="611"/>
      <c r="D72" s="592"/>
      <c r="E72" s="86" t="s">
        <v>864</v>
      </c>
      <c r="F72" s="86" t="s">
        <v>100</v>
      </c>
      <c r="G72" s="86">
        <v>4</v>
      </c>
      <c r="H72" s="86">
        <v>494.2</v>
      </c>
      <c r="I72" s="39">
        <f>G72*H72</f>
        <v>1976.8</v>
      </c>
    </row>
    <row r="73" spans="1:9" ht="12.75" customHeight="1" x14ac:dyDescent="0.2">
      <c r="A73" s="588" t="s">
        <v>353</v>
      </c>
      <c r="B73" s="579">
        <v>11930.16</v>
      </c>
      <c r="C73" s="579" t="s">
        <v>73</v>
      </c>
      <c r="D73" s="591" t="s">
        <v>362</v>
      </c>
      <c r="E73" s="37" t="s">
        <v>355</v>
      </c>
      <c r="F73" s="37" t="s">
        <v>100</v>
      </c>
      <c r="G73" s="37">
        <v>2</v>
      </c>
      <c r="H73" s="38">
        <v>17</v>
      </c>
      <c r="I73" s="39">
        <f>G73*H73</f>
        <v>34</v>
      </c>
    </row>
    <row r="74" spans="1:9" ht="12.75" customHeight="1" thickBot="1" x14ac:dyDescent="0.25">
      <c r="A74" s="590"/>
      <c r="B74" s="581"/>
      <c r="C74" s="581"/>
      <c r="D74" s="592"/>
      <c r="E74" s="40" t="s">
        <v>356</v>
      </c>
      <c r="F74" s="40" t="s">
        <v>100</v>
      </c>
      <c r="G74" s="40">
        <v>1</v>
      </c>
      <c r="H74" s="40">
        <v>50</v>
      </c>
      <c r="I74" s="42">
        <f t="shared" si="1"/>
        <v>50</v>
      </c>
    </row>
    <row r="75" spans="1:9" ht="12.75" customHeight="1" x14ac:dyDescent="0.2">
      <c r="A75" s="588" t="s">
        <v>558</v>
      </c>
      <c r="B75" s="581"/>
      <c r="C75" s="581"/>
      <c r="D75" s="591" t="s">
        <v>126</v>
      </c>
      <c r="E75" s="37" t="s">
        <v>322</v>
      </c>
      <c r="F75" s="37" t="s">
        <v>100</v>
      </c>
      <c r="G75" s="37">
        <v>1</v>
      </c>
      <c r="H75" s="37">
        <v>567.34</v>
      </c>
      <c r="I75" s="39">
        <f t="shared" si="1"/>
        <v>567.34</v>
      </c>
    </row>
    <row r="76" spans="1:9" ht="12.75" customHeight="1" x14ac:dyDescent="0.2">
      <c r="A76" s="589"/>
      <c r="B76" s="581"/>
      <c r="C76" s="581"/>
      <c r="D76" s="595"/>
      <c r="E76" s="15" t="s">
        <v>368</v>
      </c>
      <c r="F76" s="15" t="s">
        <v>100</v>
      </c>
      <c r="G76" s="15">
        <v>1</v>
      </c>
      <c r="H76" s="16">
        <v>7.03</v>
      </c>
      <c r="I76" s="43">
        <f t="shared" si="1"/>
        <v>7.03</v>
      </c>
    </row>
    <row r="77" spans="1:9" x14ac:dyDescent="0.2">
      <c r="A77" s="589"/>
      <c r="B77" s="581"/>
      <c r="C77" s="581"/>
      <c r="D77" s="595"/>
      <c r="E77" s="15" t="s">
        <v>971</v>
      </c>
      <c r="F77" s="15" t="s">
        <v>100</v>
      </c>
      <c r="G77" s="15">
        <v>2</v>
      </c>
      <c r="H77" s="16">
        <v>6.66</v>
      </c>
      <c r="I77" s="43">
        <f t="shared" si="1"/>
        <v>13.32</v>
      </c>
    </row>
    <row r="78" spans="1:9" ht="12.75" customHeight="1" x14ac:dyDescent="0.2">
      <c r="A78" s="589"/>
      <c r="B78" s="581"/>
      <c r="C78" s="581"/>
      <c r="D78" s="595"/>
      <c r="E78" s="15" t="s">
        <v>972</v>
      </c>
      <c r="F78" s="15" t="s">
        <v>100</v>
      </c>
      <c r="G78" s="15">
        <v>2</v>
      </c>
      <c r="H78" s="16">
        <v>167.21</v>
      </c>
      <c r="I78" s="43">
        <f t="shared" si="1"/>
        <v>334.42</v>
      </c>
    </row>
    <row r="79" spans="1:9" ht="12.75" customHeight="1" x14ac:dyDescent="0.2">
      <c r="A79" s="589"/>
      <c r="B79" s="581"/>
      <c r="C79" s="581"/>
      <c r="D79" s="595"/>
      <c r="E79" s="15" t="s">
        <v>973</v>
      </c>
      <c r="F79" s="15" t="s">
        <v>100</v>
      </c>
      <c r="G79" s="15">
        <v>1</v>
      </c>
      <c r="H79" s="16">
        <v>7.93</v>
      </c>
      <c r="I79" s="43">
        <f t="shared" si="1"/>
        <v>7.93</v>
      </c>
    </row>
    <row r="80" spans="1:9" ht="12.75" customHeight="1" thickBot="1" x14ac:dyDescent="0.25">
      <c r="A80" s="590"/>
      <c r="B80" s="580"/>
      <c r="C80" s="580"/>
      <c r="D80" s="592"/>
      <c r="E80" s="40" t="s">
        <v>974</v>
      </c>
      <c r="F80" s="40" t="s">
        <v>104</v>
      </c>
      <c r="G80" s="40">
        <v>0.5</v>
      </c>
      <c r="H80" s="41">
        <v>137.76</v>
      </c>
      <c r="I80" s="42">
        <f t="shared" si="1"/>
        <v>68.88</v>
      </c>
    </row>
    <row r="81" spans="1:9" ht="12.75" customHeight="1" thickBot="1" x14ac:dyDescent="0.25">
      <c r="A81" s="321"/>
      <c r="B81" s="322">
        <v>22962.89</v>
      </c>
      <c r="C81" s="73" t="s">
        <v>74</v>
      </c>
      <c r="D81" s="323"/>
      <c r="E81" s="53"/>
      <c r="F81" s="53"/>
      <c r="G81" s="53"/>
      <c r="H81" s="156"/>
      <c r="I81" s="42">
        <f t="shared" si="1"/>
        <v>0</v>
      </c>
    </row>
    <row r="82" spans="1:9" ht="12.75" customHeight="1" x14ac:dyDescent="0.2">
      <c r="A82" s="588" t="s">
        <v>353</v>
      </c>
      <c r="B82" s="579">
        <v>23715.64</v>
      </c>
      <c r="C82" s="579" t="s">
        <v>75</v>
      </c>
      <c r="D82" s="591"/>
      <c r="E82" s="37" t="s">
        <v>862</v>
      </c>
      <c r="F82" s="37" t="s">
        <v>100</v>
      </c>
      <c r="G82" s="37">
        <v>2</v>
      </c>
      <c r="H82" s="38">
        <v>42</v>
      </c>
      <c r="I82" s="39">
        <f>G82*H82</f>
        <v>84</v>
      </c>
    </row>
    <row r="83" spans="1:9" ht="12.75" customHeight="1" x14ac:dyDescent="0.2">
      <c r="A83" s="589"/>
      <c r="B83" s="581"/>
      <c r="C83" s="581"/>
      <c r="D83" s="595"/>
      <c r="E83" s="15" t="s">
        <v>402</v>
      </c>
      <c r="F83" s="15" t="s">
        <v>100</v>
      </c>
      <c r="G83" s="15">
        <v>2</v>
      </c>
      <c r="H83" s="16">
        <v>11.48</v>
      </c>
      <c r="I83" s="43">
        <f t="shared" ref="I83:I106" si="2">G83*H83</f>
        <v>22.96</v>
      </c>
    </row>
    <row r="84" spans="1:9" ht="12.75" customHeight="1" x14ac:dyDescent="0.2">
      <c r="A84" s="589"/>
      <c r="B84" s="581"/>
      <c r="C84" s="581"/>
      <c r="D84" s="595"/>
      <c r="E84" s="15" t="s">
        <v>355</v>
      </c>
      <c r="F84" s="15" t="s">
        <v>100</v>
      </c>
      <c r="G84" s="15">
        <v>1</v>
      </c>
      <c r="H84" s="16">
        <v>9.42</v>
      </c>
      <c r="I84" s="43">
        <f t="shared" si="2"/>
        <v>9.42</v>
      </c>
    </row>
    <row r="85" spans="1:9" ht="12.75" customHeight="1" thickBot="1" x14ac:dyDescent="0.25">
      <c r="A85" s="590"/>
      <c r="B85" s="580"/>
      <c r="C85" s="580"/>
      <c r="D85" s="592"/>
      <c r="E85" s="40" t="s">
        <v>356</v>
      </c>
      <c r="F85" s="40" t="s">
        <v>100</v>
      </c>
      <c r="G85" s="40">
        <v>2</v>
      </c>
      <c r="H85" s="41">
        <v>44.8</v>
      </c>
      <c r="I85" s="42">
        <f t="shared" si="2"/>
        <v>89.6</v>
      </c>
    </row>
    <row r="86" spans="1:9" ht="26.25" thickBot="1" x14ac:dyDescent="0.25">
      <c r="A86" s="46" t="s">
        <v>353</v>
      </c>
      <c r="B86" s="579">
        <v>27905.78</v>
      </c>
      <c r="C86" s="579" t="s">
        <v>76</v>
      </c>
      <c r="D86" s="47" t="s">
        <v>362</v>
      </c>
      <c r="E86" s="47" t="s">
        <v>355</v>
      </c>
      <c r="F86" s="47" t="s">
        <v>100</v>
      </c>
      <c r="G86" s="47">
        <v>6</v>
      </c>
      <c r="H86" s="48">
        <v>9.42</v>
      </c>
      <c r="I86" s="49">
        <f t="shared" si="2"/>
        <v>56.519999999999996</v>
      </c>
    </row>
    <row r="87" spans="1:9" ht="12.75" customHeight="1" x14ac:dyDescent="0.2">
      <c r="A87" s="588" t="s">
        <v>558</v>
      </c>
      <c r="B87" s="581"/>
      <c r="C87" s="581"/>
      <c r="D87" s="591" t="s">
        <v>1241</v>
      </c>
      <c r="E87" s="37" t="s">
        <v>316</v>
      </c>
      <c r="F87" s="37" t="s">
        <v>104</v>
      </c>
      <c r="G87" s="37">
        <v>3</v>
      </c>
      <c r="H87" s="38">
        <v>93.24</v>
      </c>
      <c r="I87" s="39">
        <f t="shared" si="2"/>
        <v>279.71999999999997</v>
      </c>
    </row>
    <row r="88" spans="1:9" ht="12.75" customHeight="1" x14ac:dyDescent="0.2">
      <c r="A88" s="589"/>
      <c r="B88" s="581"/>
      <c r="C88" s="581"/>
      <c r="D88" s="595"/>
      <c r="E88" s="35" t="s">
        <v>880</v>
      </c>
      <c r="F88" s="35" t="s">
        <v>100</v>
      </c>
      <c r="G88" s="35">
        <v>2</v>
      </c>
      <c r="H88" s="36">
        <v>287.55</v>
      </c>
      <c r="I88" s="160">
        <f t="shared" si="2"/>
        <v>575.1</v>
      </c>
    </row>
    <row r="89" spans="1:9" ht="12.75" customHeight="1" x14ac:dyDescent="0.2">
      <c r="A89" s="589"/>
      <c r="B89" s="581"/>
      <c r="C89" s="581"/>
      <c r="D89" s="595"/>
      <c r="E89" s="35" t="s">
        <v>1242</v>
      </c>
      <c r="F89" s="35" t="s">
        <v>100</v>
      </c>
      <c r="G89" s="35">
        <v>2</v>
      </c>
      <c r="H89" s="36">
        <v>80</v>
      </c>
      <c r="I89" s="160">
        <f t="shared" si="2"/>
        <v>160</v>
      </c>
    </row>
    <row r="90" spans="1:9" ht="12.75" customHeight="1" x14ac:dyDescent="0.2">
      <c r="A90" s="589"/>
      <c r="B90" s="581"/>
      <c r="C90" s="581"/>
      <c r="D90" s="595"/>
      <c r="E90" s="35" t="s">
        <v>193</v>
      </c>
      <c r="F90" s="35" t="s">
        <v>100</v>
      </c>
      <c r="G90" s="35">
        <v>2</v>
      </c>
      <c r="H90" s="36">
        <v>110.19</v>
      </c>
      <c r="I90" s="160">
        <f t="shared" si="2"/>
        <v>220.38</v>
      </c>
    </row>
    <row r="91" spans="1:9" ht="12.75" customHeight="1" x14ac:dyDescent="0.2">
      <c r="A91" s="589"/>
      <c r="B91" s="581"/>
      <c r="C91" s="581"/>
      <c r="D91" s="595"/>
      <c r="E91" s="35" t="s">
        <v>330</v>
      </c>
      <c r="F91" s="35" t="s">
        <v>100</v>
      </c>
      <c r="G91" s="35">
        <v>1</v>
      </c>
      <c r="H91" s="36">
        <v>61.59</v>
      </c>
      <c r="I91" s="160">
        <f t="shared" si="2"/>
        <v>61.59</v>
      </c>
    </row>
    <row r="92" spans="1:9" ht="12.75" customHeight="1" thickBot="1" x14ac:dyDescent="0.25">
      <c r="A92" s="590"/>
      <c r="B92" s="580"/>
      <c r="C92" s="580"/>
      <c r="D92" s="592"/>
      <c r="E92" s="86" t="s">
        <v>317</v>
      </c>
      <c r="F92" s="86" t="s">
        <v>100</v>
      </c>
      <c r="G92" s="86">
        <v>1</v>
      </c>
      <c r="H92" s="87">
        <v>138.53</v>
      </c>
      <c r="I92" s="203">
        <f t="shared" si="2"/>
        <v>138.53</v>
      </c>
    </row>
    <row r="93" spans="1:9" ht="12.75" customHeight="1" x14ac:dyDescent="0.2">
      <c r="A93" s="588" t="s">
        <v>353</v>
      </c>
      <c r="B93" s="579">
        <v>22405.66</v>
      </c>
      <c r="C93" s="579" t="s">
        <v>77</v>
      </c>
      <c r="D93" s="591" t="s">
        <v>362</v>
      </c>
      <c r="E93" s="37" t="s">
        <v>355</v>
      </c>
      <c r="F93" s="37" t="s">
        <v>100</v>
      </c>
      <c r="G93" s="37">
        <v>4</v>
      </c>
      <c r="H93" s="38">
        <v>9.42</v>
      </c>
      <c r="I93" s="39">
        <f t="shared" si="2"/>
        <v>37.68</v>
      </c>
    </row>
    <row r="94" spans="1:9" ht="12.75" customHeight="1" thickBot="1" x14ac:dyDescent="0.25">
      <c r="A94" s="590"/>
      <c r="B94" s="581"/>
      <c r="C94" s="581"/>
      <c r="D94" s="592"/>
      <c r="E94" s="86" t="s">
        <v>1293</v>
      </c>
      <c r="F94" s="86" t="s">
        <v>100</v>
      </c>
      <c r="G94" s="86">
        <v>5</v>
      </c>
      <c r="H94" s="87">
        <v>30</v>
      </c>
      <c r="I94" s="203">
        <f t="shared" si="2"/>
        <v>150</v>
      </c>
    </row>
    <row r="95" spans="1:9" ht="12.75" customHeight="1" x14ac:dyDescent="0.2">
      <c r="A95" s="588" t="s">
        <v>118</v>
      </c>
      <c r="B95" s="581"/>
      <c r="C95" s="581"/>
      <c r="D95" s="591" t="s">
        <v>126</v>
      </c>
      <c r="E95" s="37" t="s">
        <v>1342</v>
      </c>
      <c r="F95" s="37" t="s">
        <v>100</v>
      </c>
      <c r="G95" s="37">
        <v>2</v>
      </c>
      <c r="H95" s="38">
        <v>25</v>
      </c>
      <c r="I95" s="39">
        <f t="shared" si="2"/>
        <v>50</v>
      </c>
    </row>
    <row r="96" spans="1:9" ht="12.75" customHeight="1" x14ac:dyDescent="0.2">
      <c r="A96" s="589"/>
      <c r="B96" s="581"/>
      <c r="C96" s="581"/>
      <c r="D96" s="595"/>
      <c r="E96" s="35" t="s">
        <v>1343</v>
      </c>
      <c r="F96" s="35" t="s">
        <v>100</v>
      </c>
      <c r="G96" s="35">
        <v>1</v>
      </c>
      <c r="H96" s="36">
        <v>290</v>
      </c>
      <c r="I96" s="160">
        <f t="shared" si="2"/>
        <v>290</v>
      </c>
    </row>
    <row r="97" spans="1:9" ht="12.75" customHeight="1" x14ac:dyDescent="0.2">
      <c r="A97" s="589"/>
      <c r="B97" s="581"/>
      <c r="C97" s="581"/>
      <c r="D97" s="595"/>
      <c r="E97" s="15" t="s">
        <v>1307</v>
      </c>
      <c r="F97" s="15" t="s">
        <v>100</v>
      </c>
      <c r="G97" s="15">
        <v>2</v>
      </c>
      <c r="H97" s="16">
        <v>140</v>
      </c>
      <c r="I97" s="43">
        <f t="shared" si="2"/>
        <v>280</v>
      </c>
    </row>
    <row r="98" spans="1:9" ht="12.75" customHeight="1" x14ac:dyDescent="0.2">
      <c r="A98" s="589"/>
      <c r="B98" s="581"/>
      <c r="C98" s="581"/>
      <c r="D98" s="595"/>
      <c r="E98" s="35" t="s">
        <v>273</v>
      </c>
      <c r="F98" s="35" t="s">
        <v>104</v>
      </c>
      <c r="G98" s="35">
        <v>1</v>
      </c>
      <c r="H98" s="36">
        <v>55.65</v>
      </c>
      <c r="I98" s="160">
        <f t="shared" si="2"/>
        <v>55.65</v>
      </c>
    </row>
    <row r="99" spans="1:9" ht="12.75" customHeight="1" x14ac:dyDescent="0.2">
      <c r="A99" s="589"/>
      <c r="B99" s="581"/>
      <c r="C99" s="581"/>
      <c r="D99" s="595"/>
      <c r="E99" s="35" t="s">
        <v>274</v>
      </c>
      <c r="F99" s="35" t="s">
        <v>100</v>
      </c>
      <c r="G99" s="35">
        <v>1</v>
      </c>
      <c r="H99" s="36">
        <v>102.25</v>
      </c>
      <c r="I99" s="160">
        <f t="shared" si="2"/>
        <v>102.25</v>
      </c>
    </row>
    <row r="100" spans="1:9" ht="12.75" customHeight="1" x14ac:dyDescent="0.2">
      <c r="A100" s="589"/>
      <c r="B100" s="581"/>
      <c r="C100" s="581"/>
      <c r="D100" s="595"/>
      <c r="E100" s="35" t="s">
        <v>275</v>
      </c>
      <c r="F100" s="35" t="s">
        <v>100</v>
      </c>
      <c r="G100" s="35">
        <v>1</v>
      </c>
      <c r="H100" s="36">
        <v>92.39</v>
      </c>
      <c r="I100" s="160">
        <f t="shared" si="2"/>
        <v>92.39</v>
      </c>
    </row>
    <row r="101" spans="1:9" ht="12.75" customHeight="1" x14ac:dyDescent="0.2">
      <c r="A101" s="589"/>
      <c r="B101" s="581"/>
      <c r="C101" s="581"/>
      <c r="D101" s="595"/>
      <c r="E101" s="35" t="s">
        <v>209</v>
      </c>
      <c r="F101" s="35" t="s">
        <v>100</v>
      </c>
      <c r="G101" s="35">
        <v>1</v>
      </c>
      <c r="H101" s="36">
        <v>173.33</v>
      </c>
      <c r="I101" s="160">
        <f t="shared" si="2"/>
        <v>173.33</v>
      </c>
    </row>
    <row r="102" spans="1:9" ht="12.75" customHeight="1" x14ac:dyDescent="0.2">
      <c r="A102" s="589"/>
      <c r="B102" s="581"/>
      <c r="C102" s="581"/>
      <c r="D102" s="595"/>
      <c r="E102" s="35" t="s">
        <v>193</v>
      </c>
      <c r="F102" s="35" t="s">
        <v>100</v>
      </c>
      <c r="G102" s="35">
        <v>1</v>
      </c>
      <c r="H102" s="36">
        <v>110.19</v>
      </c>
      <c r="I102" s="160">
        <f t="shared" si="2"/>
        <v>110.19</v>
      </c>
    </row>
    <row r="103" spans="1:9" ht="12.75" customHeight="1" x14ac:dyDescent="0.2">
      <c r="A103" s="589"/>
      <c r="B103" s="581"/>
      <c r="C103" s="581"/>
      <c r="D103" s="595"/>
      <c r="E103" s="35" t="s">
        <v>206</v>
      </c>
      <c r="F103" s="35" t="s">
        <v>100</v>
      </c>
      <c r="G103" s="35">
        <v>2</v>
      </c>
      <c r="H103" s="36">
        <v>5.28</v>
      </c>
      <c r="I103" s="160">
        <f t="shared" si="2"/>
        <v>10.56</v>
      </c>
    </row>
    <row r="104" spans="1:9" ht="12.75" customHeight="1" x14ac:dyDescent="0.2">
      <c r="A104" s="589"/>
      <c r="B104" s="581"/>
      <c r="C104" s="581"/>
      <c r="D104" s="595"/>
      <c r="E104" s="35" t="s">
        <v>429</v>
      </c>
      <c r="F104" s="35" t="s">
        <v>100</v>
      </c>
      <c r="G104" s="35">
        <v>4</v>
      </c>
      <c r="H104" s="36">
        <v>4.22</v>
      </c>
      <c r="I104" s="160">
        <f t="shared" si="2"/>
        <v>16.88</v>
      </c>
    </row>
    <row r="105" spans="1:9" ht="12.75" customHeight="1" thickBot="1" x14ac:dyDescent="0.25">
      <c r="A105" s="590"/>
      <c r="B105" s="580"/>
      <c r="C105" s="580"/>
      <c r="D105" s="592"/>
      <c r="E105" s="86" t="s">
        <v>229</v>
      </c>
      <c r="F105" s="86" t="s">
        <v>100</v>
      </c>
      <c r="G105" s="86">
        <v>4</v>
      </c>
      <c r="H105" s="87">
        <v>47.38</v>
      </c>
      <c r="I105" s="203">
        <f t="shared" si="2"/>
        <v>189.52</v>
      </c>
    </row>
    <row r="106" spans="1:9" ht="26.25" thickBot="1" x14ac:dyDescent="0.25">
      <c r="A106" s="46" t="s">
        <v>353</v>
      </c>
      <c r="B106" s="579">
        <v>29015.65</v>
      </c>
      <c r="C106" s="579" t="s">
        <v>78</v>
      </c>
      <c r="D106" s="47" t="s">
        <v>362</v>
      </c>
      <c r="E106" s="47" t="s">
        <v>355</v>
      </c>
      <c r="F106" s="47" t="s">
        <v>100</v>
      </c>
      <c r="G106" s="47">
        <v>2</v>
      </c>
      <c r="H106" s="48">
        <v>17</v>
      </c>
      <c r="I106" s="318">
        <f t="shared" si="2"/>
        <v>34</v>
      </c>
    </row>
    <row r="107" spans="1:9" ht="12.75" customHeight="1" x14ac:dyDescent="0.2">
      <c r="A107" s="588" t="s">
        <v>118</v>
      </c>
      <c r="B107" s="581"/>
      <c r="C107" s="581"/>
      <c r="D107" s="591" t="s">
        <v>1402</v>
      </c>
      <c r="E107" s="37" t="s">
        <v>193</v>
      </c>
      <c r="F107" s="37" t="s">
        <v>100</v>
      </c>
      <c r="G107" s="37">
        <v>2</v>
      </c>
      <c r="H107" s="38">
        <v>110.19</v>
      </c>
      <c r="I107" s="39">
        <f t="shared" ref="I107:I117" si="3">G107*H107</f>
        <v>220.38</v>
      </c>
    </row>
    <row r="108" spans="1:9" ht="12.75" customHeight="1" x14ac:dyDescent="0.2">
      <c r="A108" s="589"/>
      <c r="B108" s="581"/>
      <c r="C108" s="581"/>
      <c r="D108" s="595"/>
      <c r="E108" s="35" t="s">
        <v>719</v>
      </c>
      <c r="F108" s="35" t="s">
        <v>100</v>
      </c>
      <c r="G108" s="35">
        <v>4</v>
      </c>
      <c r="H108" s="36">
        <v>84.72</v>
      </c>
      <c r="I108" s="43">
        <f t="shared" si="3"/>
        <v>338.88</v>
      </c>
    </row>
    <row r="109" spans="1:9" ht="12.75" customHeight="1" thickBot="1" x14ac:dyDescent="0.25">
      <c r="A109" s="590"/>
      <c r="B109" s="581"/>
      <c r="C109" s="581"/>
      <c r="D109" s="592"/>
      <c r="E109" s="86" t="s">
        <v>330</v>
      </c>
      <c r="F109" s="86" t="s">
        <v>100</v>
      </c>
      <c r="G109" s="86">
        <v>2</v>
      </c>
      <c r="H109" s="87">
        <v>61.59</v>
      </c>
      <c r="I109" s="42">
        <f t="shared" si="3"/>
        <v>123.18</v>
      </c>
    </row>
    <row r="110" spans="1:9" ht="12.75" customHeight="1" x14ac:dyDescent="0.2">
      <c r="A110" s="588" t="s">
        <v>1406</v>
      </c>
      <c r="B110" s="581"/>
      <c r="C110" s="581"/>
      <c r="D110" s="591" t="s">
        <v>1407</v>
      </c>
      <c r="E110" s="37" t="s">
        <v>990</v>
      </c>
      <c r="F110" s="37" t="s">
        <v>104</v>
      </c>
      <c r="G110" s="37">
        <v>12</v>
      </c>
      <c r="H110" s="38">
        <v>56.72</v>
      </c>
      <c r="I110" s="39">
        <f t="shared" si="3"/>
        <v>680.64</v>
      </c>
    </row>
    <row r="111" spans="1:9" ht="12.75" customHeight="1" x14ac:dyDescent="0.2">
      <c r="A111" s="589"/>
      <c r="B111" s="581"/>
      <c r="C111" s="581"/>
      <c r="D111" s="595"/>
      <c r="E111" s="35" t="s">
        <v>868</v>
      </c>
      <c r="F111" s="35" t="s">
        <v>100</v>
      </c>
      <c r="G111" s="35">
        <v>2</v>
      </c>
      <c r="H111" s="36">
        <v>7.74</v>
      </c>
      <c r="I111" s="160">
        <f t="shared" si="3"/>
        <v>15.48</v>
      </c>
    </row>
    <row r="112" spans="1:9" ht="12.75" customHeight="1" x14ac:dyDescent="0.2">
      <c r="A112" s="589"/>
      <c r="B112" s="581"/>
      <c r="C112" s="581"/>
      <c r="D112" s="595"/>
      <c r="E112" s="35" t="s">
        <v>193</v>
      </c>
      <c r="F112" s="35" t="s">
        <v>100</v>
      </c>
      <c r="G112" s="35">
        <v>2</v>
      </c>
      <c r="H112" s="36">
        <v>110.19</v>
      </c>
      <c r="I112" s="160">
        <f t="shared" si="3"/>
        <v>220.38</v>
      </c>
    </row>
    <row r="113" spans="1:9" ht="12.75" customHeight="1" x14ac:dyDescent="0.2">
      <c r="A113" s="589"/>
      <c r="B113" s="581"/>
      <c r="C113" s="581"/>
      <c r="D113" s="595"/>
      <c r="E113" s="35" t="s">
        <v>438</v>
      </c>
      <c r="F113" s="35" t="s">
        <v>100</v>
      </c>
      <c r="G113" s="35">
        <v>3</v>
      </c>
      <c r="H113" s="36">
        <v>96.53</v>
      </c>
      <c r="I113" s="160">
        <f t="shared" si="3"/>
        <v>289.59000000000003</v>
      </c>
    </row>
    <row r="114" spans="1:9" ht="12.75" customHeight="1" x14ac:dyDescent="0.2">
      <c r="A114" s="589"/>
      <c r="B114" s="581"/>
      <c r="C114" s="581"/>
      <c r="D114" s="595"/>
      <c r="E114" s="35" t="s">
        <v>333</v>
      </c>
      <c r="F114" s="35" t="s">
        <v>100</v>
      </c>
      <c r="G114" s="35">
        <v>1</v>
      </c>
      <c r="H114" s="36">
        <v>105.64</v>
      </c>
      <c r="I114" s="160">
        <f t="shared" si="3"/>
        <v>105.64</v>
      </c>
    </row>
    <row r="115" spans="1:9" ht="12.75" customHeight="1" x14ac:dyDescent="0.2">
      <c r="A115" s="589"/>
      <c r="B115" s="581"/>
      <c r="C115" s="581"/>
      <c r="D115" s="595"/>
      <c r="E115" s="35" t="s">
        <v>430</v>
      </c>
      <c r="F115" s="35" t="s">
        <v>100</v>
      </c>
      <c r="G115" s="35">
        <v>1</v>
      </c>
      <c r="H115" s="36">
        <v>132.5</v>
      </c>
      <c r="I115" s="160">
        <f t="shared" si="3"/>
        <v>132.5</v>
      </c>
    </row>
    <row r="116" spans="1:9" ht="12.75" customHeight="1" x14ac:dyDescent="0.2">
      <c r="A116" s="589"/>
      <c r="B116" s="581"/>
      <c r="C116" s="581"/>
      <c r="D116" s="595"/>
      <c r="E116" s="35" t="s">
        <v>322</v>
      </c>
      <c r="F116" s="35" t="s">
        <v>100</v>
      </c>
      <c r="G116" s="35">
        <v>2</v>
      </c>
      <c r="H116" s="36">
        <v>567.34</v>
      </c>
      <c r="I116" s="160">
        <f t="shared" si="3"/>
        <v>1134.68</v>
      </c>
    </row>
    <row r="117" spans="1:9" ht="12.75" customHeight="1" thickBot="1" x14ac:dyDescent="0.25">
      <c r="A117" s="590"/>
      <c r="B117" s="580"/>
      <c r="C117" s="580"/>
      <c r="D117" s="592"/>
      <c r="E117" s="86" t="s">
        <v>521</v>
      </c>
      <c r="F117" s="86" t="s">
        <v>102</v>
      </c>
      <c r="G117" s="86">
        <v>2</v>
      </c>
      <c r="H117" s="87">
        <v>69.81</v>
      </c>
      <c r="I117" s="203">
        <f t="shared" si="3"/>
        <v>139.62</v>
      </c>
    </row>
    <row r="118" spans="1:9" ht="12.75" customHeight="1" x14ac:dyDescent="0.2">
      <c r="A118" s="265"/>
      <c r="B118" s="266">
        <v>24909.01</v>
      </c>
      <c r="C118" s="33" t="s">
        <v>79</v>
      </c>
      <c r="D118" s="267"/>
      <c r="E118" s="35"/>
      <c r="F118" s="35"/>
      <c r="G118" s="35"/>
      <c r="H118" s="36"/>
      <c r="I118" s="33"/>
    </row>
    <row r="119" spans="1:9" ht="12.75" customHeight="1" thickBot="1" x14ac:dyDescent="0.25">
      <c r="A119" s="82"/>
      <c r="B119" s="200">
        <f>SUM(B23:B118)</f>
        <v>228916.25</v>
      </c>
      <c r="C119" s="201"/>
      <c r="D119" s="200"/>
      <c r="E119" s="202"/>
      <c r="F119" s="201"/>
      <c r="G119" s="201"/>
      <c r="H119" s="200" t="s">
        <v>16</v>
      </c>
      <c r="I119" s="200">
        <f>SUM(I23:I118)</f>
        <v>15493.999999999996</v>
      </c>
    </row>
    <row r="120" spans="1:9" ht="64.5" thickBot="1" x14ac:dyDescent="0.25">
      <c r="A120" s="137" t="s">
        <v>381</v>
      </c>
      <c r="B120" s="117" t="s">
        <v>15</v>
      </c>
      <c r="C120" s="117" t="s">
        <v>4</v>
      </c>
      <c r="D120" s="117" t="s">
        <v>22</v>
      </c>
      <c r="E120" s="121" t="s">
        <v>17</v>
      </c>
      <c r="F120" s="117" t="s">
        <v>18</v>
      </c>
      <c r="G120" s="117" t="s">
        <v>9</v>
      </c>
      <c r="H120" s="117" t="s">
        <v>12</v>
      </c>
      <c r="I120" s="118" t="s">
        <v>11</v>
      </c>
    </row>
    <row r="121" spans="1:9" ht="12.75" customHeight="1" thickBot="1" x14ac:dyDescent="0.25">
      <c r="A121" s="106"/>
      <c r="B121" s="107">
        <v>6824.69</v>
      </c>
      <c r="C121" s="58" t="s">
        <v>65</v>
      </c>
      <c r="D121" s="67"/>
      <c r="E121" s="59"/>
      <c r="F121" s="59"/>
      <c r="G121" s="59"/>
      <c r="H121" s="354"/>
      <c r="I121" s="61"/>
    </row>
    <row r="122" spans="1:9" ht="12.75" customHeight="1" thickBot="1" x14ac:dyDescent="0.25">
      <c r="A122" s="207"/>
      <c r="B122" s="332">
        <v>6956.19</v>
      </c>
      <c r="C122" s="186" t="s">
        <v>66</v>
      </c>
      <c r="D122" s="331"/>
      <c r="E122" s="37"/>
      <c r="F122" s="37"/>
      <c r="G122" s="37"/>
      <c r="H122" s="342"/>
      <c r="I122" s="39"/>
    </row>
    <row r="123" spans="1:9" ht="12.75" customHeight="1" thickBot="1" x14ac:dyDescent="0.25">
      <c r="A123" s="106"/>
      <c r="B123" s="109">
        <v>6567.4</v>
      </c>
      <c r="C123" s="88" t="s">
        <v>69</v>
      </c>
      <c r="D123" s="89"/>
      <c r="E123" s="47"/>
      <c r="F123" s="47"/>
      <c r="G123" s="47"/>
      <c r="H123" s="341"/>
      <c r="I123" s="49"/>
    </row>
    <row r="124" spans="1:9" ht="12.75" customHeight="1" thickBot="1" x14ac:dyDescent="0.25">
      <c r="A124" s="106"/>
      <c r="B124" s="109">
        <v>6535.49</v>
      </c>
      <c r="C124" s="88" t="s">
        <v>71</v>
      </c>
      <c r="D124" s="89"/>
      <c r="E124" s="47"/>
      <c r="F124" s="47"/>
      <c r="G124" s="47"/>
      <c r="H124" s="341"/>
      <c r="I124" s="49"/>
    </row>
    <row r="125" spans="1:9" ht="12.75" customHeight="1" thickBot="1" x14ac:dyDescent="0.25">
      <c r="A125" s="106"/>
      <c r="B125" s="109">
        <v>6694.4</v>
      </c>
      <c r="C125" s="88" t="s">
        <v>72</v>
      </c>
      <c r="D125" s="89"/>
      <c r="E125" s="47"/>
      <c r="F125" s="47"/>
      <c r="G125" s="47"/>
      <c r="H125" s="341"/>
      <c r="I125" s="49"/>
    </row>
    <row r="126" spans="1:9" ht="12.75" customHeight="1" thickBot="1" x14ac:dyDescent="0.25">
      <c r="A126" s="11"/>
      <c r="B126" s="109">
        <v>7239.51</v>
      </c>
      <c r="C126" s="88" t="s">
        <v>73</v>
      </c>
      <c r="D126" s="89"/>
      <c r="E126" s="47"/>
      <c r="F126" s="47"/>
      <c r="G126" s="47"/>
      <c r="H126" s="341"/>
      <c r="I126" s="49"/>
    </row>
    <row r="127" spans="1:9" ht="12.75" customHeight="1" thickBot="1" x14ac:dyDescent="0.25">
      <c r="A127" s="11"/>
      <c r="B127" s="109">
        <v>3547.29</v>
      </c>
      <c r="C127" s="88" t="s">
        <v>74</v>
      </c>
      <c r="D127" s="55"/>
      <c r="E127" s="86"/>
      <c r="F127" s="86"/>
      <c r="G127" s="86"/>
      <c r="H127" s="346"/>
      <c r="I127" s="49"/>
    </row>
    <row r="128" spans="1:9" ht="12.75" customHeight="1" thickBot="1" x14ac:dyDescent="0.25">
      <c r="A128" s="232"/>
      <c r="B128" s="164">
        <v>4555.0582000000004</v>
      </c>
      <c r="C128" s="88" t="s">
        <v>75</v>
      </c>
      <c r="D128" s="331"/>
      <c r="E128" s="47"/>
      <c r="F128" s="47"/>
      <c r="G128" s="47"/>
      <c r="H128" s="341"/>
      <c r="I128" s="49"/>
    </row>
    <row r="129" spans="1:9" ht="12.75" customHeight="1" thickBot="1" x14ac:dyDescent="0.25">
      <c r="A129" s="232"/>
      <c r="B129" s="164">
        <v>3720.7705999999998</v>
      </c>
      <c r="C129" s="157" t="s">
        <v>76</v>
      </c>
      <c r="D129" s="331"/>
      <c r="E129" s="86"/>
      <c r="F129" s="86"/>
      <c r="G129" s="86"/>
      <c r="H129" s="346"/>
      <c r="I129" s="49"/>
    </row>
    <row r="130" spans="1:9" ht="12.75" customHeight="1" thickBot="1" x14ac:dyDescent="0.25">
      <c r="A130" s="232"/>
      <c r="B130" s="164">
        <v>3523.5470999999998</v>
      </c>
      <c r="C130" s="157" t="s">
        <v>77</v>
      </c>
      <c r="D130" s="331"/>
      <c r="E130" s="37"/>
      <c r="F130" s="37"/>
      <c r="G130" s="37"/>
      <c r="H130" s="342"/>
      <c r="I130" s="49"/>
    </row>
    <row r="131" spans="1:9" ht="12.75" customHeight="1" thickBot="1" x14ac:dyDescent="0.25">
      <c r="A131" s="119"/>
      <c r="B131" s="164">
        <v>3942.1704</v>
      </c>
      <c r="C131" s="157" t="s">
        <v>78</v>
      </c>
      <c r="D131" s="331"/>
      <c r="E131" s="85"/>
      <c r="F131" s="85"/>
      <c r="G131" s="85"/>
      <c r="H131" s="348"/>
      <c r="I131" s="49"/>
    </row>
    <row r="132" spans="1:9" ht="12.75" customHeight="1" thickBot="1" x14ac:dyDescent="0.25">
      <c r="A132" s="11"/>
      <c r="B132" s="164">
        <v>3999.9223999999999</v>
      </c>
      <c r="C132" s="157" t="s">
        <v>79</v>
      </c>
      <c r="D132" s="165"/>
      <c r="E132" s="85"/>
      <c r="F132" s="85"/>
      <c r="G132" s="85"/>
      <c r="H132" s="348"/>
      <c r="I132" s="49"/>
    </row>
    <row r="133" spans="1:9" ht="12.75" customHeight="1" thickBot="1" x14ac:dyDescent="0.25">
      <c r="A133" s="434"/>
      <c r="B133" s="520">
        <f>SUM(B121:B132)</f>
        <v>64106.438700000006</v>
      </c>
      <c r="C133" s="518" t="s">
        <v>86</v>
      </c>
      <c r="D133" s="165"/>
      <c r="E133" s="85"/>
      <c r="F133" s="85"/>
      <c r="G133" s="85"/>
      <c r="H133" s="348"/>
      <c r="I133" s="49"/>
    </row>
    <row r="134" spans="1:9" ht="12.75" customHeight="1" thickBot="1" x14ac:dyDescent="0.25">
      <c r="A134" s="596" t="s">
        <v>114</v>
      </c>
      <c r="B134" s="109">
        <v>734.94</v>
      </c>
      <c r="C134" s="88" t="s">
        <v>72</v>
      </c>
      <c r="D134" s="89"/>
      <c r="E134" s="47"/>
      <c r="F134" s="47"/>
      <c r="G134" s="47"/>
      <c r="H134" s="341"/>
      <c r="I134" s="49"/>
    </row>
    <row r="135" spans="1:9" ht="12.75" customHeight="1" thickBot="1" x14ac:dyDescent="0.25">
      <c r="A135" s="597"/>
      <c r="B135" s="109">
        <v>1096.75</v>
      </c>
      <c r="C135" s="88" t="s">
        <v>73</v>
      </c>
      <c r="D135" s="89"/>
      <c r="E135" s="47"/>
      <c r="F135" s="47"/>
      <c r="G135" s="47"/>
      <c r="H135" s="341"/>
      <c r="I135" s="49"/>
    </row>
    <row r="136" spans="1:9" ht="12.75" customHeight="1" thickBot="1" x14ac:dyDescent="0.25">
      <c r="A136" s="597"/>
      <c r="B136" s="109">
        <v>538.72</v>
      </c>
      <c r="C136" s="88" t="s">
        <v>74</v>
      </c>
      <c r="D136" s="89"/>
      <c r="E136" s="47"/>
      <c r="F136" s="47"/>
      <c r="G136" s="47"/>
      <c r="H136" s="341"/>
      <c r="I136" s="49"/>
    </row>
    <row r="137" spans="1:9" ht="12.75" customHeight="1" thickBot="1" x14ac:dyDescent="0.25">
      <c r="A137" s="597"/>
      <c r="B137" s="109">
        <v>218</v>
      </c>
      <c r="C137" s="88" t="s">
        <v>75</v>
      </c>
      <c r="D137" s="89"/>
      <c r="E137" s="47"/>
      <c r="F137" s="47"/>
      <c r="G137" s="47"/>
      <c r="H137" s="341"/>
      <c r="I137" s="49"/>
    </row>
    <row r="138" spans="1:9" ht="12.75" customHeight="1" thickBot="1" x14ac:dyDescent="0.25">
      <c r="A138" s="598"/>
      <c r="B138" s="512">
        <f>SUM(B134:B137)</f>
        <v>2588.41</v>
      </c>
      <c r="C138" s="518" t="s">
        <v>86</v>
      </c>
      <c r="D138" s="89"/>
      <c r="E138" s="47"/>
      <c r="F138" s="47"/>
      <c r="G138" s="47"/>
      <c r="H138" s="341"/>
      <c r="I138" s="49">
        <v>486.9</v>
      </c>
    </row>
    <row r="139" spans="1:9" ht="12.75" customHeight="1" thickBot="1" x14ac:dyDescent="0.25">
      <c r="A139" s="82"/>
      <c r="B139" s="200">
        <f>B133+B138</f>
        <v>66694.848700000002</v>
      </c>
      <c r="C139" s="201"/>
      <c r="D139" s="200"/>
      <c r="E139" s="202"/>
      <c r="F139" s="201"/>
      <c r="G139" s="201"/>
      <c r="H139" s="200" t="s">
        <v>16</v>
      </c>
      <c r="I139" s="200">
        <f>SUM(I121:I138)</f>
        <v>486.9</v>
      </c>
    </row>
    <row r="140" spans="1:9" ht="77.25" thickBot="1" x14ac:dyDescent="0.25">
      <c r="A140" s="137" t="s">
        <v>382</v>
      </c>
      <c r="B140" s="120" t="s">
        <v>15</v>
      </c>
      <c r="C140" s="134" t="s">
        <v>4</v>
      </c>
      <c r="D140" s="120" t="s">
        <v>22</v>
      </c>
      <c r="E140" s="135" t="s">
        <v>17</v>
      </c>
      <c r="F140" s="120" t="s">
        <v>18</v>
      </c>
      <c r="G140" s="134" t="s">
        <v>9</v>
      </c>
      <c r="H140" s="120" t="s">
        <v>12</v>
      </c>
      <c r="I140" s="120" t="s">
        <v>11</v>
      </c>
    </row>
    <row r="141" spans="1:9" ht="13.5" thickBot="1" x14ac:dyDescent="0.25">
      <c r="A141" s="230"/>
      <c r="B141" s="109">
        <v>9657.86</v>
      </c>
      <c r="C141" s="55" t="s">
        <v>65</v>
      </c>
      <c r="D141" s="89"/>
      <c r="E141" s="47"/>
      <c r="F141" s="47"/>
      <c r="G141" s="47"/>
      <c r="H141" s="48"/>
      <c r="I141" s="49"/>
    </row>
    <row r="142" spans="1:9" ht="12.75" customHeight="1" thickBot="1" x14ac:dyDescent="0.25">
      <c r="A142" s="230"/>
      <c r="B142" s="109">
        <v>10294.36</v>
      </c>
      <c r="C142" s="55" t="s">
        <v>66</v>
      </c>
      <c r="D142" s="89"/>
      <c r="E142" s="47"/>
      <c r="F142" s="47"/>
      <c r="G142" s="47"/>
      <c r="H142" s="48"/>
      <c r="I142" s="49"/>
    </row>
    <row r="143" spans="1:9" ht="12.75" customHeight="1" thickBot="1" x14ac:dyDescent="0.25">
      <c r="A143" s="230"/>
      <c r="B143" s="109">
        <v>9273.33</v>
      </c>
      <c r="C143" s="88" t="s">
        <v>69</v>
      </c>
      <c r="D143" s="89"/>
      <c r="E143" s="47"/>
      <c r="F143" s="47"/>
      <c r="G143" s="47"/>
      <c r="H143" s="48"/>
      <c r="I143" s="49"/>
    </row>
    <row r="144" spans="1:9" ht="12.75" customHeight="1" thickBot="1" x14ac:dyDescent="0.25">
      <c r="A144" s="230"/>
      <c r="B144" s="109">
        <v>9748.41</v>
      </c>
      <c r="C144" s="88" t="s">
        <v>71</v>
      </c>
      <c r="D144" s="89"/>
      <c r="E144" s="47"/>
      <c r="F144" s="47"/>
      <c r="G144" s="47"/>
      <c r="H144" s="48"/>
      <c r="I144" s="49"/>
    </row>
    <row r="145" spans="1:9" ht="13.5" thickBot="1" x14ac:dyDescent="0.25">
      <c r="A145" s="230"/>
      <c r="B145" s="109">
        <v>10619.53</v>
      </c>
      <c r="C145" s="88" t="s">
        <v>72</v>
      </c>
      <c r="D145" s="89"/>
      <c r="E145" s="47"/>
      <c r="F145" s="47"/>
      <c r="G145" s="47"/>
      <c r="H145" s="48"/>
      <c r="I145" s="49"/>
    </row>
    <row r="146" spans="1:9" ht="12.75" customHeight="1" thickBot="1" x14ac:dyDescent="0.25">
      <c r="A146" s="230"/>
      <c r="B146" s="109">
        <v>10392.790000000001</v>
      </c>
      <c r="C146" s="88" t="s">
        <v>73</v>
      </c>
      <c r="D146" s="89"/>
      <c r="E146" s="47"/>
      <c r="F146" s="47"/>
      <c r="G146" s="47"/>
      <c r="H146" s="48"/>
      <c r="I146" s="49"/>
    </row>
    <row r="147" spans="1:9" ht="13.5" thickBot="1" x14ac:dyDescent="0.25">
      <c r="A147" s="230"/>
      <c r="B147" s="109">
        <v>2223.52</v>
      </c>
      <c r="C147" s="88" t="s">
        <v>74</v>
      </c>
      <c r="D147" s="89"/>
      <c r="E147" s="47"/>
      <c r="F147" s="47"/>
      <c r="G147" s="47"/>
      <c r="H147" s="48"/>
      <c r="I147" s="49"/>
    </row>
    <row r="148" spans="1:9" ht="12.75" customHeight="1" thickBot="1" x14ac:dyDescent="0.25">
      <c r="A148" s="230"/>
      <c r="B148" s="109">
        <v>2580.5839999999998</v>
      </c>
      <c r="C148" s="88" t="s">
        <v>75</v>
      </c>
      <c r="D148" s="89"/>
      <c r="E148" s="47"/>
      <c r="F148" s="47"/>
      <c r="G148" s="47"/>
      <c r="H148" s="48"/>
      <c r="I148" s="49"/>
    </row>
    <row r="149" spans="1:9" ht="12.75" customHeight="1" thickBot="1" x14ac:dyDescent="0.25">
      <c r="A149" s="230"/>
      <c r="B149" s="109">
        <v>2598.3890000000001</v>
      </c>
      <c r="C149" s="88" t="s">
        <v>76</v>
      </c>
      <c r="D149" s="89"/>
      <c r="E149" s="47"/>
      <c r="F149" s="47"/>
      <c r="G149" s="47"/>
      <c r="H149" s="48"/>
      <c r="I149" s="49"/>
    </row>
    <row r="150" spans="1:9" ht="12.75" customHeight="1" x14ac:dyDescent="0.2">
      <c r="A150" s="596" t="s">
        <v>110</v>
      </c>
      <c r="B150" s="629">
        <v>2424.7280000000001</v>
      </c>
      <c r="C150" s="579" t="s">
        <v>77</v>
      </c>
      <c r="D150" s="609" t="s">
        <v>126</v>
      </c>
      <c r="E150" s="37" t="s">
        <v>407</v>
      </c>
      <c r="F150" s="37" t="s">
        <v>406</v>
      </c>
      <c r="G150" s="37">
        <v>5.5</v>
      </c>
      <c r="H150" s="38">
        <v>210</v>
      </c>
      <c r="I150" s="39">
        <f>G150*H150</f>
        <v>1155</v>
      </c>
    </row>
    <row r="151" spans="1:9" ht="12.75" customHeight="1" thickBot="1" x14ac:dyDescent="0.25">
      <c r="A151" s="598"/>
      <c r="B151" s="630"/>
      <c r="C151" s="580"/>
      <c r="D151" s="611"/>
      <c r="E151" s="86" t="s">
        <v>911</v>
      </c>
      <c r="F151" s="86" t="s">
        <v>406</v>
      </c>
      <c r="G151" s="86">
        <v>0.25</v>
      </c>
      <c r="H151" s="87">
        <v>755</v>
      </c>
      <c r="I151" s="203">
        <f>G151*H151</f>
        <v>188.75</v>
      </c>
    </row>
    <row r="152" spans="1:9" ht="12.75" customHeight="1" thickBot="1" x14ac:dyDescent="0.25">
      <c r="A152" s="230"/>
      <c r="B152" s="109">
        <v>2425.652</v>
      </c>
      <c r="C152" s="88" t="s">
        <v>78</v>
      </c>
      <c r="D152" s="89"/>
      <c r="E152" s="47"/>
      <c r="F152" s="47"/>
      <c r="G152" s="47"/>
      <c r="H152" s="48"/>
      <c r="I152" s="49"/>
    </row>
    <row r="153" spans="1:9" ht="12.75" customHeight="1" thickBot="1" x14ac:dyDescent="0.25">
      <c r="A153" s="230"/>
      <c r="B153" s="109">
        <v>2503.9079999999999</v>
      </c>
      <c r="C153" s="88" t="s">
        <v>79</v>
      </c>
      <c r="D153" s="89"/>
      <c r="E153" s="47"/>
      <c r="F153" s="47"/>
      <c r="G153" s="47"/>
      <c r="H153" s="48"/>
      <c r="I153" s="49"/>
    </row>
    <row r="154" spans="1:9" ht="12.75" customHeight="1" thickBot="1" x14ac:dyDescent="0.25">
      <c r="A154" s="230"/>
      <c r="B154" s="109"/>
      <c r="C154" s="170" t="s">
        <v>86</v>
      </c>
      <c r="D154" s="89"/>
      <c r="E154" s="47"/>
      <c r="F154" s="47"/>
      <c r="G154" s="47"/>
      <c r="H154" s="48"/>
      <c r="I154" s="49">
        <v>227</v>
      </c>
    </row>
    <row r="155" spans="1:9" ht="12.75" customHeight="1" thickBot="1" x14ac:dyDescent="0.25">
      <c r="A155" s="183"/>
      <c r="B155" s="200">
        <f>SUM(B141:B154)</f>
        <v>74743.061000000002</v>
      </c>
      <c r="C155" s="201"/>
      <c r="D155" s="200"/>
      <c r="E155" s="202"/>
      <c r="F155" s="201"/>
      <c r="G155" s="201"/>
      <c r="H155" s="200" t="s">
        <v>16</v>
      </c>
      <c r="I155" s="233">
        <f>SUM(I141:I154)</f>
        <v>1570.75</v>
      </c>
    </row>
    <row r="156" spans="1:9" ht="26.25" thickBot="1" x14ac:dyDescent="0.25">
      <c r="A156" s="46" t="s">
        <v>7</v>
      </c>
      <c r="B156" s="117" t="s">
        <v>15</v>
      </c>
      <c r="C156" s="117" t="s">
        <v>4</v>
      </c>
      <c r="D156" s="117" t="s">
        <v>22</v>
      </c>
      <c r="E156" s="121" t="s">
        <v>17</v>
      </c>
      <c r="F156" s="117" t="s">
        <v>18</v>
      </c>
      <c r="G156" s="117" t="s">
        <v>9</v>
      </c>
      <c r="H156" s="117" t="s">
        <v>12</v>
      </c>
      <c r="I156" s="118" t="s">
        <v>11</v>
      </c>
    </row>
    <row r="157" spans="1:9" ht="25.5" x14ac:dyDescent="0.2">
      <c r="A157" s="32" t="s">
        <v>91</v>
      </c>
      <c r="B157" s="33"/>
      <c r="C157" s="33" t="s">
        <v>86</v>
      </c>
      <c r="D157" s="34"/>
      <c r="E157" s="35"/>
      <c r="F157" s="35"/>
      <c r="G157" s="35"/>
      <c r="H157" s="36"/>
      <c r="I157" s="424">
        <v>103578.9</v>
      </c>
    </row>
    <row r="158" spans="1:9" ht="12.75" customHeight="1" x14ac:dyDescent="0.2">
      <c r="A158" s="11" t="s">
        <v>83</v>
      </c>
      <c r="B158" s="13"/>
      <c r="C158" s="13" t="s">
        <v>86</v>
      </c>
      <c r="D158" s="14"/>
      <c r="E158" s="15"/>
      <c r="F158" s="15"/>
      <c r="G158" s="15"/>
      <c r="H158" s="16"/>
      <c r="I158" s="247">
        <v>10225.379999999999</v>
      </c>
    </row>
    <row r="159" spans="1:9" ht="12.75" customHeight="1" x14ac:dyDescent="0.2">
      <c r="A159" s="11" t="s">
        <v>85</v>
      </c>
      <c r="B159" s="13"/>
      <c r="C159" s="13" t="s">
        <v>86</v>
      </c>
      <c r="D159" s="14"/>
      <c r="E159" s="15"/>
      <c r="F159" s="15"/>
      <c r="G159" s="15"/>
      <c r="H159" s="16"/>
      <c r="I159" s="247">
        <v>10933.02</v>
      </c>
    </row>
    <row r="160" spans="1:9" ht="12.75" customHeight="1" x14ac:dyDescent="0.2">
      <c r="A160" s="243" t="s">
        <v>88</v>
      </c>
      <c r="B160" s="13"/>
      <c r="C160" s="13" t="s">
        <v>86</v>
      </c>
      <c r="D160" s="14"/>
      <c r="E160" s="15"/>
      <c r="F160" s="15"/>
      <c r="G160" s="15"/>
      <c r="H160" s="16"/>
      <c r="I160" s="247">
        <v>8617.44</v>
      </c>
    </row>
    <row r="161" spans="1:255" ht="51" x14ac:dyDescent="0.2">
      <c r="A161" s="11" t="s">
        <v>1598</v>
      </c>
      <c r="B161" s="13"/>
      <c r="C161" s="13" t="s">
        <v>86</v>
      </c>
      <c r="D161" s="14"/>
      <c r="E161" s="15"/>
      <c r="F161" s="15"/>
      <c r="G161" s="15"/>
      <c r="H161" s="16"/>
      <c r="I161" s="247">
        <v>2536.1799999999998</v>
      </c>
    </row>
    <row r="162" spans="1:255" ht="12.75" customHeight="1" thickBot="1" x14ac:dyDescent="0.25">
      <c r="A162" s="30"/>
      <c r="B162" s="112"/>
      <c r="C162" s="112"/>
      <c r="D162" s="111"/>
      <c r="E162" s="113"/>
      <c r="F162" s="112"/>
      <c r="G162" s="431"/>
      <c r="H162" s="111" t="s">
        <v>16</v>
      </c>
      <c r="I162" s="111">
        <f>SUM(I157:I161)</f>
        <v>135890.91999999998</v>
      </c>
    </row>
    <row r="163" spans="1:255" s="45" customFormat="1" ht="70.150000000000006" customHeight="1" thickBot="1" x14ac:dyDescent="0.25">
      <c r="A163" s="120" t="s">
        <v>96</v>
      </c>
      <c r="B163" s="117" t="s">
        <v>15</v>
      </c>
      <c r="C163" s="117" t="s">
        <v>4</v>
      </c>
      <c r="D163" s="117" t="s">
        <v>22</v>
      </c>
      <c r="E163" s="121" t="s">
        <v>17</v>
      </c>
      <c r="F163" s="117" t="s">
        <v>18</v>
      </c>
      <c r="G163" s="117" t="s">
        <v>9</v>
      </c>
      <c r="H163" s="117" t="s">
        <v>12</v>
      </c>
      <c r="I163" s="118" t="s">
        <v>11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106"/>
      <c r="B164" s="107">
        <v>3991.53</v>
      </c>
      <c r="C164" s="58" t="s">
        <v>65</v>
      </c>
      <c r="D164" s="67"/>
      <c r="E164" s="59"/>
      <c r="F164" s="59"/>
      <c r="G164" s="59"/>
      <c r="H164" s="60"/>
      <c r="I164" s="61">
        <f t="shared" ref="I164:I175" si="4">G164*H164</f>
        <v>0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106"/>
      <c r="B165" s="108">
        <v>3496.43</v>
      </c>
      <c r="C165" s="95" t="s">
        <v>66</v>
      </c>
      <c r="D165" s="96"/>
      <c r="E165" s="97"/>
      <c r="F165" s="97"/>
      <c r="G165" s="97"/>
      <c r="H165" s="98"/>
      <c r="I165" s="99">
        <f t="shared" si="4"/>
        <v>0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106"/>
      <c r="B166" s="109">
        <v>3987.84</v>
      </c>
      <c r="C166" s="88" t="s">
        <v>69</v>
      </c>
      <c r="D166" s="89"/>
      <c r="E166" s="47"/>
      <c r="F166" s="47"/>
      <c r="G166" s="47"/>
      <c r="H166" s="48"/>
      <c r="I166" s="49">
        <f t="shared" si="4"/>
        <v>0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106"/>
      <c r="B167" s="109">
        <v>3942.27</v>
      </c>
      <c r="C167" s="88" t="s">
        <v>71</v>
      </c>
      <c r="D167" s="89"/>
      <c r="E167" s="47"/>
      <c r="F167" s="47"/>
      <c r="G167" s="47"/>
      <c r="H167" s="48"/>
      <c r="I167" s="49">
        <f t="shared" si="4"/>
        <v>0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106"/>
      <c r="B168" s="109">
        <v>3982.93</v>
      </c>
      <c r="C168" s="88" t="s">
        <v>72</v>
      </c>
      <c r="D168" s="89"/>
      <c r="E168" s="47"/>
      <c r="F168" s="47"/>
      <c r="G168" s="47"/>
      <c r="H168" s="48"/>
      <c r="I168" s="49">
        <f t="shared" si="4"/>
        <v>0</v>
      </c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106"/>
      <c r="B169" s="109">
        <v>3927.23</v>
      </c>
      <c r="C169" s="88" t="s">
        <v>73</v>
      </c>
      <c r="D169" s="89"/>
      <c r="E169" s="47"/>
      <c r="F169" s="47"/>
      <c r="G169" s="47"/>
      <c r="H169" s="48"/>
      <c r="I169" s="49">
        <f t="shared" si="4"/>
        <v>0</v>
      </c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11"/>
      <c r="B170" s="109">
        <v>3298.61</v>
      </c>
      <c r="C170" s="88" t="s">
        <v>74</v>
      </c>
      <c r="D170" s="89"/>
      <c r="E170" s="47"/>
      <c r="F170" s="47"/>
      <c r="G170" s="47"/>
      <c r="H170" s="48"/>
      <c r="I170" s="49">
        <f t="shared" si="4"/>
        <v>0</v>
      </c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12.75" customHeight="1" thickBot="1" x14ac:dyDescent="0.25">
      <c r="A171" s="11"/>
      <c r="B171" s="109">
        <v>3488</v>
      </c>
      <c r="C171" s="88" t="s">
        <v>75</v>
      </c>
      <c r="D171" s="89"/>
      <c r="E171" s="47"/>
      <c r="F171" s="47"/>
      <c r="G171" s="47"/>
      <c r="H171" s="48"/>
      <c r="I171" s="49">
        <f t="shared" si="4"/>
        <v>0</v>
      </c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11"/>
      <c r="B172" s="109">
        <v>3930.38</v>
      </c>
      <c r="C172" s="88" t="s">
        <v>76</v>
      </c>
      <c r="D172" s="89"/>
      <c r="E172" s="47"/>
      <c r="F172" s="47"/>
      <c r="G172" s="47"/>
      <c r="H172" s="48"/>
      <c r="I172" s="49">
        <f t="shared" si="4"/>
        <v>0</v>
      </c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12.75" customHeight="1" thickBot="1" x14ac:dyDescent="0.25">
      <c r="A173" s="11"/>
      <c r="B173" s="109">
        <v>3191.95</v>
      </c>
      <c r="C173" s="88" t="s">
        <v>77</v>
      </c>
      <c r="D173" s="89"/>
      <c r="E173" s="47"/>
      <c r="F173" s="47"/>
      <c r="G173" s="47"/>
      <c r="H173" s="48"/>
      <c r="I173" s="49">
        <f t="shared" si="4"/>
        <v>0</v>
      </c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12.75" customHeight="1" thickBot="1" x14ac:dyDescent="0.25">
      <c r="A174" s="11"/>
      <c r="B174" s="109">
        <v>3232.91</v>
      </c>
      <c r="C174" s="88" t="s">
        <v>78</v>
      </c>
      <c r="D174" s="89"/>
      <c r="E174" s="47"/>
      <c r="F174" s="47"/>
      <c r="G174" s="47"/>
      <c r="H174" s="48"/>
      <c r="I174" s="49">
        <f t="shared" si="4"/>
        <v>0</v>
      </c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12.75" customHeight="1" thickBot="1" x14ac:dyDescent="0.25">
      <c r="A175" s="11"/>
      <c r="B175" s="109">
        <v>4030.09</v>
      </c>
      <c r="C175" s="88" t="s">
        <v>79</v>
      </c>
      <c r="D175" s="89"/>
      <c r="E175" s="47"/>
      <c r="F175" s="47"/>
      <c r="G175" s="47"/>
      <c r="H175" s="48"/>
      <c r="I175" s="49">
        <f t="shared" si="4"/>
        <v>0</v>
      </c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W175" s="56"/>
      <c r="X175" s="56"/>
      <c r="Y175" s="56"/>
      <c r="Z175" s="56"/>
      <c r="AA175" s="56"/>
      <c r="AB175" s="56"/>
      <c r="AD175" s="56"/>
      <c r="AE175" s="56"/>
      <c r="AF175" s="56"/>
      <c r="AG175" s="56"/>
      <c r="AH175" s="56"/>
      <c r="AI175" s="56"/>
      <c r="AJ175" s="56"/>
      <c r="AK175" s="56"/>
      <c r="AL175" s="56"/>
      <c r="AN175" s="56"/>
      <c r="AO175" s="56"/>
      <c r="AP175" s="56"/>
      <c r="AQ175" s="56"/>
      <c r="AR175" s="56"/>
      <c r="AS175" s="56"/>
      <c r="AT175" s="56"/>
      <c r="AU175" s="56"/>
      <c r="AV175" s="56"/>
      <c r="AX175" s="56"/>
      <c r="AY175" s="56"/>
      <c r="AZ175" s="56"/>
      <c r="BA175" s="56"/>
      <c r="BB175" s="56"/>
      <c r="BC175" s="56"/>
      <c r="BD175" s="56"/>
      <c r="BE175" s="56"/>
      <c r="BF175" s="56"/>
      <c r="BH175" s="56"/>
      <c r="BI175" s="56"/>
      <c r="BJ175" s="56"/>
      <c r="BK175" s="56"/>
      <c r="BL175" s="56"/>
      <c r="BM175" s="56"/>
      <c r="BN175" s="56"/>
      <c r="BO175" s="56"/>
      <c r="BP175" s="56"/>
      <c r="BR175" s="56"/>
      <c r="BS175" s="56"/>
      <c r="BT175" s="56"/>
      <c r="BU175" s="56"/>
      <c r="BV175" s="56"/>
      <c r="BW175" s="56"/>
      <c r="BX175" s="56"/>
      <c r="BY175" s="56"/>
      <c r="BZ175" s="56"/>
      <c r="CB175" s="56"/>
      <c r="CC175" s="56"/>
      <c r="CD175" s="56"/>
      <c r="CE175" s="56"/>
      <c r="CF175" s="56"/>
      <c r="CG175" s="56"/>
      <c r="CH175" s="56"/>
      <c r="CI175" s="56"/>
      <c r="CJ175" s="56"/>
      <c r="CL175" s="56"/>
      <c r="CM175" s="56"/>
      <c r="CN175" s="56"/>
      <c r="CO175" s="56"/>
      <c r="CP175" s="56"/>
      <c r="CQ175" s="56"/>
      <c r="CR175" s="56"/>
      <c r="CS175" s="56"/>
      <c r="CT175" s="56"/>
      <c r="CV175" s="56"/>
      <c r="CW175" s="56"/>
      <c r="CX175" s="56"/>
      <c r="CY175" s="56"/>
      <c r="CZ175" s="56"/>
      <c r="DA175" s="56"/>
      <c r="DB175" s="56"/>
      <c r="DC175" s="56"/>
      <c r="DD175" s="56"/>
      <c r="DF175" s="56"/>
      <c r="DG175" s="56"/>
      <c r="DH175" s="56"/>
      <c r="DI175" s="56"/>
      <c r="DJ175" s="56"/>
      <c r="DK175" s="56"/>
      <c r="DL175" s="56"/>
      <c r="DM175" s="56"/>
      <c r="DN175" s="56"/>
      <c r="DP175" s="56"/>
      <c r="DQ175" s="56"/>
      <c r="DR175" s="56"/>
      <c r="DS175" s="56"/>
      <c r="DT175" s="56"/>
      <c r="DU175" s="56"/>
      <c r="DV175" s="56"/>
      <c r="DW175" s="56"/>
      <c r="DX175" s="56"/>
      <c r="DZ175" s="56"/>
      <c r="EA175" s="56"/>
      <c r="EB175" s="56"/>
      <c r="EC175" s="56"/>
      <c r="ED175" s="56"/>
      <c r="EE175" s="56"/>
      <c r="EF175" s="56"/>
      <c r="EG175" s="56"/>
      <c r="EH175" s="56"/>
      <c r="EJ175" s="56"/>
      <c r="EK175" s="56"/>
      <c r="EL175" s="56"/>
      <c r="EM175" s="56"/>
      <c r="EN175" s="56"/>
      <c r="EO175" s="56"/>
      <c r="EP175" s="56"/>
      <c r="EQ175" s="56"/>
      <c r="ER175" s="56"/>
      <c r="ET175" s="56"/>
      <c r="EU175" s="56"/>
      <c r="EV175" s="56"/>
      <c r="EW175" s="56"/>
      <c r="EX175" s="56"/>
      <c r="EY175" s="56"/>
      <c r="EZ175" s="56"/>
      <c r="FA175" s="56"/>
      <c r="FB175" s="56"/>
      <c r="FD175" s="56"/>
      <c r="FE175" s="56"/>
      <c r="FF175" s="56"/>
      <c r="FG175" s="56"/>
      <c r="FH175" s="56"/>
      <c r="FI175" s="56"/>
      <c r="FJ175" s="56"/>
      <c r="FK175" s="56"/>
      <c r="FL175" s="56"/>
      <c r="FN175" s="56"/>
      <c r="FO175" s="56"/>
      <c r="FP175" s="56"/>
      <c r="FQ175" s="56"/>
      <c r="FR175" s="56"/>
      <c r="FS175" s="56"/>
      <c r="FT175" s="56"/>
      <c r="FU175" s="56"/>
      <c r="FV175" s="56"/>
      <c r="FX175" s="56"/>
      <c r="FY175" s="56"/>
      <c r="FZ175" s="56"/>
      <c r="GA175" s="56"/>
      <c r="GB175" s="56"/>
      <c r="GC175" s="56"/>
      <c r="GD175" s="56"/>
      <c r="GE175" s="56"/>
      <c r="GF175" s="56"/>
      <c r="GH175" s="56"/>
      <c r="GI175" s="56"/>
      <c r="GJ175" s="56"/>
      <c r="GK175" s="56"/>
      <c r="GL175" s="56"/>
      <c r="GM175" s="56"/>
      <c r="GN175" s="56"/>
      <c r="GO175" s="56"/>
      <c r="GP175" s="56"/>
      <c r="GR175" s="56"/>
      <c r="GS175" s="56"/>
      <c r="GT175" s="56"/>
      <c r="GU175" s="56"/>
      <c r="GV175" s="56"/>
      <c r="GW175" s="56"/>
      <c r="GX175" s="56"/>
      <c r="GY175" s="56"/>
      <c r="GZ175" s="56"/>
      <c r="HB175" s="56"/>
      <c r="HC175" s="56"/>
      <c r="HD175" s="56"/>
      <c r="HE175" s="56"/>
      <c r="HF175" s="56"/>
      <c r="HG175" s="56"/>
      <c r="HH175" s="56"/>
      <c r="HI175" s="56"/>
      <c r="HJ175" s="56"/>
      <c r="HL175" s="56"/>
      <c r="HM175" s="56"/>
      <c r="HN175" s="56"/>
      <c r="HO175" s="56"/>
      <c r="HP175" s="56"/>
      <c r="HQ175" s="56"/>
      <c r="HR175" s="56"/>
      <c r="HS175" s="56"/>
      <c r="HT175" s="56"/>
      <c r="HV175" s="56"/>
      <c r="HW175" s="56"/>
      <c r="HX175" s="56"/>
      <c r="HY175" s="56"/>
      <c r="HZ175" s="56"/>
      <c r="IA175" s="56"/>
      <c r="IB175" s="56"/>
      <c r="IC175" s="56"/>
      <c r="ID175" s="56"/>
      <c r="IF175" s="56"/>
      <c r="IG175" s="56"/>
      <c r="IH175" s="56"/>
      <c r="II175" s="56"/>
      <c r="IJ175" s="56"/>
      <c r="IK175" s="56"/>
      <c r="IL175" s="56"/>
      <c r="IM175" s="56"/>
      <c r="IN175" s="56"/>
      <c r="IP175" s="56"/>
      <c r="IQ175" s="56"/>
      <c r="IR175" s="56"/>
      <c r="IS175" s="56"/>
      <c r="IT175" s="56"/>
      <c r="IU175" s="56"/>
    </row>
    <row r="176" spans="1:255" ht="13.5" thickBot="1" x14ac:dyDescent="0.25">
      <c r="A176" s="106"/>
      <c r="B176" s="109"/>
      <c r="C176" s="88" t="s">
        <v>86</v>
      </c>
      <c r="D176" s="89"/>
      <c r="E176" s="47"/>
      <c r="F176" s="47"/>
      <c r="G176" s="47"/>
      <c r="H176" s="48"/>
      <c r="I176" s="49">
        <v>1505</v>
      </c>
      <c r="J176" s="56"/>
      <c r="K176" s="56"/>
      <c r="L176" s="56"/>
      <c r="M176" s="56"/>
      <c r="N176" s="56"/>
      <c r="O176" s="56"/>
      <c r="P176" s="56"/>
      <c r="Q176" s="56"/>
      <c r="R176" s="56"/>
      <c r="T176" s="56"/>
      <c r="U176" s="56"/>
      <c r="V176" s="56"/>
      <c r="W176" s="56"/>
      <c r="X176" s="56"/>
      <c r="Y176" s="56"/>
      <c r="Z176" s="56"/>
      <c r="AA176" s="56"/>
      <c r="AB176" s="56"/>
      <c r="AD176" s="56"/>
      <c r="AE176" s="56"/>
      <c r="AF176" s="56"/>
      <c r="AG176" s="56"/>
      <c r="AH176" s="56"/>
      <c r="AI176" s="56"/>
      <c r="AJ176" s="56"/>
      <c r="AK176" s="56"/>
      <c r="AL176" s="56"/>
      <c r="AN176" s="56"/>
      <c r="AO176" s="56"/>
      <c r="AP176" s="56"/>
      <c r="AQ176" s="56"/>
      <c r="AR176" s="56"/>
      <c r="AS176" s="56"/>
      <c r="AT176" s="56"/>
      <c r="AU176" s="56"/>
      <c r="AV176" s="56"/>
      <c r="AX176" s="56"/>
      <c r="AY176" s="56"/>
      <c r="AZ176" s="56"/>
      <c r="BA176" s="56"/>
      <c r="BB176" s="56"/>
      <c r="BC176" s="56"/>
      <c r="BD176" s="56"/>
      <c r="BE176" s="56"/>
      <c r="BF176" s="56"/>
      <c r="BH176" s="56"/>
      <c r="BI176" s="56"/>
      <c r="BJ176" s="56"/>
      <c r="BK176" s="56"/>
      <c r="BL176" s="56"/>
      <c r="BM176" s="56"/>
      <c r="BN176" s="56"/>
      <c r="BO176" s="56"/>
      <c r="BP176" s="56"/>
      <c r="BR176" s="56"/>
      <c r="BS176" s="56"/>
      <c r="BT176" s="56"/>
      <c r="BU176" s="56"/>
      <c r="BV176" s="56"/>
      <c r="BW176" s="56"/>
      <c r="BX176" s="56"/>
      <c r="BY176" s="56"/>
      <c r="BZ176" s="56"/>
      <c r="CB176" s="56"/>
      <c r="CC176" s="56"/>
      <c r="CD176" s="56"/>
      <c r="CE176" s="56"/>
      <c r="CF176" s="56"/>
      <c r="CG176" s="56"/>
      <c r="CH176" s="56"/>
      <c r="CI176" s="56"/>
      <c r="CJ176" s="56"/>
      <c r="CL176" s="56"/>
      <c r="CM176" s="56"/>
      <c r="CN176" s="56"/>
      <c r="CO176" s="56"/>
      <c r="CP176" s="56"/>
      <c r="CQ176" s="56"/>
      <c r="CR176" s="56"/>
      <c r="CS176" s="56"/>
      <c r="CT176" s="56"/>
      <c r="CV176" s="56"/>
      <c r="CW176" s="56"/>
      <c r="CX176" s="56"/>
      <c r="CY176" s="56"/>
      <c r="CZ176" s="56"/>
      <c r="DA176" s="56"/>
      <c r="DB176" s="56"/>
      <c r="DC176" s="56"/>
      <c r="DD176" s="56"/>
      <c r="DF176" s="56"/>
      <c r="DG176" s="56"/>
      <c r="DH176" s="56"/>
      <c r="DI176" s="56"/>
      <c r="DJ176" s="56"/>
      <c r="DK176" s="56"/>
      <c r="DL176" s="56"/>
      <c r="DM176" s="56"/>
      <c r="DN176" s="56"/>
      <c r="DP176" s="56"/>
      <c r="DQ176" s="56"/>
      <c r="DR176" s="56"/>
      <c r="DS176" s="56"/>
      <c r="DT176" s="56"/>
      <c r="DU176" s="56"/>
      <c r="DV176" s="56"/>
      <c r="DW176" s="56"/>
      <c r="DX176" s="56"/>
      <c r="DZ176" s="56"/>
      <c r="EA176" s="56"/>
      <c r="EB176" s="56"/>
      <c r="EC176" s="56"/>
      <c r="ED176" s="56"/>
      <c r="EE176" s="56"/>
      <c r="EF176" s="56"/>
      <c r="EG176" s="56"/>
      <c r="EH176" s="56"/>
      <c r="EJ176" s="56"/>
      <c r="EK176" s="56"/>
      <c r="EL176" s="56"/>
      <c r="EM176" s="56"/>
      <c r="EN176" s="56"/>
      <c r="EO176" s="56"/>
      <c r="EP176" s="56"/>
      <c r="EQ176" s="56"/>
      <c r="ER176" s="56"/>
      <c r="ET176" s="56"/>
      <c r="EU176" s="56"/>
      <c r="EV176" s="56"/>
      <c r="EW176" s="56"/>
      <c r="EX176" s="56"/>
      <c r="EY176" s="56"/>
      <c r="EZ176" s="56"/>
      <c r="FA176" s="56"/>
      <c r="FB176" s="56"/>
      <c r="FD176" s="56"/>
      <c r="FE176" s="56"/>
      <c r="FF176" s="56"/>
      <c r="FG176" s="56"/>
      <c r="FH176" s="56"/>
      <c r="FI176" s="56"/>
      <c r="FJ176" s="56"/>
      <c r="FK176" s="56"/>
      <c r="FL176" s="56"/>
      <c r="FN176" s="56"/>
      <c r="FO176" s="56"/>
      <c r="FP176" s="56"/>
      <c r="FQ176" s="56"/>
      <c r="FR176" s="56"/>
      <c r="FS176" s="56"/>
      <c r="FT176" s="56"/>
      <c r="FU176" s="56"/>
      <c r="FV176" s="56"/>
      <c r="FX176" s="56"/>
      <c r="FY176" s="56"/>
      <c r="FZ176" s="56"/>
      <c r="GA176" s="56"/>
      <c r="GB176" s="56"/>
      <c r="GC176" s="56"/>
      <c r="GD176" s="56"/>
      <c r="GE176" s="56"/>
      <c r="GF176" s="56"/>
      <c r="GH176" s="56"/>
      <c r="GI176" s="56"/>
      <c r="GJ176" s="56"/>
      <c r="GK176" s="56"/>
      <c r="GL176" s="56"/>
      <c r="GM176" s="56"/>
      <c r="GN176" s="56"/>
      <c r="GO176" s="56"/>
      <c r="GP176" s="56"/>
      <c r="GR176" s="56"/>
      <c r="GS176" s="56"/>
      <c r="GT176" s="56"/>
      <c r="GU176" s="56"/>
      <c r="GV176" s="56"/>
      <c r="GW176" s="56"/>
      <c r="GX176" s="56"/>
      <c r="GY176" s="56"/>
      <c r="GZ176" s="56"/>
      <c r="HB176" s="56"/>
      <c r="HC176" s="56"/>
      <c r="HD176" s="56"/>
      <c r="HE176" s="56"/>
      <c r="HF176" s="56"/>
      <c r="HG176" s="56"/>
      <c r="HH176" s="56"/>
      <c r="HI176" s="56"/>
      <c r="HJ176" s="56"/>
      <c r="HL176" s="56"/>
      <c r="HM176" s="56"/>
      <c r="HN176" s="56"/>
      <c r="HO176" s="56"/>
      <c r="HP176" s="56"/>
      <c r="HQ176" s="56"/>
      <c r="HR176" s="56"/>
      <c r="HS176" s="56"/>
      <c r="HT176" s="56"/>
      <c r="HV176" s="56"/>
      <c r="HW176" s="56"/>
      <c r="HX176" s="56"/>
      <c r="HY176" s="56"/>
      <c r="HZ176" s="56"/>
      <c r="IA176" s="56"/>
      <c r="IB176" s="56"/>
      <c r="IC176" s="56"/>
      <c r="ID176" s="56"/>
      <c r="IF176" s="56"/>
      <c r="IG176" s="56"/>
      <c r="IH176" s="56"/>
      <c r="II176" s="56"/>
      <c r="IJ176" s="56"/>
      <c r="IK176" s="56"/>
      <c r="IL176" s="56"/>
      <c r="IM176" s="56"/>
      <c r="IN176" s="56"/>
      <c r="IP176" s="56"/>
      <c r="IQ176" s="56"/>
      <c r="IR176" s="56"/>
      <c r="IS176" s="56"/>
      <c r="IT176" s="56"/>
      <c r="IU176" s="56"/>
    </row>
    <row r="177" spans="1:255" ht="12.75" customHeight="1" thickBot="1" x14ac:dyDescent="0.25">
      <c r="A177" s="11"/>
      <c r="B177" s="51">
        <f>SUM(B164:B175)</f>
        <v>44500.17</v>
      </c>
      <c r="C177" s="50"/>
      <c r="D177" s="51"/>
      <c r="E177" s="52"/>
      <c r="F177" s="50"/>
      <c r="G177" s="50"/>
      <c r="H177" s="51" t="s">
        <v>16</v>
      </c>
      <c r="I177" s="51">
        <f>SUM(I164:I176)</f>
        <v>1505</v>
      </c>
      <c r="J177" s="56"/>
      <c r="K177" s="56"/>
      <c r="L177" s="56"/>
      <c r="M177" s="56"/>
      <c r="N177" s="56"/>
      <c r="O177" s="56"/>
      <c r="P177" s="56"/>
      <c r="Q177" s="56"/>
      <c r="R177" s="56"/>
      <c r="T177" s="56"/>
      <c r="U177" s="56"/>
      <c r="V177" s="56"/>
      <c r="W177" s="56"/>
      <c r="X177" s="56"/>
      <c r="Y177" s="56"/>
      <c r="Z177" s="56"/>
      <c r="AA177" s="56"/>
      <c r="AB177" s="56"/>
      <c r="AD177" s="56"/>
      <c r="AE177" s="56"/>
      <c r="AF177" s="56"/>
      <c r="AG177" s="56"/>
      <c r="AH177" s="56"/>
      <c r="AI177" s="56"/>
      <c r="AJ177" s="56"/>
      <c r="AK177" s="56"/>
      <c r="AL177" s="56"/>
      <c r="AN177" s="56"/>
      <c r="AO177" s="56"/>
      <c r="AP177" s="56"/>
      <c r="AQ177" s="56"/>
      <c r="AR177" s="56"/>
      <c r="AS177" s="56"/>
      <c r="AT177" s="56"/>
      <c r="AU177" s="56"/>
      <c r="AV177" s="56"/>
      <c r="AX177" s="56"/>
      <c r="AY177" s="56"/>
      <c r="AZ177" s="56"/>
      <c r="BA177" s="56"/>
      <c r="BB177" s="56"/>
      <c r="BC177" s="56"/>
      <c r="BD177" s="56"/>
      <c r="BE177" s="56"/>
      <c r="BF177" s="56"/>
      <c r="BH177" s="56"/>
      <c r="BI177" s="56"/>
      <c r="BJ177" s="56"/>
      <c r="BK177" s="56"/>
      <c r="BL177" s="56"/>
      <c r="BM177" s="56"/>
      <c r="BN177" s="56"/>
      <c r="BO177" s="56"/>
      <c r="BP177" s="56"/>
      <c r="BR177" s="56"/>
      <c r="BS177" s="56"/>
      <c r="BT177" s="56"/>
      <c r="BU177" s="56"/>
      <c r="BV177" s="56"/>
      <c r="BW177" s="56"/>
      <c r="BX177" s="56"/>
      <c r="BY177" s="56"/>
      <c r="BZ177" s="56"/>
      <c r="CB177" s="56"/>
      <c r="CC177" s="56"/>
      <c r="CD177" s="56"/>
      <c r="CE177" s="56"/>
      <c r="CF177" s="56"/>
      <c r="CG177" s="56"/>
      <c r="CH177" s="56"/>
      <c r="CI177" s="56"/>
      <c r="CJ177" s="56"/>
      <c r="CL177" s="56"/>
      <c r="CM177" s="56"/>
      <c r="CN177" s="56"/>
      <c r="CO177" s="56"/>
      <c r="CP177" s="56"/>
      <c r="CQ177" s="56"/>
      <c r="CR177" s="56"/>
      <c r="CS177" s="56"/>
      <c r="CT177" s="56"/>
      <c r="CV177" s="56"/>
      <c r="CW177" s="56"/>
      <c r="CX177" s="56"/>
      <c r="CY177" s="56"/>
      <c r="CZ177" s="56"/>
      <c r="DA177" s="56"/>
      <c r="DB177" s="56"/>
      <c r="DC177" s="56"/>
      <c r="DD177" s="56"/>
      <c r="DF177" s="56"/>
      <c r="DG177" s="56"/>
      <c r="DH177" s="56"/>
      <c r="DI177" s="56"/>
      <c r="DJ177" s="56"/>
      <c r="DK177" s="56"/>
      <c r="DL177" s="56"/>
      <c r="DM177" s="56"/>
      <c r="DN177" s="56"/>
      <c r="DP177" s="56"/>
      <c r="DQ177" s="56"/>
      <c r="DR177" s="56"/>
      <c r="DS177" s="56"/>
      <c r="DT177" s="56"/>
      <c r="DU177" s="56"/>
      <c r="DV177" s="56"/>
      <c r="DW177" s="56"/>
      <c r="DX177" s="56"/>
      <c r="DZ177" s="56"/>
      <c r="EA177" s="56"/>
      <c r="EB177" s="56"/>
      <c r="EC177" s="56"/>
      <c r="ED177" s="56"/>
      <c r="EE177" s="56"/>
      <c r="EF177" s="56"/>
      <c r="EG177" s="56"/>
      <c r="EH177" s="56"/>
      <c r="EJ177" s="56"/>
      <c r="EK177" s="56"/>
      <c r="EL177" s="56"/>
      <c r="EM177" s="56"/>
      <c r="EN177" s="56"/>
      <c r="EO177" s="56"/>
      <c r="EP177" s="56"/>
      <c r="EQ177" s="56"/>
      <c r="ER177" s="56"/>
      <c r="ET177" s="56"/>
      <c r="EU177" s="56"/>
      <c r="EV177" s="56"/>
      <c r="EW177" s="56"/>
      <c r="EX177" s="56"/>
      <c r="EY177" s="56"/>
      <c r="EZ177" s="56"/>
      <c r="FA177" s="56"/>
      <c r="FB177" s="56"/>
      <c r="FD177" s="56"/>
      <c r="FE177" s="56"/>
      <c r="FF177" s="56"/>
      <c r="FG177" s="56"/>
      <c r="FH177" s="56"/>
      <c r="FI177" s="56"/>
      <c r="FJ177" s="56"/>
      <c r="FK177" s="56"/>
      <c r="FL177" s="56"/>
      <c r="FN177" s="56"/>
      <c r="FO177" s="56"/>
      <c r="FP177" s="56"/>
      <c r="FQ177" s="56"/>
      <c r="FR177" s="56"/>
      <c r="FS177" s="56"/>
      <c r="FT177" s="56"/>
      <c r="FU177" s="56"/>
      <c r="FV177" s="56"/>
      <c r="FX177" s="56"/>
      <c r="FY177" s="56"/>
      <c r="FZ177" s="56"/>
      <c r="GA177" s="56"/>
      <c r="GB177" s="56"/>
      <c r="GC177" s="56"/>
      <c r="GD177" s="56"/>
      <c r="GE177" s="56"/>
      <c r="GF177" s="56"/>
      <c r="GH177" s="56"/>
      <c r="GI177" s="56"/>
      <c r="GJ177" s="56"/>
      <c r="GK177" s="56"/>
      <c r="GL177" s="56"/>
      <c r="GM177" s="56"/>
      <c r="GN177" s="56"/>
      <c r="GO177" s="56"/>
      <c r="GP177" s="56"/>
      <c r="GR177" s="56"/>
      <c r="GS177" s="56"/>
      <c r="GT177" s="56"/>
      <c r="GU177" s="56"/>
      <c r="GV177" s="56"/>
      <c r="GW177" s="56"/>
      <c r="GX177" s="56"/>
      <c r="GY177" s="56"/>
      <c r="GZ177" s="56"/>
      <c r="HB177" s="56"/>
      <c r="HC177" s="56"/>
      <c r="HD177" s="56"/>
      <c r="HE177" s="56"/>
      <c r="HF177" s="56"/>
      <c r="HG177" s="56"/>
      <c r="HH177" s="56"/>
      <c r="HI177" s="56"/>
      <c r="HJ177" s="56"/>
      <c r="HL177" s="56"/>
      <c r="HM177" s="56"/>
      <c r="HN177" s="56"/>
      <c r="HO177" s="56"/>
      <c r="HP177" s="56"/>
      <c r="HQ177" s="56"/>
      <c r="HR177" s="56"/>
      <c r="HS177" s="56"/>
      <c r="HT177" s="56"/>
      <c r="HV177" s="56"/>
      <c r="HW177" s="56"/>
      <c r="HX177" s="56"/>
      <c r="HY177" s="56"/>
      <c r="HZ177" s="56"/>
      <c r="IA177" s="56"/>
      <c r="IB177" s="56"/>
      <c r="IC177" s="56"/>
      <c r="ID177" s="56"/>
      <c r="IF177" s="56"/>
      <c r="IG177" s="56"/>
      <c r="IH177" s="56"/>
      <c r="II177" s="56"/>
      <c r="IJ177" s="56"/>
      <c r="IK177" s="56"/>
      <c r="IL177" s="56"/>
      <c r="IM177" s="56"/>
      <c r="IN177" s="56"/>
      <c r="IP177" s="56"/>
      <c r="IQ177" s="56"/>
      <c r="IR177" s="56"/>
      <c r="IS177" s="56"/>
      <c r="IT177" s="56"/>
      <c r="IU177" s="56"/>
    </row>
    <row r="178" spans="1:255" ht="64.5" thickBot="1" x14ac:dyDescent="0.25">
      <c r="A178" s="46" t="s">
        <v>98</v>
      </c>
      <c r="B178" s="117" t="s">
        <v>15</v>
      </c>
      <c r="C178" s="117" t="s">
        <v>4</v>
      </c>
      <c r="D178" s="117" t="s">
        <v>22</v>
      </c>
      <c r="E178" s="121" t="s">
        <v>17</v>
      </c>
      <c r="F178" s="117" t="s">
        <v>18</v>
      </c>
      <c r="G178" s="117" t="s">
        <v>9</v>
      </c>
      <c r="H178" s="117" t="s">
        <v>12</v>
      </c>
      <c r="I178" s="118" t="s">
        <v>11</v>
      </c>
      <c r="J178" s="56"/>
      <c r="K178" s="56"/>
      <c r="L178" s="56"/>
      <c r="M178" s="56"/>
      <c r="N178" s="56"/>
      <c r="O178" s="56"/>
      <c r="P178" s="56"/>
      <c r="Q178" s="56"/>
      <c r="R178" s="56"/>
      <c r="T178" s="56"/>
      <c r="U178" s="56"/>
      <c r="V178" s="56"/>
      <c r="W178" s="56"/>
      <c r="X178" s="56"/>
      <c r="Y178" s="56"/>
      <c r="Z178" s="56"/>
      <c r="AA178" s="56"/>
      <c r="AB178" s="56"/>
      <c r="AD178" s="56"/>
      <c r="AE178" s="56"/>
      <c r="AF178" s="56"/>
      <c r="AG178" s="56"/>
      <c r="AH178" s="56"/>
      <c r="AI178" s="56"/>
      <c r="AJ178" s="56"/>
      <c r="AK178" s="56"/>
      <c r="AL178" s="56"/>
      <c r="AN178" s="56"/>
      <c r="AO178" s="56"/>
      <c r="AP178" s="56"/>
      <c r="AQ178" s="56"/>
      <c r="AR178" s="56"/>
      <c r="AS178" s="56"/>
      <c r="AT178" s="56"/>
      <c r="AU178" s="56"/>
      <c r="AV178" s="56"/>
      <c r="AX178" s="56"/>
      <c r="AY178" s="56"/>
      <c r="AZ178" s="56"/>
      <c r="BA178" s="56"/>
      <c r="BB178" s="56"/>
      <c r="BC178" s="56"/>
      <c r="BD178" s="56"/>
      <c r="BE178" s="56"/>
      <c r="BF178" s="56"/>
      <c r="BH178" s="56"/>
      <c r="BI178" s="56"/>
      <c r="BJ178" s="56"/>
      <c r="BK178" s="56"/>
      <c r="BL178" s="56"/>
      <c r="BM178" s="56"/>
      <c r="BN178" s="56"/>
      <c r="BO178" s="56"/>
      <c r="BP178" s="56"/>
      <c r="BR178" s="56"/>
      <c r="BS178" s="56"/>
      <c r="BT178" s="56"/>
      <c r="BU178" s="56"/>
      <c r="BV178" s="56"/>
      <c r="BW178" s="56"/>
      <c r="BX178" s="56"/>
      <c r="BY178" s="56"/>
      <c r="BZ178" s="56"/>
      <c r="CB178" s="56"/>
      <c r="CC178" s="56"/>
      <c r="CD178" s="56"/>
      <c r="CE178" s="56"/>
      <c r="CF178" s="56"/>
      <c r="CG178" s="56"/>
      <c r="CH178" s="56"/>
      <c r="CI178" s="56"/>
      <c r="CJ178" s="56"/>
      <c r="CL178" s="56"/>
      <c r="CM178" s="56"/>
      <c r="CN178" s="56"/>
      <c r="CO178" s="56"/>
      <c r="CP178" s="56"/>
      <c r="CQ178" s="56"/>
      <c r="CR178" s="56"/>
      <c r="CS178" s="56"/>
      <c r="CT178" s="56"/>
      <c r="CV178" s="56"/>
      <c r="CW178" s="56"/>
      <c r="CX178" s="56"/>
      <c r="CY178" s="56"/>
      <c r="CZ178" s="56"/>
      <c r="DA178" s="56"/>
      <c r="DB178" s="56"/>
      <c r="DC178" s="56"/>
      <c r="DD178" s="56"/>
      <c r="DF178" s="56"/>
      <c r="DG178" s="56"/>
      <c r="DH178" s="56"/>
      <c r="DI178" s="56"/>
      <c r="DJ178" s="56"/>
      <c r="DK178" s="56"/>
      <c r="DL178" s="56"/>
      <c r="DM178" s="56"/>
      <c r="DN178" s="56"/>
      <c r="DP178" s="56"/>
      <c r="DQ178" s="56"/>
      <c r="DR178" s="56"/>
      <c r="DS178" s="56"/>
      <c r="DT178" s="56"/>
      <c r="DU178" s="56"/>
      <c r="DV178" s="56"/>
      <c r="DW178" s="56"/>
      <c r="DX178" s="56"/>
      <c r="DZ178" s="56"/>
      <c r="EA178" s="56"/>
      <c r="EB178" s="56"/>
      <c r="EC178" s="56"/>
      <c r="ED178" s="56"/>
      <c r="EE178" s="56"/>
      <c r="EF178" s="56"/>
      <c r="EG178" s="56"/>
      <c r="EH178" s="56"/>
      <c r="EJ178" s="56"/>
      <c r="EK178" s="56"/>
      <c r="EL178" s="56"/>
      <c r="EM178" s="56"/>
      <c r="EN178" s="56"/>
      <c r="EO178" s="56"/>
      <c r="EP178" s="56"/>
      <c r="EQ178" s="56"/>
      <c r="ER178" s="56"/>
      <c r="ET178" s="56"/>
      <c r="EU178" s="56"/>
      <c r="EV178" s="56"/>
      <c r="EW178" s="56"/>
      <c r="EX178" s="56"/>
      <c r="EY178" s="56"/>
      <c r="EZ178" s="56"/>
      <c r="FA178" s="56"/>
      <c r="FB178" s="56"/>
      <c r="FD178" s="56"/>
      <c r="FE178" s="56"/>
      <c r="FF178" s="56"/>
      <c r="FG178" s="56"/>
      <c r="FH178" s="56"/>
      <c r="FI178" s="56"/>
      <c r="FJ178" s="56"/>
      <c r="FK178" s="56"/>
      <c r="FL178" s="56"/>
      <c r="FN178" s="56"/>
      <c r="FO178" s="56"/>
      <c r="FP178" s="56"/>
      <c r="FQ178" s="56"/>
      <c r="FR178" s="56"/>
      <c r="FS178" s="56"/>
      <c r="FT178" s="56"/>
      <c r="FU178" s="56"/>
      <c r="FV178" s="56"/>
      <c r="FX178" s="56"/>
      <c r="FY178" s="56"/>
      <c r="FZ178" s="56"/>
      <c r="GA178" s="56"/>
      <c r="GB178" s="56"/>
      <c r="GC178" s="56"/>
      <c r="GD178" s="56"/>
      <c r="GE178" s="56"/>
      <c r="GF178" s="56"/>
      <c r="GH178" s="56"/>
      <c r="GI178" s="56"/>
      <c r="GJ178" s="56"/>
      <c r="GK178" s="56"/>
      <c r="GL178" s="56"/>
      <c r="GM178" s="56"/>
      <c r="GN178" s="56"/>
      <c r="GO178" s="56"/>
      <c r="GP178" s="56"/>
      <c r="GR178" s="56"/>
      <c r="GS178" s="56"/>
      <c r="GT178" s="56"/>
      <c r="GU178" s="56"/>
      <c r="GV178" s="56"/>
      <c r="GW178" s="56"/>
      <c r="GX178" s="56"/>
      <c r="GY178" s="56"/>
      <c r="GZ178" s="56"/>
      <c r="HB178" s="56"/>
      <c r="HC178" s="56"/>
      <c r="HD178" s="56"/>
      <c r="HE178" s="56"/>
      <c r="HF178" s="56"/>
      <c r="HG178" s="56"/>
      <c r="HH178" s="56"/>
      <c r="HI178" s="56"/>
      <c r="HJ178" s="56"/>
      <c r="HL178" s="56"/>
      <c r="HM178" s="56"/>
      <c r="HN178" s="56"/>
      <c r="HO178" s="56"/>
      <c r="HP178" s="56"/>
      <c r="HQ178" s="56"/>
      <c r="HR178" s="56"/>
      <c r="HS178" s="56"/>
      <c r="HT178" s="56"/>
      <c r="HV178" s="56"/>
      <c r="HW178" s="56"/>
      <c r="HX178" s="56"/>
      <c r="HY178" s="56"/>
      <c r="HZ178" s="56"/>
      <c r="IA178" s="56"/>
      <c r="IB178" s="56"/>
      <c r="IC178" s="56"/>
      <c r="ID178" s="56"/>
      <c r="IF178" s="56"/>
      <c r="IG178" s="56"/>
      <c r="IH178" s="56"/>
      <c r="II178" s="56"/>
      <c r="IJ178" s="56"/>
      <c r="IK178" s="56"/>
      <c r="IL178" s="56"/>
      <c r="IM178" s="56"/>
      <c r="IN178" s="56"/>
      <c r="IP178" s="56"/>
      <c r="IQ178" s="56"/>
      <c r="IR178" s="56"/>
      <c r="IS178" s="56"/>
      <c r="IT178" s="56"/>
      <c r="IU178" s="56"/>
    </row>
    <row r="179" spans="1:255" ht="26.25" thickBot="1" x14ac:dyDescent="0.25">
      <c r="A179" s="209" t="s">
        <v>87</v>
      </c>
      <c r="B179" s="185"/>
      <c r="C179" s="170" t="s">
        <v>86</v>
      </c>
      <c r="D179" s="241"/>
      <c r="E179" s="242"/>
      <c r="F179" s="241"/>
      <c r="G179" s="242"/>
      <c r="H179" s="259"/>
      <c r="I179" s="203">
        <v>60135.37</v>
      </c>
    </row>
    <row r="180" spans="1:255" ht="13.5" thickBot="1" x14ac:dyDescent="0.25">
      <c r="A180" s="46"/>
      <c r="B180" s="79">
        <f>SUM(B179:B179)</f>
        <v>0</v>
      </c>
      <c r="C180" s="78"/>
      <c r="D180" s="79"/>
      <c r="E180" s="80"/>
      <c r="F180" s="78"/>
      <c r="G180" s="78"/>
      <c r="H180" s="79" t="s">
        <v>16</v>
      </c>
      <c r="I180" s="79">
        <f>SUM(I179:I179)</f>
        <v>60135.37</v>
      </c>
    </row>
    <row r="181" spans="1:255" ht="51.75" thickBot="1" x14ac:dyDescent="0.25">
      <c r="A181" s="137" t="s">
        <v>97</v>
      </c>
      <c r="B181" s="117" t="s">
        <v>15</v>
      </c>
      <c r="C181" s="117" t="s">
        <v>4</v>
      </c>
      <c r="D181" s="117" t="s">
        <v>22</v>
      </c>
      <c r="E181" s="285" t="s">
        <v>17</v>
      </c>
      <c r="F181" s="117" t="s">
        <v>18</v>
      </c>
      <c r="G181" s="117" t="s">
        <v>9</v>
      </c>
      <c r="H181" s="117" t="s">
        <v>12</v>
      </c>
      <c r="I181" s="118" t="s">
        <v>11</v>
      </c>
    </row>
    <row r="182" spans="1:255" ht="13.5" thickBot="1" x14ac:dyDescent="0.25">
      <c r="A182" s="209"/>
      <c r="B182" s="188"/>
      <c r="C182" s="73" t="s">
        <v>86</v>
      </c>
      <c r="D182" s="166"/>
      <c r="E182" s="53"/>
      <c r="F182" s="53"/>
      <c r="G182" s="53"/>
      <c r="H182" s="156"/>
      <c r="I182" s="571">
        <v>95301.71</v>
      </c>
    </row>
    <row r="183" spans="1:255" ht="13.5" thickBot="1" x14ac:dyDescent="0.25">
      <c r="A183" s="137"/>
      <c r="B183" s="277"/>
      <c r="C183" s="78"/>
      <c r="D183" s="79"/>
      <c r="E183" s="80"/>
      <c r="F183" s="78"/>
      <c r="G183" s="78"/>
      <c r="H183" s="79"/>
      <c r="I183" s="81">
        <f>SUM(I182)</f>
        <v>95301.71</v>
      </c>
    </row>
    <row r="184" spans="1:255" ht="12.75" customHeight="1" x14ac:dyDescent="0.2">
      <c r="A184" s="9"/>
      <c r="B184" s="9"/>
      <c r="C184" s="9"/>
      <c r="D184" s="9"/>
      <c r="E184" s="9"/>
      <c r="F184" s="20"/>
      <c r="G184" s="20"/>
      <c r="H184" s="20"/>
      <c r="I184" s="20"/>
    </row>
    <row r="185" spans="1:255" ht="12.75" customHeight="1" x14ac:dyDescent="0.2">
      <c r="A185" s="21" t="s">
        <v>20</v>
      </c>
      <c r="B185" s="22"/>
      <c r="C185" s="23"/>
      <c r="D185" s="4" t="s">
        <v>8</v>
      </c>
      <c r="E185" s="4" t="s">
        <v>5</v>
      </c>
      <c r="F185" s="122" t="s">
        <v>6</v>
      </c>
    </row>
    <row r="186" spans="1:255" ht="12.75" customHeight="1" x14ac:dyDescent="0.2">
      <c r="A186" s="593" t="s">
        <v>14</v>
      </c>
      <c r="B186" s="594"/>
      <c r="C186" s="25"/>
      <c r="D186" s="26">
        <f>B21</f>
        <v>115428.86199999999</v>
      </c>
      <c r="E186" s="26">
        <f>I21</f>
        <v>1149.2736</v>
      </c>
      <c r="F186" s="123">
        <f>D186+E186</f>
        <v>116578.13559999999</v>
      </c>
    </row>
    <row r="187" spans="1:255" ht="12.75" customHeight="1" x14ac:dyDescent="0.2">
      <c r="A187" s="593" t="s">
        <v>1603</v>
      </c>
      <c r="B187" s="594"/>
      <c r="C187" s="25"/>
      <c r="D187" s="26">
        <f>B119</f>
        <v>228916.25</v>
      </c>
      <c r="E187" s="26">
        <f>I119</f>
        <v>15493.999999999996</v>
      </c>
      <c r="F187" s="123">
        <f>D187+E187</f>
        <v>244410.25</v>
      </c>
    </row>
    <row r="188" spans="1:255" ht="12.75" customHeight="1" x14ac:dyDescent="0.2">
      <c r="A188" s="593" t="s">
        <v>13</v>
      </c>
      <c r="B188" s="594"/>
      <c r="C188" s="25"/>
      <c r="D188" s="26">
        <f>B139</f>
        <v>66694.848700000002</v>
      </c>
      <c r="E188" s="26">
        <f>I139</f>
        <v>486.9</v>
      </c>
      <c r="F188" s="123">
        <f>D188+E188</f>
        <v>67181.748699999996</v>
      </c>
    </row>
    <row r="189" spans="1:255" ht="12.75" customHeight="1" x14ac:dyDescent="0.2">
      <c r="A189" s="593" t="s">
        <v>383</v>
      </c>
      <c r="B189" s="594"/>
      <c r="C189" s="25"/>
      <c r="D189" s="26">
        <f>B155</f>
        <v>74743.061000000002</v>
      </c>
      <c r="E189" s="26">
        <f>I155</f>
        <v>1570.75</v>
      </c>
      <c r="F189" s="123">
        <f>D189+E189</f>
        <v>76313.811000000002</v>
      </c>
      <c r="G189" s="56"/>
    </row>
    <row r="190" spans="1:255" ht="12.75" customHeight="1" x14ac:dyDescent="0.2">
      <c r="A190" s="593" t="s">
        <v>25</v>
      </c>
      <c r="B190" s="594"/>
      <c r="C190" s="25"/>
      <c r="D190" s="26">
        <f>B177</f>
        <v>44500.17</v>
      </c>
      <c r="E190" s="26">
        <f>I177</f>
        <v>1505</v>
      </c>
      <c r="F190" s="123">
        <f>D190+E190</f>
        <v>46005.17</v>
      </c>
      <c r="G190" s="56"/>
    </row>
    <row r="191" spans="1:255" ht="12.75" customHeight="1" x14ac:dyDescent="0.2">
      <c r="A191" s="607" t="s">
        <v>68</v>
      </c>
      <c r="B191" s="608"/>
      <c r="C191" s="248"/>
      <c r="D191" s="249"/>
      <c r="E191" s="249"/>
      <c r="F191" s="249">
        <f>F192+F193+F194+F195+F196</f>
        <v>135890.91999999998</v>
      </c>
      <c r="G191" s="56"/>
    </row>
    <row r="192" spans="1:255" ht="12.75" customHeight="1" x14ac:dyDescent="0.2">
      <c r="A192" s="605" t="s">
        <v>91</v>
      </c>
      <c r="B192" s="606"/>
      <c r="C192" s="25"/>
      <c r="D192" s="26"/>
      <c r="E192" s="26"/>
      <c r="F192" s="26">
        <f>I157</f>
        <v>103578.9</v>
      </c>
      <c r="G192" s="56"/>
    </row>
    <row r="193" spans="1:7" ht="12.75" customHeight="1" x14ac:dyDescent="0.2">
      <c r="A193" s="605" t="s">
        <v>83</v>
      </c>
      <c r="B193" s="606"/>
      <c r="C193" s="25"/>
      <c r="D193" s="26"/>
      <c r="E193" s="26"/>
      <c r="F193" s="26">
        <f>I158</f>
        <v>10225.379999999999</v>
      </c>
      <c r="G193" s="56"/>
    </row>
    <row r="194" spans="1:7" ht="12.75" customHeight="1" x14ac:dyDescent="0.2">
      <c r="A194" s="605" t="s">
        <v>85</v>
      </c>
      <c r="B194" s="606"/>
      <c r="C194" s="25"/>
      <c r="D194" s="26"/>
      <c r="E194" s="26"/>
      <c r="F194" s="26">
        <f>I159</f>
        <v>10933.02</v>
      </c>
      <c r="G194" s="56"/>
    </row>
    <row r="195" spans="1:7" ht="12.75" customHeight="1" x14ac:dyDescent="0.2">
      <c r="A195" s="605" t="s">
        <v>88</v>
      </c>
      <c r="B195" s="606"/>
      <c r="C195" s="25"/>
      <c r="D195" s="26"/>
      <c r="E195" s="26"/>
      <c r="F195" s="26">
        <f>I160</f>
        <v>8617.44</v>
      </c>
      <c r="G195" s="56"/>
    </row>
    <row r="196" spans="1:7" ht="26.45" customHeight="1" x14ac:dyDescent="0.2">
      <c r="A196" s="671" t="s">
        <v>1598</v>
      </c>
      <c r="B196" s="672"/>
      <c r="C196" s="25"/>
      <c r="D196" s="26"/>
      <c r="E196" s="26"/>
      <c r="F196" s="26">
        <f>I161</f>
        <v>2536.1799999999998</v>
      </c>
      <c r="G196" s="56"/>
    </row>
    <row r="197" spans="1:7" ht="12.75" customHeight="1" x14ac:dyDescent="0.2">
      <c r="A197" s="614" t="s">
        <v>2</v>
      </c>
      <c r="B197" s="615"/>
      <c r="C197" s="25"/>
      <c r="D197" s="26">
        <f>B180</f>
        <v>0</v>
      </c>
      <c r="E197" s="26"/>
      <c r="F197" s="123">
        <f>D197+E197+I180</f>
        <v>60135.37</v>
      </c>
      <c r="G197" s="56"/>
    </row>
    <row r="198" spans="1:7" ht="25.15" customHeight="1" x14ac:dyDescent="0.2">
      <c r="A198" s="614" t="s">
        <v>97</v>
      </c>
      <c r="B198" s="615"/>
      <c r="C198" s="25"/>
      <c r="D198" s="26"/>
      <c r="E198" s="26"/>
      <c r="F198" s="123">
        <f>I183</f>
        <v>95301.71</v>
      </c>
      <c r="G198" s="56"/>
    </row>
    <row r="199" spans="1:7" ht="12.75" customHeight="1" x14ac:dyDescent="0.2">
      <c r="A199" s="612" t="s">
        <v>21</v>
      </c>
      <c r="B199" s="613"/>
      <c r="C199" s="27"/>
      <c r="D199" s="28">
        <f>SUM(D186:D197)</f>
        <v>530283.19169999997</v>
      </c>
      <c r="E199" s="28">
        <f>SUM(E186:E190)</f>
        <v>20205.923599999998</v>
      </c>
      <c r="F199" s="124">
        <f>F186+F187+F188+F189+F190+F191+F197+F198</f>
        <v>841817.11529999983</v>
      </c>
    </row>
  </sheetData>
  <autoFilter ref="A5:I177"/>
  <mergeCells count="80">
    <mergeCell ref="D38:D40"/>
    <mergeCell ref="D25:D26"/>
    <mergeCell ref="A25:A26"/>
    <mergeCell ref="A82:A85"/>
    <mergeCell ref="C82:C85"/>
    <mergeCell ref="B82:B85"/>
    <mergeCell ref="D82:D85"/>
    <mergeCell ref="D41:D42"/>
    <mergeCell ref="A49:A66"/>
    <mergeCell ref="D49:D66"/>
    <mergeCell ref="A11:A12"/>
    <mergeCell ref="B11:B12"/>
    <mergeCell ref="D11:D12"/>
    <mergeCell ref="C11:C12"/>
    <mergeCell ref="C25:C37"/>
    <mergeCell ref="A27:A37"/>
    <mergeCell ref="D13:D15"/>
    <mergeCell ref="C13:C15"/>
    <mergeCell ref="B13:B15"/>
    <mergeCell ref="C23:C24"/>
    <mergeCell ref="C38:C69"/>
    <mergeCell ref="B25:B37"/>
    <mergeCell ref="D67:D69"/>
    <mergeCell ref="A13:A15"/>
    <mergeCell ref="G1:H1"/>
    <mergeCell ref="G2:H2"/>
    <mergeCell ref="A1:B1"/>
    <mergeCell ref="A43:A48"/>
    <mergeCell ref="B38:B69"/>
    <mergeCell ref="D43:D48"/>
    <mergeCell ref="D27:D37"/>
    <mergeCell ref="A199:B199"/>
    <mergeCell ref="A186:B186"/>
    <mergeCell ref="A187:B187"/>
    <mergeCell ref="A188:B188"/>
    <mergeCell ref="A197:B197"/>
    <mergeCell ref="A193:B193"/>
    <mergeCell ref="A190:B190"/>
    <mergeCell ref="A191:B191"/>
    <mergeCell ref="A198:B198"/>
    <mergeCell ref="A196:B196"/>
    <mergeCell ref="B23:B24"/>
    <mergeCell ref="A192:B192"/>
    <mergeCell ref="A75:A80"/>
    <mergeCell ref="A38:A40"/>
    <mergeCell ref="A195:B195"/>
    <mergeCell ref="A41:A42"/>
    <mergeCell ref="A67:A69"/>
    <mergeCell ref="B73:B80"/>
    <mergeCell ref="A194:B194"/>
    <mergeCell ref="C73:C80"/>
    <mergeCell ref="D75:D80"/>
    <mergeCell ref="A73:A74"/>
    <mergeCell ref="C86:C92"/>
    <mergeCell ref="B86:B92"/>
    <mergeCell ref="A189:B189"/>
    <mergeCell ref="A93:A94"/>
    <mergeCell ref="D93:D94"/>
    <mergeCell ref="A95:A105"/>
    <mergeCell ref="B93:B105"/>
    <mergeCell ref="A150:A151"/>
    <mergeCell ref="B150:B151"/>
    <mergeCell ref="C150:C151"/>
    <mergeCell ref="D150:D151"/>
    <mergeCell ref="A134:A138"/>
    <mergeCell ref="B71:B72"/>
    <mergeCell ref="D71:D72"/>
    <mergeCell ref="A71:A72"/>
    <mergeCell ref="C71:C72"/>
    <mergeCell ref="D73:D74"/>
    <mergeCell ref="D107:D109"/>
    <mergeCell ref="B106:B117"/>
    <mergeCell ref="D87:D92"/>
    <mergeCell ref="A110:A117"/>
    <mergeCell ref="A87:A92"/>
    <mergeCell ref="D110:D117"/>
    <mergeCell ref="D95:D105"/>
    <mergeCell ref="C93:C105"/>
    <mergeCell ref="C106:C117"/>
    <mergeCell ref="A107:A109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5"/>
  <dimension ref="A1:IU162"/>
  <sheetViews>
    <sheetView topLeftCell="A130" zoomScale="96" zoomScaleNormal="96" workbookViewId="0">
      <selection activeCell="A150" sqref="A150:B150"/>
    </sheetView>
  </sheetViews>
  <sheetFormatPr defaultRowHeight="12.75" customHeight="1" x14ac:dyDescent="0.2"/>
  <cols>
    <col min="1" max="1" width="24.5703125" customWidth="1"/>
    <col min="2" max="2" width="11.85546875" customWidth="1"/>
    <col min="3" max="3" width="13.28515625" customWidth="1"/>
    <col min="4" max="4" width="16.28515625" customWidth="1"/>
    <col min="5" max="5" width="26.5703125" customWidth="1"/>
    <col min="6" max="6" width="12.28515625" customWidth="1"/>
    <col min="7" max="7" width="7.28515625" customWidth="1"/>
    <col min="8" max="8" width="12.85546875" customWidth="1"/>
    <col min="9" max="9" width="13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3153.5</v>
      </c>
      <c r="E2" s="5">
        <v>866882.49</v>
      </c>
      <c r="F2" s="6">
        <v>827889.66</v>
      </c>
      <c r="G2" s="586">
        <f>E2-F2</f>
        <v>38992.829999999958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20</v>
      </c>
      <c r="F3" s="1"/>
      <c r="G3" s="1"/>
      <c r="H3" s="1" t="s">
        <v>24</v>
      </c>
      <c r="I3" s="8">
        <f>F2-F162</f>
        <v>28079.930900000036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183"/>
      <c r="B6" s="73">
        <v>9482.56</v>
      </c>
      <c r="C6" s="73" t="s">
        <v>65</v>
      </c>
      <c r="D6" s="166"/>
      <c r="E6" s="53"/>
      <c r="F6" s="53"/>
      <c r="G6" s="53"/>
      <c r="H6" s="156"/>
      <c r="I6" s="43">
        <f t="shared" ref="I6:I25" si="0">G6*H6</f>
        <v>0</v>
      </c>
    </row>
    <row r="7" spans="1:9" ht="12.75" customHeight="1" x14ac:dyDescent="0.2">
      <c r="A7" s="268"/>
      <c r="B7" s="13">
        <v>9466.9</v>
      </c>
      <c r="C7" s="13" t="s">
        <v>66</v>
      </c>
      <c r="D7" s="269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268"/>
      <c r="B8" s="273">
        <v>10119.969999999999</v>
      </c>
      <c r="C8" s="74" t="s">
        <v>69</v>
      </c>
      <c r="D8" s="273"/>
      <c r="E8" s="76"/>
      <c r="F8" s="76"/>
      <c r="G8" s="76"/>
      <c r="H8" s="77"/>
      <c r="I8" s="204">
        <f t="shared" si="0"/>
        <v>0</v>
      </c>
    </row>
    <row r="9" spans="1:9" ht="26.25" thickBot="1" x14ac:dyDescent="0.25">
      <c r="A9" s="137" t="s">
        <v>840</v>
      </c>
      <c r="B9" s="109">
        <v>8944.77</v>
      </c>
      <c r="C9" s="88" t="s">
        <v>71</v>
      </c>
      <c r="D9" s="55"/>
      <c r="E9" s="47" t="s">
        <v>841</v>
      </c>
      <c r="F9" s="47" t="s">
        <v>102</v>
      </c>
      <c r="G9" s="47">
        <v>1.5</v>
      </c>
      <c r="H9" s="48">
        <v>69.78</v>
      </c>
      <c r="I9" s="49">
        <f t="shared" si="0"/>
        <v>104.67</v>
      </c>
    </row>
    <row r="10" spans="1:9" ht="12.75" customHeight="1" thickBot="1" x14ac:dyDescent="0.25">
      <c r="A10" s="268"/>
      <c r="B10" s="33">
        <v>8297.23</v>
      </c>
      <c r="C10" s="33" t="s">
        <v>72</v>
      </c>
      <c r="D10" s="266"/>
      <c r="E10" s="35"/>
      <c r="F10" s="35"/>
      <c r="G10" s="35"/>
      <c r="H10" s="36"/>
      <c r="I10" s="160">
        <f t="shared" si="0"/>
        <v>0</v>
      </c>
    </row>
    <row r="11" spans="1:9" ht="12.75" customHeight="1" x14ac:dyDescent="0.2">
      <c r="A11" s="588" t="s">
        <v>421</v>
      </c>
      <c r="B11" s="579">
        <v>7344.17</v>
      </c>
      <c r="C11" s="579" t="s">
        <v>73</v>
      </c>
      <c r="D11" s="591" t="s">
        <v>117</v>
      </c>
      <c r="E11" s="37" t="s">
        <v>422</v>
      </c>
      <c r="F11" s="37" t="s">
        <v>285</v>
      </c>
      <c r="G11" s="37">
        <v>0.5</v>
      </c>
      <c r="H11" s="38">
        <v>320</v>
      </c>
      <c r="I11" s="39">
        <f t="shared" si="0"/>
        <v>160</v>
      </c>
    </row>
    <row r="12" spans="1:9" ht="12.75" customHeight="1" x14ac:dyDescent="0.2">
      <c r="A12" s="589"/>
      <c r="B12" s="581"/>
      <c r="C12" s="581"/>
      <c r="D12" s="595"/>
      <c r="E12" s="15" t="s">
        <v>424</v>
      </c>
      <c r="F12" s="15" t="s">
        <v>425</v>
      </c>
      <c r="G12" s="15">
        <v>0.2</v>
      </c>
      <c r="H12" s="16">
        <v>300</v>
      </c>
      <c r="I12" s="43">
        <f t="shared" si="0"/>
        <v>60</v>
      </c>
    </row>
    <row r="13" spans="1:9" ht="12.75" customHeight="1" thickBot="1" x14ac:dyDescent="0.25">
      <c r="A13" s="590"/>
      <c r="B13" s="580"/>
      <c r="C13" s="580"/>
      <c r="D13" s="592"/>
      <c r="E13" s="40" t="s">
        <v>423</v>
      </c>
      <c r="F13" s="40" t="s">
        <v>100</v>
      </c>
      <c r="G13" s="40">
        <v>12</v>
      </c>
      <c r="H13" s="41">
        <v>15</v>
      </c>
      <c r="I13" s="42">
        <f t="shared" si="0"/>
        <v>180</v>
      </c>
    </row>
    <row r="14" spans="1:9" ht="12.75" customHeight="1" thickBot="1" x14ac:dyDescent="0.25">
      <c r="A14" s="316"/>
      <c r="B14" s="74">
        <v>8503.1440000000002</v>
      </c>
      <c r="C14" s="74" t="s">
        <v>74</v>
      </c>
      <c r="D14" s="326"/>
      <c r="E14" s="76"/>
      <c r="F14" s="76"/>
      <c r="G14" s="76"/>
      <c r="H14" s="77"/>
      <c r="I14" s="204">
        <f t="shared" si="0"/>
        <v>0</v>
      </c>
    </row>
    <row r="15" spans="1:9" ht="12.75" customHeight="1" x14ac:dyDescent="0.2">
      <c r="A15" s="588" t="s">
        <v>1081</v>
      </c>
      <c r="B15" s="579">
        <v>6969.8050000000003</v>
      </c>
      <c r="C15" s="579" t="s">
        <v>75</v>
      </c>
      <c r="D15" s="591" t="s">
        <v>117</v>
      </c>
      <c r="E15" s="37" t="s">
        <v>422</v>
      </c>
      <c r="F15" s="37" t="s">
        <v>104</v>
      </c>
      <c r="G15" s="37">
        <v>0.25</v>
      </c>
      <c r="H15" s="38">
        <v>350</v>
      </c>
      <c r="I15" s="39">
        <f t="shared" si="0"/>
        <v>87.5</v>
      </c>
    </row>
    <row r="16" spans="1:9" ht="12.75" customHeight="1" x14ac:dyDescent="0.2">
      <c r="A16" s="589"/>
      <c r="B16" s="581"/>
      <c r="C16" s="581"/>
      <c r="D16" s="595"/>
      <c r="E16" s="15" t="s">
        <v>424</v>
      </c>
      <c r="F16" s="15" t="s">
        <v>425</v>
      </c>
      <c r="G16" s="15">
        <v>0.1</v>
      </c>
      <c r="H16" s="16">
        <v>300</v>
      </c>
      <c r="I16" s="43">
        <f t="shared" si="0"/>
        <v>30</v>
      </c>
    </row>
    <row r="17" spans="1:9" ht="12.75" customHeight="1" x14ac:dyDescent="0.2">
      <c r="A17" s="589"/>
      <c r="B17" s="581"/>
      <c r="C17" s="581"/>
      <c r="D17" s="595"/>
      <c r="E17" s="15" t="s">
        <v>423</v>
      </c>
      <c r="F17" s="15" t="s">
        <v>100</v>
      </c>
      <c r="G17" s="15">
        <v>30</v>
      </c>
      <c r="H17" s="16">
        <v>15</v>
      </c>
      <c r="I17" s="43">
        <f t="shared" si="0"/>
        <v>450</v>
      </c>
    </row>
    <row r="18" spans="1:9" ht="12.75" customHeight="1" thickBot="1" x14ac:dyDescent="0.25">
      <c r="A18" s="590"/>
      <c r="B18" s="580"/>
      <c r="C18" s="580"/>
      <c r="D18" s="592"/>
      <c r="E18" s="40" t="s">
        <v>523</v>
      </c>
      <c r="F18" s="40" t="s">
        <v>300</v>
      </c>
      <c r="G18" s="40">
        <v>0.5</v>
      </c>
      <c r="H18" s="41">
        <v>815.4</v>
      </c>
      <c r="I18" s="42">
        <f t="shared" si="0"/>
        <v>407.7</v>
      </c>
    </row>
    <row r="19" spans="1:9" ht="12.75" customHeight="1" thickBot="1" x14ac:dyDescent="0.25">
      <c r="A19" s="46" t="s">
        <v>522</v>
      </c>
      <c r="B19" s="88">
        <v>7572.7730000000001</v>
      </c>
      <c r="C19" s="88" t="s">
        <v>76</v>
      </c>
      <c r="D19" s="493" t="s">
        <v>123</v>
      </c>
      <c r="E19" s="47" t="s">
        <v>951</v>
      </c>
      <c r="F19" s="47" t="s">
        <v>102</v>
      </c>
      <c r="G19" s="47">
        <v>5</v>
      </c>
      <c r="H19" s="48">
        <v>148</v>
      </c>
      <c r="I19" s="49">
        <f t="shared" si="0"/>
        <v>740</v>
      </c>
    </row>
    <row r="20" spans="1:9" ht="12.75" customHeight="1" x14ac:dyDescent="0.2">
      <c r="A20" s="588" t="s">
        <v>1235</v>
      </c>
      <c r="B20" s="579">
        <v>7673.7529999999997</v>
      </c>
      <c r="C20" s="579" t="s">
        <v>77</v>
      </c>
      <c r="D20" s="609" t="s">
        <v>117</v>
      </c>
      <c r="E20" s="37" t="s">
        <v>211</v>
      </c>
      <c r="F20" s="37" t="s">
        <v>137</v>
      </c>
      <c r="G20" s="37">
        <v>1.04</v>
      </c>
      <c r="H20" s="38">
        <v>197.09</v>
      </c>
      <c r="I20" s="39">
        <f t="shared" si="0"/>
        <v>204.9736</v>
      </c>
    </row>
    <row r="21" spans="1:9" ht="12.75" customHeight="1" x14ac:dyDescent="0.2">
      <c r="A21" s="589"/>
      <c r="B21" s="581"/>
      <c r="C21" s="581"/>
      <c r="D21" s="610"/>
      <c r="E21" s="15" t="s">
        <v>212</v>
      </c>
      <c r="F21" s="15" t="s">
        <v>102</v>
      </c>
      <c r="G21" s="15">
        <v>0.05</v>
      </c>
      <c r="H21" s="16">
        <v>116</v>
      </c>
      <c r="I21" s="43">
        <f t="shared" si="0"/>
        <v>5.8000000000000007</v>
      </c>
    </row>
    <row r="22" spans="1:9" ht="12.75" customHeight="1" thickBot="1" x14ac:dyDescent="0.25">
      <c r="A22" s="590"/>
      <c r="B22" s="580"/>
      <c r="C22" s="580"/>
      <c r="D22" s="611"/>
      <c r="E22" s="40" t="s">
        <v>934</v>
      </c>
      <c r="F22" s="40" t="s">
        <v>100</v>
      </c>
      <c r="G22" s="40">
        <v>1</v>
      </c>
      <c r="H22" s="41">
        <v>28</v>
      </c>
      <c r="I22" s="42">
        <f t="shared" si="0"/>
        <v>28</v>
      </c>
    </row>
    <row r="23" spans="1:9" ht="12.75" customHeight="1" x14ac:dyDescent="0.2">
      <c r="A23" s="588" t="s">
        <v>214</v>
      </c>
      <c r="B23" s="579">
        <v>8299.1260000000002</v>
      </c>
      <c r="C23" s="579" t="s">
        <v>78</v>
      </c>
      <c r="D23" s="609" t="s">
        <v>117</v>
      </c>
      <c r="E23" s="37" t="s">
        <v>211</v>
      </c>
      <c r="F23" s="37" t="s">
        <v>137</v>
      </c>
      <c r="G23" s="37">
        <v>1.04</v>
      </c>
      <c r="H23" s="38">
        <v>197.09</v>
      </c>
      <c r="I23" s="39">
        <f t="shared" si="0"/>
        <v>204.9736</v>
      </c>
    </row>
    <row r="24" spans="1:9" ht="12.75" customHeight="1" thickBot="1" x14ac:dyDescent="0.25">
      <c r="A24" s="590"/>
      <c r="B24" s="580"/>
      <c r="C24" s="580"/>
      <c r="D24" s="611"/>
      <c r="E24" s="40" t="s">
        <v>212</v>
      </c>
      <c r="F24" s="40" t="s">
        <v>102</v>
      </c>
      <c r="G24" s="40">
        <v>0.05</v>
      </c>
      <c r="H24" s="41">
        <v>116</v>
      </c>
      <c r="I24" s="42">
        <f t="shared" si="0"/>
        <v>5.8000000000000007</v>
      </c>
    </row>
    <row r="25" spans="1:9" ht="12.75" customHeight="1" x14ac:dyDescent="0.2">
      <c r="A25" s="265"/>
      <c r="B25" s="33">
        <v>8272.1959999999999</v>
      </c>
      <c r="C25" s="33" t="s">
        <v>79</v>
      </c>
      <c r="D25" s="401"/>
      <c r="E25" s="35"/>
      <c r="F25" s="35"/>
      <c r="G25" s="35"/>
      <c r="H25" s="36"/>
      <c r="I25" s="160">
        <f t="shared" si="0"/>
        <v>0</v>
      </c>
    </row>
    <row r="26" spans="1:9" ht="12.75" customHeight="1" thickBot="1" x14ac:dyDescent="0.25">
      <c r="A26" s="183"/>
      <c r="B26" s="200">
        <f>SUM(B6:B25)</f>
        <v>100946.397</v>
      </c>
      <c r="C26" s="201"/>
      <c r="D26" s="200"/>
      <c r="E26" s="202"/>
      <c r="F26" s="201"/>
      <c r="G26" s="201"/>
      <c r="H26" s="200" t="s">
        <v>16</v>
      </c>
      <c r="I26" s="233">
        <f>SUM(I6:I25)</f>
        <v>2669.4171999999999</v>
      </c>
    </row>
    <row r="27" spans="1:9" ht="77.25" thickBot="1" x14ac:dyDescent="0.25">
      <c r="A27" s="137" t="s">
        <v>1602</v>
      </c>
      <c r="B27" s="117" t="s">
        <v>15</v>
      </c>
      <c r="C27" s="117" t="s">
        <v>4</v>
      </c>
      <c r="D27" s="117" t="s">
        <v>22</v>
      </c>
      <c r="E27" s="121" t="s">
        <v>17</v>
      </c>
      <c r="F27" s="117" t="s">
        <v>18</v>
      </c>
      <c r="G27" s="117" t="s">
        <v>9</v>
      </c>
      <c r="H27" s="117" t="s">
        <v>12</v>
      </c>
      <c r="I27" s="118" t="s">
        <v>11</v>
      </c>
    </row>
    <row r="28" spans="1:9" x14ac:dyDescent="0.2">
      <c r="A28" s="588" t="s">
        <v>353</v>
      </c>
      <c r="B28" s="579">
        <v>13696.09</v>
      </c>
      <c r="C28" s="579" t="s">
        <v>65</v>
      </c>
      <c r="D28" s="609" t="s">
        <v>362</v>
      </c>
      <c r="E28" s="37" t="s">
        <v>355</v>
      </c>
      <c r="F28" s="37" t="s">
        <v>100</v>
      </c>
      <c r="G28" s="37">
        <v>3</v>
      </c>
      <c r="H28" s="38">
        <v>17</v>
      </c>
      <c r="I28" s="375">
        <f t="shared" ref="I28:I70" si="1">G28*H28</f>
        <v>51</v>
      </c>
    </row>
    <row r="29" spans="1:9" ht="12.75" customHeight="1" x14ac:dyDescent="0.2">
      <c r="A29" s="589"/>
      <c r="B29" s="581"/>
      <c r="C29" s="581"/>
      <c r="D29" s="610"/>
      <c r="E29" s="15" t="s">
        <v>363</v>
      </c>
      <c r="F29" s="15" t="s">
        <v>100</v>
      </c>
      <c r="G29" s="15">
        <v>1</v>
      </c>
      <c r="H29" s="16">
        <v>35</v>
      </c>
      <c r="I29" s="376">
        <f t="shared" si="1"/>
        <v>35</v>
      </c>
    </row>
    <row r="30" spans="1:9" ht="12.75" customHeight="1" thickBot="1" x14ac:dyDescent="0.25">
      <c r="A30" s="590"/>
      <c r="B30" s="580"/>
      <c r="C30" s="580"/>
      <c r="D30" s="611"/>
      <c r="E30" s="40" t="s">
        <v>364</v>
      </c>
      <c r="F30" s="40" t="s">
        <v>100</v>
      </c>
      <c r="G30" s="40">
        <v>1</v>
      </c>
      <c r="H30" s="41">
        <v>15</v>
      </c>
      <c r="I30" s="458">
        <f t="shared" si="1"/>
        <v>15</v>
      </c>
    </row>
    <row r="31" spans="1:9" ht="26.25" thickBot="1" x14ac:dyDescent="0.25">
      <c r="A31" s="46" t="s">
        <v>353</v>
      </c>
      <c r="B31" s="579">
        <v>11494.58</v>
      </c>
      <c r="C31" s="579" t="s">
        <v>66</v>
      </c>
      <c r="D31" s="47" t="s">
        <v>362</v>
      </c>
      <c r="E31" s="47" t="s">
        <v>355</v>
      </c>
      <c r="F31" s="47" t="s">
        <v>100</v>
      </c>
      <c r="G31" s="47">
        <v>3</v>
      </c>
      <c r="H31" s="48">
        <v>17</v>
      </c>
      <c r="I31" s="484">
        <f t="shared" si="1"/>
        <v>51</v>
      </c>
    </row>
    <row r="32" spans="1:9" x14ac:dyDescent="0.2">
      <c r="A32" s="588" t="s">
        <v>187</v>
      </c>
      <c r="B32" s="581"/>
      <c r="C32" s="581" t="s">
        <v>66</v>
      </c>
      <c r="D32" s="609" t="s">
        <v>450</v>
      </c>
      <c r="E32" s="37" t="s">
        <v>189</v>
      </c>
      <c r="F32" s="37" t="s">
        <v>104</v>
      </c>
      <c r="G32" s="37">
        <v>8</v>
      </c>
      <c r="H32" s="38">
        <v>57.83</v>
      </c>
      <c r="I32" s="375">
        <f t="shared" si="1"/>
        <v>462.64</v>
      </c>
    </row>
    <row r="33" spans="1:9" x14ac:dyDescent="0.2">
      <c r="A33" s="589"/>
      <c r="B33" s="581"/>
      <c r="C33" s="581"/>
      <c r="D33" s="610"/>
      <c r="E33" s="15" t="s">
        <v>430</v>
      </c>
      <c r="F33" s="15" t="s">
        <v>100</v>
      </c>
      <c r="G33" s="15">
        <v>3</v>
      </c>
      <c r="H33" s="16">
        <v>132.5</v>
      </c>
      <c r="I33" s="376">
        <f t="shared" si="1"/>
        <v>397.5</v>
      </c>
    </row>
    <row r="34" spans="1:9" ht="12.75" customHeight="1" x14ac:dyDescent="0.2">
      <c r="A34" s="589"/>
      <c r="B34" s="581"/>
      <c r="C34" s="581"/>
      <c r="D34" s="610"/>
      <c r="E34" s="15" t="s">
        <v>431</v>
      </c>
      <c r="F34" s="15" t="s">
        <v>100</v>
      </c>
      <c r="G34" s="15">
        <v>3</v>
      </c>
      <c r="H34" s="16">
        <v>3.5</v>
      </c>
      <c r="I34" s="376">
        <f t="shared" si="1"/>
        <v>10.5</v>
      </c>
    </row>
    <row r="35" spans="1:9" ht="12.75" customHeight="1" x14ac:dyDescent="0.2">
      <c r="A35" s="589"/>
      <c r="B35" s="581"/>
      <c r="C35" s="581"/>
      <c r="D35" s="610"/>
      <c r="E35" s="15" t="s">
        <v>191</v>
      </c>
      <c r="F35" s="15" t="s">
        <v>100</v>
      </c>
      <c r="G35" s="15">
        <v>3</v>
      </c>
      <c r="H35" s="16">
        <v>3.7</v>
      </c>
      <c r="I35" s="376">
        <f t="shared" si="1"/>
        <v>11.100000000000001</v>
      </c>
    </row>
    <row r="36" spans="1:9" ht="12.75" customHeight="1" x14ac:dyDescent="0.2">
      <c r="A36" s="589"/>
      <c r="B36" s="581"/>
      <c r="C36" s="581"/>
      <c r="D36" s="610"/>
      <c r="E36" s="15" t="s">
        <v>451</v>
      </c>
      <c r="F36" s="15" t="s">
        <v>100</v>
      </c>
      <c r="G36" s="15">
        <v>2</v>
      </c>
      <c r="H36" s="16">
        <v>56</v>
      </c>
      <c r="I36" s="376">
        <f t="shared" si="1"/>
        <v>112</v>
      </c>
    </row>
    <row r="37" spans="1:9" ht="12.75" customHeight="1" x14ac:dyDescent="0.2">
      <c r="A37" s="589"/>
      <c r="B37" s="581"/>
      <c r="C37" s="581"/>
      <c r="D37" s="610"/>
      <c r="E37" s="15" t="s">
        <v>432</v>
      </c>
      <c r="F37" s="15" t="s">
        <v>100</v>
      </c>
      <c r="G37" s="15">
        <v>2</v>
      </c>
      <c r="H37" s="16">
        <v>3.43</v>
      </c>
      <c r="I37" s="376">
        <f t="shared" si="1"/>
        <v>6.86</v>
      </c>
    </row>
    <row r="38" spans="1:9" ht="12.75" customHeight="1" thickBot="1" x14ac:dyDescent="0.25">
      <c r="A38" s="590"/>
      <c r="B38" s="580"/>
      <c r="C38" s="580"/>
      <c r="D38" s="611"/>
      <c r="E38" s="40" t="s">
        <v>190</v>
      </c>
      <c r="F38" s="40" t="s">
        <v>100</v>
      </c>
      <c r="G38" s="40">
        <v>2</v>
      </c>
      <c r="H38" s="41">
        <v>2.33</v>
      </c>
      <c r="I38" s="458">
        <f t="shared" si="1"/>
        <v>4.66</v>
      </c>
    </row>
    <row r="39" spans="1:9" ht="26.25" thickBot="1" x14ac:dyDescent="0.25">
      <c r="A39" s="46" t="s">
        <v>353</v>
      </c>
      <c r="B39" s="88">
        <v>11536.25</v>
      </c>
      <c r="C39" s="88" t="s">
        <v>69</v>
      </c>
      <c r="D39" s="47" t="s">
        <v>362</v>
      </c>
      <c r="E39" s="47" t="s">
        <v>355</v>
      </c>
      <c r="F39" s="47" t="s">
        <v>100</v>
      </c>
      <c r="G39" s="47">
        <v>5</v>
      </c>
      <c r="H39" s="48">
        <v>17</v>
      </c>
      <c r="I39" s="49">
        <f t="shared" si="1"/>
        <v>85</v>
      </c>
    </row>
    <row r="40" spans="1:9" ht="26.25" thickBot="1" x14ac:dyDescent="0.25">
      <c r="A40" s="46" t="s">
        <v>353</v>
      </c>
      <c r="B40" s="272">
        <v>10667.58</v>
      </c>
      <c r="C40" s="493" t="s">
        <v>71</v>
      </c>
      <c r="D40" s="47" t="s">
        <v>362</v>
      </c>
      <c r="E40" s="493" t="s">
        <v>355</v>
      </c>
      <c r="F40" s="493" t="s">
        <v>100</v>
      </c>
      <c r="G40" s="493">
        <v>2</v>
      </c>
      <c r="H40" s="494">
        <v>17</v>
      </c>
      <c r="I40" s="49">
        <f t="shared" si="1"/>
        <v>34</v>
      </c>
    </row>
    <row r="41" spans="1:9" ht="26.25" thickBot="1" x14ac:dyDescent="0.25">
      <c r="A41" s="46" t="s">
        <v>353</v>
      </c>
      <c r="B41" s="579">
        <v>10633.79</v>
      </c>
      <c r="C41" s="579" t="s">
        <v>72</v>
      </c>
      <c r="D41" s="47" t="s">
        <v>362</v>
      </c>
      <c r="E41" s="493" t="s">
        <v>355</v>
      </c>
      <c r="F41" s="493" t="s">
        <v>100</v>
      </c>
      <c r="G41" s="493">
        <v>2</v>
      </c>
      <c r="H41" s="494">
        <v>17</v>
      </c>
      <c r="I41" s="49">
        <f>G41*H41</f>
        <v>34</v>
      </c>
    </row>
    <row r="42" spans="1:9" ht="12.75" customHeight="1" x14ac:dyDescent="0.2">
      <c r="A42" s="588" t="s">
        <v>118</v>
      </c>
      <c r="B42" s="581"/>
      <c r="C42" s="581" t="s">
        <v>72</v>
      </c>
      <c r="D42" s="609" t="s">
        <v>310</v>
      </c>
      <c r="E42" s="475" t="s">
        <v>236</v>
      </c>
      <c r="F42" s="475" t="s">
        <v>104</v>
      </c>
      <c r="G42" s="475">
        <v>3</v>
      </c>
      <c r="H42" s="476">
        <v>57.72</v>
      </c>
      <c r="I42" s="375">
        <f t="shared" si="1"/>
        <v>173.16</v>
      </c>
    </row>
    <row r="43" spans="1:9" ht="12.75" customHeight="1" x14ac:dyDescent="0.2">
      <c r="A43" s="589"/>
      <c r="B43" s="581"/>
      <c r="C43" s="581"/>
      <c r="D43" s="610"/>
      <c r="E43" s="15" t="s">
        <v>419</v>
      </c>
      <c r="F43" s="15" t="s">
        <v>100</v>
      </c>
      <c r="G43" s="15">
        <v>2</v>
      </c>
      <c r="H43" s="16">
        <v>148.01</v>
      </c>
      <c r="I43" s="376">
        <f t="shared" si="1"/>
        <v>296.02</v>
      </c>
    </row>
    <row r="44" spans="1:9" ht="12.75" customHeight="1" thickBot="1" x14ac:dyDescent="0.25">
      <c r="A44" s="590"/>
      <c r="B44" s="581"/>
      <c r="C44" s="581"/>
      <c r="D44" s="611"/>
      <c r="E44" s="40" t="s">
        <v>237</v>
      </c>
      <c r="F44" s="40" t="s">
        <v>100</v>
      </c>
      <c r="G44" s="40">
        <v>4</v>
      </c>
      <c r="H44" s="41">
        <v>4.59</v>
      </c>
      <c r="I44" s="458">
        <f t="shared" si="1"/>
        <v>18.36</v>
      </c>
    </row>
    <row r="45" spans="1:9" ht="12.75" customHeight="1" x14ac:dyDescent="0.2">
      <c r="A45" s="588" t="s">
        <v>558</v>
      </c>
      <c r="B45" s="581"/>
      <c r="C45" s="581" t="s">
        <v>72</v>
      </c>
      <c r="D45" s="609" t="s">
        <v>891</v>
      </c>
      <c r="E45" s="37" t="s">
        <v>207</v>
      </c>
      <c r="F45" s="37" t="s">
        <v>100</v>
      </c>
      <c r="G45" s="37">
        <v>2</v>
      </c>
      <c r="H45" s="38">
        <v>4.2300000000000004</v>
      </c>
      <c r="I45" s="375">
        <f t="shared" si="1"/>
        <v>8.4600000000000009</v>
      </c>
    </row>
    <row r="46" spans="1:9" ht="12.75" customHeight="1" x14ac:dyDescent="0.2">
      <c r="A46" s="589"/>
      <c r="B46" s="581"/>
      <c r="C46" s="581"/>
      <c r="D46" s="610"/>
      <c r="E46" s="15" t="s">
        <v>228</v>
      </c>
      <c r="F46" s="15" t="s">
        <v>100</v>
      </c>
      <c r="G46" s="15">
        <v>1</v>
      </c>
      <c r="H46" s="16">
        <v>8.07</v>
      </c>
      <c r="I46" s="376">
        <f t="shared" si="1"/>
        <v>8.07</v>
      </c>
    </row>
    <row r="47" spans="1:9" x14ac:dyDescent="0.2">
      <c r="A47" s="589"/>
      <c r="B47" s="581"/>
      <c r="C47" s="581"/>
      <c r="D47" s="610"/>
      <c r="E47" s="15" t="s">
        <v>892</v>
      </c>
      <c r="F47" s="15" t="s">
        <v>100</v>
      </c>
      <c r="G47" s="15">
        <v>1</v>
      </c>
      <c r="H47" s="16">
        <v>287.55</v>
      </c>
      <c r="I47" s="376">
        <f t="shared" si="1"/>
        <v>287.55</v>
      </c>
    </row>
    <row r="48" spans="1:9" x14ac:dyDescent="0.2">
      <c r="A48" s="589"/>
      <c r="B48" s="581"/>
      <c r="C48" s="581"/>
      <c r="D48" s="610"/>
      <c r="E48" s="15" t="s">
        <v>579</v>
      </c>
      <c r="F48" s="15" t="s">
        <v>100</v>
      </c>
      <c r="G48" s="15">
        <v>1</v>
      </c>
      <c r="H48" s="16">
        <v>80</v>
      </c>
      <c r="I48" s="376">
        <f t="shared" si="1"/>
        <v>80</v>
      </c>
    </row>
    <row r="49" spans="1:9" ht="12.75" customHeight="1" x14ac:dyDescent="0.2">
      <c r="A49" s="589"/>
      <c r="B49" s="581"/>
      <c r="C49" s="581"/>
      <c r="D49" s="610"/>
      <c r="E49" s="15" t="s">
        <v>765</v>
      </c>
      <c r="F49" s="15" t="s">
        <v>100</v>
      </c>
      <c r="G49" s="15">
        <v>2</v>
      </c>
      <c r="H49" s="16">
        <v>72.92</v>
      </c>
      <c r="I49" s="376">
        <f t="shared" si="1"/>
        <v>145.84</v>
      </c>
    </row>
    <row r="50" spans="1:9" ht="12.75" customHeight="1" x14ac:dyDescent="0.2">
      <c r="A50" s="589"/>
      <c r="B50" s="581"/>
      <c r="C50" s="581"/>
      <c r="D50" s="610"/>
      <c r="E50" s="15" t="s">
        <v>268</v>
      </c>
      <c r="F50" s="15" t="s">
        <v>100</v>
      </c>
      <c r="G50" s="15">
        <v>1</v>
      </c>
      <c r="H50" s="16">
        <v>151.66</v>
      </c>
      <c r="I50" s="376">
        <f t="shared" si="1"/>
        <v>151.66</v>
      </c>
    </row>
    <row r="51" spans="1:9" ht="12.75" customHeight="1" x14ac:dyDescent="0.2">
      <c r="A51" s="589"/>
      <c r="B51" s="581"/>
      <c r="C51" s="581"/>
      <c r="D51" s="610"/>
      <c r="E51" s="15" t="s">
        <v>336</v>
      </c>
      <c r="F51" s="15" t="s">
        <v>104</v>
      </c>
      <c r="G51" s="15">
        <v>1</v>
      </c>
      <c r="H51" s="16">
        <v>52.03</v>
      </c>
      <c r="I51" s="376">
        <f t="shared" si="1"/>
        <v>52.03</v>
      </c>
    </row>
    <row r="52" spans="1:9" ht="12.75" customHeight="1" x14ac:dyDescent="0.2">
      <c r="A52" s="589"/>
      <c r="B52" s="581"/>
      <c r="C52" s="581"/>
      <c r="D52" s="610"/>
      <c r="E52" s="15" t="s">
        <v>329</v>
      </c>
      <c r="F52" s="15" t="s">
        <v>100</v>
      </c>
      <c r="G52" s="15">
        <v>1</v>
      </c>
      <c r="H52" s="16">
        <v>45</v>
      </c>
      <c r="I52" s="376">
        <f t="shared" si="1"/>
        <v>45</v>
      </c>
    </row>
    <row r="53" spans="1:9" ht="12.75" customHeight="1" x14ac:dyDescent="0.2">
      <c r="A53" s="589"/>
      <c r="B53" s="581"/>
      <c r="C53" s="581"/>
      <c r="D53" s="610"/>
      <c r="E53" s="15" t="s">
        <v>193</v>
      </c>
      <c r="F53" s="15" t="s">
        <v>100</v>
      </c>
      <c r="G53" s="15">
        <v>1</v>
      </c>
      <c r="H53" s="16">
        <v>106.12</v>
      </c>
      <c r="I53" s="376">
        <f t="shared" si="1"/>
        <v>106.12</v>
      </c>
    </row>
    <row r="54" spans="1:9" ht="12.75" customHeight="1" thickBot="1" x14ac:dyDescent="0.25">
      <c r="A54" s="590"/>
      <c r="B54" s="580"/>
      <c r="C54" s="580"/>
      <c r="D54" s="611"/>
      <c r="E54" s="40" t="s">
        <v>244</v>
      </c>
      <c r="F54" s="40" t="s">
        <v>100</v>
      </c>
      <c r="G54" s="40">
        <v>1</v>
      </c>
      <c r="H54" s="41">
        <v>280</v>
      </c>
      <c r="I54" s="458">
        <f t="shared" si="1"/>
        <v>280</v>
      </c>
    </row>
    <row r="55" spans="1:9" ht="26.25" thickBot="1" x14ac:dyDescent="0.25">
      <c r="A55" s="46" t="s">
        <v>353</v>
      </c>
      <c r="B55" s="88">
        <v>10477.84</v>
      </c>
      <c r="C55" s="88" t="s">
        <v>73</v>
      </c>
      <c r="D55" s="47" t="s">
        <v>362</v>
      </c>
      <c r="E55" s="47" t="s">
        <v>355</v>
      </c>
      <c r="F55" s="47" t="s">
        <v>100</v>
      </c>
      <c r="G55" s="47">
        <v>3</v>
      </c>
      <c r="H55" s="48">
        <v>17</v>
      </c>
      <c r="I55" s="49">
        <f>G55*H55</f>
        <v>51</v>
      </c>
    </row>
    <row r="56" spans="1:9" ht="12.75" customHeight="1" x14ac:dyDescent="0.2">
      <c r="A56" s="588" t="s">
        <v>353</v>
      </c>
      <c r="B56" s="599">
        <v>12326.53</v>
      </c>
      <c r="C56" s="599" t="s">
        <v>74</v>
      </c>
      <c r="D56" s="642" t="s">
        <v>362</v>
      </c>
      <c r="E56" s="37" t="s">
        <v>355</v>
      </c>
      <c r="F56" s="37" t="s">
        <v>100</v>
      </c>
      <c r="G56" s="37">
        <v>4</v>
      </c>
      <c r="H56" s="38">
        <v>17</v>
      </c>
      <c r="I56" s="375">
        <f t="shared" si="1"/>
        <v>68</v>
      </c>
    </row>
    <row r="57" spans="1:9" ht="13.5" thickBot="1" x14ac:dyDescent="0.25">
      <c r="A57" s="590"/>
      <c r="B57" s="601"/>
      <c r="C57" s="601"/>
      <c r="D57" s="644"/>
      <c r="E57" s="40" t="s">
        <v>356</v>
      </c>
      <c r="F57" s="40" t="s">
        <v>100</v>
      </c>
      <c r="G57" s="40">
        <v>3</v>
      </c>
      <c r="H57" s="41">
        <v>45</v>
      </c>
      <c r="I57" s="458">
        <f t="shared" si="1"/>
        <v>135</v>
      </c>
    </row>
    <row r="58" spans="1:9" ht="12.75" customHeight="1" thickBot="1" x14ac:dyDescent="0.25">
      <c r="A58" s="321"/>
      <c r="B58" s="322">
        <v>12732.99</v>
      </c>
      <c r="C58" s="73" t="s">
        <v>75</v>
      </c>
      <c r="D58" s="323"/>
      <c r="E58" s="53"/>
      <c r="F58" s="53"/>
      <c r="G58" s="53"/>
      <c r="H58" s="156"/>
      <c r="I58" s="552">
        <f t="shared" si="1"/>
        <v>0</v>
      </c>
    </row>
    <row r="59" spans="1:9" ht="26.25" thickBot="1" x14ac:dyDescent="0.25">
      <c r="A59" s="46" t="s">
        <v>353</v>
      </c>
      <c r="B59" s="579">
        <v>14983.5</v>
      </c>
      <c r="C59" s="579" t="s">
        <v>76</v>
      </c>
      <c r="D59" s="47" t="s">
        <v>362</v>
      </c>
      <c r="E59" s="47" t="s">
        <v>355</v>
      </c>
      <c r="F59" s="47" t="s">
        <v>100</v>
      </c>
      <c r="G59" s="47">
        <v>4</v>
      </c>
      <c r="H59" s="48">
        <v>9.42</v>
      </c>
      <c r="I59" s="484">
        <f t="shared" si="1"/>
        <v>37.68</v>
      </c>
    </row>
    <row r="60" spans="1:9" x14ac:dyDescent="0.2">
      <c r="A60" s="588" t="s">
        <v>558</v>
      </c>
      <c r="B60" s="581"/>
      <c r="C60" s="581"/>
      <c r="D60" s="609" t="s">
        <v>1243</v>
      </c>
      <c r="E60" s="37" t="s">
        <v>316</v>
      </c>
      <c r="F60" s="37" t="s">
        <v>104</v>
      </c>
      <c r="G60" s="37">
        <v>2</v>
      </c>
      <c r="H60" s="38">
        <v>109.78</v>
      </c>
      <c r="I60" s="375">
        <f t="shared" si="1"/>
        <v>219.56</v>
      </c>
    </row>
    <row r="61" spans="1:9" x14ac:dyDescent="0.2">
      <c r="A61" s="589"/>
      <c r="B61" s="581"/>
      <c r="C61" s="581"/>
      <c r="D61" s="610"/>
      <c r="E61" s="15" t="s">
        <v>240</v>
      </c>
      <c r="F61" s="15" t="s">
        <v>100</v>
      </c>
      <c r="G61" s="15">
        <v>1</v>
      </c>
      <c r="H61" s="16">
        <v>320</v>
      </c>
      <c r="I61" s="376">
        <f t="shared" si="1"/>
        <v>320</v>
      </c>
    </row>
    <row r="62" spans="1:9" x14ac:dyDescent="0.2">
      <c r="A62" s="589"/>
      <c r="B62" s="581"/>
      <c r="C62" s="581"/>
      <c r="D62" s="610"/>
      <c r="E62" s="15" t="s">
        <v>193</v>
      </c>
      <c r="F62" s="15" t="s">
        <v>100</v>
      </c>
      <c r="G62" s="15">
        <v>1</v>
      </c>
      <c r="H62" s="16">
        <v>110.19</v>
      </c>
      <c r="I62" s="376">
        <f t="shared" si="1"/>
        <v>110.19</v>
      </c>
    </row>
    <row r="63" spans="1:9" x14ac:dyDescent="0.2">
      <c r="A63" s="589"/>
      <c r="B63" s="581"/>
      <c r="C63" s="581"/>
      <c r="D63" s="610"/>
      <c r="E63" s="15" t="s">
        <v>228</v>
      </c>
      <c r="F63" s="15" t="s">
        <v>100</v>
      </c>
      <c r="G63" s="15">
        <v>2</v>
      </c>
      <c r="H63" s="16">
        <v>8.07</v>
      </c>
      <c r="I63" s="376">
        <f t="shared" si="1"/>
        <v>16.14</v>
      </c>
    </row>
    <row r="64" spans="1:9" ht="13.5" thickBot="1" x14ac:dyDescent="0.25">
      <c r="A64" s="590"/>
      <c r="B64" s="580"/>
      <c r="C64" s="580"/>
      <c r="D64" s="611"/>
      <c r="E64" s="40" t="s">
        <v>268</v>
      </c>
      <c r="F64" s="40" t="s">
        <v>100</v>
      </c>
      <c r="G64" s="40">
        <v>2</v>
      </c>
      <c r="H64" s="41">
        <v>151.66</v>
      </c>
      <c r="I64" s="458">
        <f t="shared" si="1"/>
        <v>303.32</v>
      </c>
    </row>
    <row r="65" spans="1:9" ht="26.25" thickBot="1" x14ac:dyDescent="0.25">
      <c r="A65" s="46" t="s">
        <v>353</v>
      </c>
      <c r="B65" s="272">
        <v>12030.69</v>
      </c>
      <c r="C65" s="88" t="s">
        <v>77</v>
      </c>
      <c r="D65" s="47" t="s">
        <v>362</v>
      </c>
      <c r="E65" s="47" t="s">
        <v>355</v>
      </c>
      <c r="F65" s="47" t="s">
        <v>100</v>
      </c>
      <c r="G65" s="47">
        <v>1</v>
      </c>
      <c r="H65" s="48">
        <v>9.42</v>
      </c>
      <c r="I65" s="49">
        <f t="shared" si="1"/>
        <v>9.42</v>
      </c>
    </row>
    <row r="66" spans="1:9" ht="13.5" thickBot="1" x14ac:dyDescent="0.25">
      <c r="A66" s="46"/>
      <c r="B66" s="272">
        <v>15580.78</v>
      </c>
      <c r="C66" s="88" t="s">
        <v>78</v>
      </c>
      <c r="D66" s="47"/>
      <c r="E66" s="47"/>
      <c r="F66" s="47"/>
      <c r="G66" s="47"/>
      <c r="H66" s="48"/>
      <c r="I66" s="49"/>
    </row>
    <row r="67" spans="1:9" ht="26.25" thickBot="1" x14ac:dyDescent="0.25">
      <c r="A67" s="46" t="s">
        <v>353</v>
      </c>
      <c r="B67" s="579">
        <v>13374.94</v>
      </c>
      <c r="C67" s="579" t="s">
        <v>79</v>
      </c>
      <c r="D67" s="47" t="s">
        <v>362</v>
      </c>
      <c r="E67" s="47" t="s">
        <v>355</v>
      </c>
      <c r="F67" s="47" t="s">
        <v>100</v>
      </c>
      <c r="G67" s="47">
        <v>3</v>
      </c>
      <c r="H67" s="48">
        <v>17</v>
      </c>
      <c r="I67" s="49">
        <f t="shared" si="1"/>
        <v>51</v>
      </c>
    </row>
    <row r="68" spans="1:9" x14ac:dyDescent="0.2">
      <c r="A68" s="588" t="s">
        <v>558</v>
      </c>
      <c r="B68" s="581"/>
      <c r="C68" s="581"/>
      <c r="D68" s="591" t="s">
        <v>126</v>
      </c>
      <c r="E68" s="85" t="s">
        <v>1594</v>
      </c>
      <c r="F68" s="85" t="s">
        <v>100</v>
      </c>
      <c r="G68" s="85">
        <v>1</v>
      </c>
      <c r="H68" s="158">
        <v>40</v>
      </c>
      <c r="I68" s="197">
        <f t="shared" si="1"/>
        <v>40</v>
      </c>
    </row>
    <row r="69" spans="1:9" x14ac:dyDescent="0.2">
      <c r="A69" s="589"/>
      <c r="B69" s="581"/>
      <c r="C69" s="581"/>
      <c r="D69" s="595"/>
      <c r="E69" s="15" t="s">
        <v>1308</v>
      </c>
      <c r="F69" s="15" t="s">
        <v>100</v>
      </c>
      <c r="G69" s="15">
        <v>1</v>
      </c>
      <c r="H69" s="16">
        <v>290</v>
      </c>
      <c r="I69" s="43">
        <f t="shared" si="1"/>
        <v>290</v>
      </c>
    </row>
    <row r="70" spans="1:9" ht="13.5" thickBot="1" x14ac:dyDescent="0.25">
      <c r="A70" s="590"/>
      <c r="B70" s="580"/>
      <c r="C70" s="580"/>
      <c r="D70" s="592"/>
      <c r="E70" s="40" t="s">
        <v>1246</v>
      </c>
      <c r="F70" s="40" t="s">
        <v>100</v>
      </c>
      <c r="G70" s="40">
        <v>1</v>
      </c>
      <c r="H70" s="41">
        <v>45</v>
      </c>
      <c r="I70" s="458">
        <f t="shared" si="1"/>
        <v>45</v>
      </c>
    </row>
    <row r="71" spans="1:9" ht="12.75" customHeight="1" thickBot="1" x14ac:dyDescent="0.25">
      <c r="A71" s="183"/>
      <c r="B71" s="200">
        <f>SUM(B28:B70)</f>
        <v>149535.56000000003</v>
      </c>
      <c r="C71" s="201"/>
      <c r="D71" s="200"/>
      <c r="E71" s="202"/>
      <c r="F71" s="201"/>
      <c r="G71" s="201"/>
      <c r="H71" s="200" t="s">
        <v>16</v>
      </c>
      <c r="I71" s="233">
        <f>SUM(I28:I70)</f>
        <v>4658.84</v>
      </c>
    </row>
    <row r="72" spans="1:9" ht="64.5" thickBot="1" x14ac:dyDescent="0.25">
      <c r="A72" s="137" t="s">
        <v>381</v>
      </c>
      <c r="B72" s="117" t="s">
        <v>15</v>
      </c>
      <c r="C72" s="117" t="s">
        <v>4</v>
      </c>
      <c r="D72" s="117" t="s">
        <v>22</v>
      </c>
      <c r="E72" s="121" t="s">
        <v>17</v>
      </c>
      <c r="F72" s="117" t="s">
        <v>18</v>
      </c>
      <c r="G72" s="117" t="s">
        <v>9</v>
      </c>
      <c r="H72" s="117" t="s">
        <v>12</v>
      </c>
      <c r="I72" s="118" t="s">
        <v>11</v>
      </c>
    </row>
    <row r="73" spans="1:9" ht="12.75" customHeight="1" thickBot="1" x14ac:dyDescent="0.25">
      <c r="A73" s="230"/>
      <c r="B73" s="107">
        <v>5993.89</v>
      </c>
      <c r="C73" s="58" t="s">
        <v>65</v>
      </c>
      <c r="D73" s="67"/>
      <c r="E73" s="59"/>
      <c r="F73" s="59"/>
      <c r="G73" s="59"/>
      <c r="H73" s="60"/>
      <c r="I73" s="61"/>
    </row>
    <row r="74" spans="1:9" ht="12.75" customHeight="1" thickBot="1" x14ac:dyDescent="0.25">
      <c r="A74" s="230"/>
      <c r="B74" s="125">
        <v>6109.38</v>
      </c>
      <c r="C74" s="126" t="s">
        <v>66</v>
      </c>
      <c r="D74" s="127"/>
      <c r="E74" s="128"/>
      <c r="F74" s="128"/>
      <c r="G74" s="128"/>
      <c r="H74" s="129"/>
      <c r="I74" s="130"/>
    </row>
    <row r="75" spans="1:9" ht="12.75" customHeight="1" thickBot="1" x14ac:dyDescent="0.25">
      <c r="A75" s="120"/>
      <c r="B75" s="109">
        <v>5767.92</v>
      </c>
      <c r="C75" s="88" t="s">
        <v>69</v>
      </c>
      <c r="D75" s="55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5739.89</v>
      </c>
      <c r="C76" s="88" t="s">
        <v>71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>
        <v>5883.69</v>
      </c>
      <c r="C77" s="88" t="s">
        <v>72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1"/>
      <c r="B78" s="109">
        <v>6358.21</v>
      </c>
      <c r="C78" s="88" t="s">
        <v>73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68"/>
      <c r="B79" s="109">
        <v>5764.4372999999996</v>
      </c>
      <c r="C79" s="88" t="s">
        <v>74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68"/>
      <c r="B80" s="109">
        <v>7401.3647000000001</v>
      </c>
      <c r="C80" s="88" t="s">
        <v>75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11"/>
      <c r="B81" s="109">
        <v>6045.9755999999998</v>
      </c>
      <c r="C81" s="88" t="s">
        <v>76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11"/>
      <c r="B82" s="109">
        <v>5725.1831000000002</v>
      </c>
      <c r="C82" s="88" t="s">
        <v>77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11"/>
      <c r="B83" s="109">
        <v>6406.0664999999999</v>
      </c>
      <c r="C83" s="88" t="s">
        <v>78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68"/>
      <c r="B84" s="109">
        <v>6499.6139000000003</v>
      </c>
      <c r="C84" s="88" t="s">
        <v>79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517"/>
      <c r="B85" s="512">
        <f>SUM(B73:B84)</f>
        <v>73695.621099999989</v>
      </c>
      <c r="C85" s="518" t="s">
        <v>86</v>
      </c>
      <c r="D85" s="89"/>
      <c r="E85" s="47"/>
      <c r="F85" s="47"/>
      <c r="G85" s="47"/>
      <c r="H85" s="341"/>
      <c r="I85" s="49"/>
    </row>
    <row r="86" spans="1:9" ht="12.75" customHeight="1" thickBot="1" x14ac:dyDescent="0.25">
      <c r="A86" s="596" t="s">
        <v>114</v>
      </c>
      <c r="B86" s="109">
        <v>645.47</v>
      </c>
      <c r="C86" s="88" t="s">
        <v>72</v>
      </c>
      <c r="D86" s="89"/>
      <c r="E86" s="47"/>
      <c r="F86" s="47"/>
      <c r="G86" s="47"/>
      <c r="H86" s="341"/>
      <c r="I86" s="49"/>
    </row>
    <row r="87" spans="1:9" ht="12.75" customHeight="1" thickBot="1" x14ac:dyDescent="0.25">
      <c r="A87" s="597"/>
      <c r="B87" s="109">
        <v>963.24</v>
      </c>
      <c r="C87" s="88" t="s">
        <v>73</v>
      </c>
      <c r="D87" s="89"/>
      <c r="E87" s="47"/>
      <c r="F87" s="47"/>
      <c r="G87" s="47"/>
      <c r="H87" s="341"/>
      <c r="I87" s="49"/>
    </row>
    <row r="88" spans="1:9" ht="12.75" customHeight="1" thickBot="1" x14ac:dyDescent="0.25">
      <c r="A88" s="597"/>
      <c r="B88" s="109">
        <v>473.14</v>
      </c>
      <c r="C88" s="88" t="s">
        <v>74</v>
      </c>
      <c r="D88" s="89"/>
      <c r="E88" s="47"/>
      <c r="F88" s="47"/>
      <c r="G88" s="47"/>
      <c r="H88" s="341"/>
      <c r="I88" s="49"/>
    </row>
    <row r="89" spans="1:9" ht="12.75" customHeight="1" thickBot="1" x14ac:dyDescent="0.25">
      <c r="A89" s="597"/>
      <c r="B89" s="109">
        <v>191.46</v>
      </c>
      <c r="C89" s="88" t="s">
        <v>75</v>
      </c>
      <c r="D89" s="89"/>
      <c r="E89" s="47"/>
      <c r="F89" s="47"/>
      <c r="G89" s="47"/>
      <c r="H89" s="341"/>
      <c r="I89" s="49"/>
    </row>
    <row r="90" spans="1:9" ht="12.75" customHeight="1" thickBot="1" x14ac:dyDescent="0.25">
      <c r="A90" s="598"/>
      <c r="B90" s="512">
        <f>SUM(B86:B89)</f>
        <v>2273.31</v>
      </c>
      <c r="C90" s="518" t="s">
        <v>86</v>
      </c>
      <c r="D90" s="89"/>
      <c r="E90" s="47"/>
      <c r="F90" s="47"/>
      <c r="G90" s="47"/>
      <c r="H90" s="48"/>
      <c r="I90" s="49">
        <v>791.2</v>
      </c>
    </row>
    <row r="91" spans="1:9" ht="12.75" customHeight="1" thickBot="1" x14ac:dyDescent="0.25">
      <c r="A91" s="183"/>
      <c r="B91" s="111">
        <f>B85+B90</f>
        <v>75968.931099999987</v>
      </c>
      <c r="C91" s="112"/>
      <c r="D91" s="111"/>
      <c r="E91" s="113"/>
      <c r="F91" s="112"/>
      <c r="G91" s="112"/>
      <c r="H91" s="111" t="s">
        <v>16</v>
      </c>
      <c r="I91" s="235">
        <f>SUM(I73:I90)</f>
        <v>791.2</v>
      </c>
    </row>
    <row r="92" spans="1:9" ht="77.25" thickBot="1" x14ac:dyDescent="0.25">
      <c r="A92" s="137" t="s">
        <v>382</v>
      </c>
      <c r="B92" s="120" t="s">
        <v>15</v>
      </c>
      <c r="C92" s="134" t="s">
        <v>4</v>
      </c>
      <c r="D92" s="120" t="s">
        <v>22</v>
      </c>
      <c r="E92" s="135" t="s">
        <v>17</v>
      </c>
      <c r="F92" s="120" t="s">
        <v>18</v>
      </c>
      <c r="G92" s="134" t="s">
        <v>9</v>
      </c>
      <c r="H92" s="120" t="s">
        <v>12</v>
      </c>
      <c r="I92" s="120" t="s">
        <v>11</v>
      </c>
    </row>
    <row r="93" spans="1:9" ht="12.75" customHeight="1" thickBot="1" x14ac:dyDescent="0.25">
      <c r="A93" s="230"/>
      <c r="B93" s="109">
        <v>8477.93</v>
      </c>
      <c r="C93" s="55" t="s">
        <v>65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9041.18</v>
      </c>
      <c r="C94" s="55" t="s">
        <v>66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8144.44</v>
      </c>
      <c r="C95" s="88" t="s">
        <v>69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8561.7000000000007</v>
      </c>
      <c r="C96" s="88" t="s">
        <v>71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9326.77</v>
      </c>
      <c r="C97" s="88" t="s">
        <v>72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9127.6299999999992</v>
      </c>
      <c r="C98" s="88" t="s">
        <v>73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8186.723</v>
      </c>
      <c r="C99" s="88" t="s">
        <v>74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9485.5589999999993</v>
      </c>
      <c r="C100" s="88" t="s">
        <v>75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9563.6419999999998</v>
      </c>
      <c r="C101" s="88" t="s">
        <v>76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8922.33</v>
      </c>
      <c r="C102" s="88" t="s">
        <v>77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8910.973</v>
      </c>
      <c r="C103" s="88" t="s">
        <v>78</v>
      </c>
      <c r="D103" s="89"/>
      <c r="E103" s="47"/>
      <c r="F103" s="47"/>
      <c r="G103" s="47"/>
      <c r="H103" s="48"/>
      <c r="I103" s="49"/>
    </row>
    <row r="104" spans="1:9" ht="13.5" thickBot="1" x14ac:dyDescent="0.25">
      <c r="A104" s="230"/>
      <c r="B104" s="109">
        <v>9214.7360000000008</v>
      </c>
      <c r="C104" s="88" t="s">
        <v>79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/>
      <c r="C105" s="170" t="s">
        <v>86</v>
      </c>
      <c r="D105" s="89"/>
      <c r="E105" s="47"/>
      <c r="F105" s="47"/>
      <c r="G105" s="47"/>
      <c r="H105" s="48"/>
      <c r="I105" s="49">
        <v>835.3</v>
      </c>
    </row>
    <row r="106" spans="1:9" ht="13.5" thickBot="1" x14ac:dyDescent="0.25">
      <c r="A106" s="183"/>
      <c r="B106" s="200">
        <f>SUM(B93:B105)</f>
        <v>106963.613</v>
      </c>
      <c r="C106" s="201"/>
      <c r="D106" s="200"/>
      <c r="E106" s="202"/>
      <c r="F106" s="201"/>
      <c r="G106" s="201"/>
      <c r="H106" s="200" t="s">
        <v>16</v>
      </c>
      <c r="I106" s="233">
        <f>SUM(I93:I105)</f>
        <v>835.3</v>
      </c>
    </row>
    <row r="107" spans="1:9" ht="26.25" thickBot="1" x14ac:dyDescent="0.25">
      <c r="A107" s="46" t="s">
        <v>7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</row>
    <row r="108" spans="1:9" ht="12.75" customHeight="1" x14ac:dyDescent="0.2">
      <c r="A108" s="589" t="s">
        <v>81</v>
      </c>
      <c r="B108" s="33"/>
      <c r="C108" s="33" t="s">
        <v>65</v>
      </c>
      <c r="D108" s="34"/>
      <c r="E108" s="35"/>
      <c r="F108" s="35" t="s">
        <v>82</v>
      </c>
      <c r="G108" s="35">
        <v>490</v>
      </c>
      <c r="H108" s="16">
        <v>4.54</v>
      </c>
      <c r="I108" s="160">
        <f>G108*H108</f>
        <v>2224.6</v>
      </c>
    </row>
    <row r="109" spans="1:9" x14ac:dyDescent="0.2">
      <c r="A109" s="589"/>
      <c r="B109" s="13"/>
      <c r="C109" s="13" t="s">
        <v>66</v>
      </c>
      <c r="D109" s="14"/>
      <c r="E109" s="15"/>
      <c r="F109" s="15" t="s">
        <v>82</v>
      </c>
      <c r="G109" s="15">
        <v>404</v>
      </c>
      <c r="H109" s="16">
        <v>4.54</v>
      </c>
      <c r="I109" s="43">
        <f>G109*H109</f>
        <v>1834.16</v>
      </c>
    </row>
    <row r="110" spans="1:9" x14ac:dyDescent="0.2">
      <c r="A110" s="589"/>
      <c r="B110" s="13"/>
      <c r="C110" s="13" t="s">
        <v>69</v>
      </c>
      <c r="D110" s="14"/>
      <c r="E110" s="15"/>
      <c r="F110" s="15" t="s">
        <v>82</v>
      </c>
      <c r="G110" s="15">
        <v>333</v>
      </c>
      <c r="H110" s="16">
        <v>4.54</v>
      </c>
      <c r="I110" s="43">
        <f t="shared" ref="I110:I117" si="2">G110*H110</f>
        <v>1511.82</v>
      </c>
    </row>
    <row r="111" spans="1:9" ht="12.75" customHeight="1" x14ac:dyDescent="0.2">
      <c r="A111" s="589"/>
      <c r="B111" s="13"/>
      <c r="C111" s="13" t="s">
        <v>71</v>
      </c>
      <c r="D111" s="14"/>
      <c r="E111" s="15"/>
      <c r="F111" s="15" t="s">
        <v>82</v>
      </c>
      <c r="G111" s="15">
        <v>279</v>
      </c>
      <c r="H111" s="16">
        <v>4.54</v>
      </c>
      <c r="I111" s="43">
        <f t="shared" si="2"/>
        <v>1266.6600000000001</v>
      </c>
    </row>
    <row r="112" spans="1:9" x14ac:dyDescent="0.2">
      <c r="A112" s="589"/>
      <c r="B112" s="13"/>
      <c r="C112" s="13" t="s">
        <v>72</v>
      </c>
      <c r="D112" s="14"/>
      <c r="E112" s="15"/>
      <c r="F112" s="15" t="s">
        <v>82</v>
      </c>
      <c r="G112" s="15">
        <v>299</v>
      </c>
      <c r="H112" s="16">
        <v>4.54</v>
      </c>
      <c r="I112" s="43">
        <f t="shared" si="2"/>
        <v>1357.46</v>
      </c>
    </row>
    <row r="113" spans="1:255" ht="12.75" customHeight="1" x14ac:dyDescent="0.2">
      <c r="A113" s="589"/>
      <c r="B113" s="13"/>
      <c r="C113" s="13" t="s">
        <v>73</v>
      </c>
      <c r="D113" s="14"/>
      <c r="E113" s="15"/>
      <c r="F113" s="15" t="s">
        <v>82</v>
      </c>
      <c r="G113" s="15">
        <v>272</v>
      </c>
      <c r="H113" s="16">
        <v>4.54</v>
      </c>
      <c r="I113" s="43">
        <f t="shared" si="2"/>
        <v>1234.8800000000001</v>
      </c>
    </row>
    <row r="114" spans="1:255" ht="12.75" customHeight="1" x14ac:dyDescent="0.2">
      <c r="A114" s="589"/>
      <c r="B114" s="13"/>
      <c r="C114" s="13" t="s">
        <v>74</v>
      </c>
      <c r="D114" s="14"/>
      <c r="E114" s="15"/>
      <c r="F114" s="15" t="s">
        <v>82</v>
      </c>
      <c r="G114" s="15">
        <v>218</v>
      </c>
      <c r="H114" s="16">
        <v>4.8099999999999996</v>
      </c>
      <c r="I114" s="43">
        <f t="shared" si="2"/>
        <v>1048.58</v>
      </c>
    </row>
    <row r="115" spans="1:255" ht="12.75" customHeight="1" x14ac:dyDescent="0.2">
      <c r="A115" s="589"/>
      <c r="B115" s="13"/>
      <c r="C115" s="13" t="s">
        <v>75</v>
      </c>
      <c r="D115" s="14"/>
      <c r="E115" s="15"/>
      <c r="F115" s="15" t="s">
        <v>82</v>
      </c>
      <c r="G115" s="15">
        <v>358</v>
      </c>
      <c r="H115" s="16">
        <v>4.8099999999999996</v>
      </c>
      <c r="I115" s="43">
        <f t="shared" si="2"/>
        <v>1721.9799999999998</v>
      </c>
    </row>
    <row r="116" spans="1:255" ht="12.75" customHeight="1" x14ac:dyDescent="0.2">
      <c r="A116" s="589"/>
      <c r="B116" s="13"/>
      <c r="C116" s="13" t="s">
        <v>76</v>
      </c>
      <c r="D116" s="14"/>
      <c r="E116" s="15"/>
      <c r="F116" s="15" t="s">
        <v>82</v>
      </c>
      <c r="G116" s="15">
        <v>431.91</v>
      </c>
      <c r="H116" s="16">
        <v>4.8099999999999996</v>
      </c>
      <c r="I116" s="43">
        <f t="shared" si="2"/>
        <v>2077.4870999999998</v>
      </c>
    </row>
    <row r="117" spans="1:255" ht="12.75" customHeight="1" x14ac:dyDescent="0.2">
      <c r="A117" s="589"/>
      <c r="B117" s="13"/>
      <c r="C117" s="13" t="s">
        <v>77</v>
      </c>
      <c r="D117" s="14"/>
      <c r="E117" s="15"/>
      <c r="F117" s="15" t="s">
        <v>82</v>
      </c>
      <c r="G117" s="15">
        <v>372.94</v>
      </c>
      <c r="H117" s="16">
        <v>4.8099999999999996</v>
      </c>
      <c r="I117" s="43">
        <f t="shared" si="2"/>
        <v>1793.8413999999998</v>
      </c>
    </row>
    <row r="118" spans="1:255" ht="12.75" customHeight="1" x14ac:dyDescent="0.2">
      <c r="A118" s="589"/>
      <c r="B118" s="13"/>
      <c r="C118" s="13" t="s">
        <v>78</v>
      </c>
      <c r="D118" s="14"/>
      <c r="E118" s="15"/>
      <c r="F118" s="15" t="s">
        <v>82</v>
      </c>
      <c r="G118" s="15">
        <v>46.97</v>
      </c>
      <c r="H118" s="16">
        <v>4.8099999999999996</v>
      </c>
      <c r="I118" s="43">
        <f>G118*H118</f>
        <v>225.92569999999998</v>
      </c>
    </row>
    <row r="119" spans="1:255" ht="12.75" customHeight="1" x14ac:dyDescent="0.2">
      <c r="A119" s="589"/>
      <c r="B119" s="13"/>
      <c r="C119" s="13" t="s">
        <v>79</v>
      </c>
      <c r="D119" s="14"/>
      <c r="E119" s="15"/>
      <c r="F119" s="15" t="s">
        <v>82</v>
      </c>
      <c r="G119" s="15">
        <v>1064.1600000000001</v>
      </c>
      <c r="H119" s="16">
        <v>4.8099999999999996</v>
      </c>
      <c r="I119" s="43">
        <f>G119*H119</f>
        <v>5118.6095999999998</v>
      </c>
    </row>
    <row r="120" spans="1:255" ht="12.75" customHeight="1" x14ac:dyDescent="0.2">
      <c r="A120" s="625"/>
      <c r="B120" s="13"/>
      <c r="C120" s="13" t="s">
        <v>86</v>
      </c>
      <c r="D120" s="14"/>
      <c r="E120" s="15"/>
      <c r="F120" s="15" t="s">
        <v>82</v>
      </c>
      <c r="G120" s="15">
        <f>SUM(G108:G119)</f>
        <v>4568.9799999999996</v>
      </c>
      <c r="H120" s="16"/>
      <c r="I120" s="246">
        <f>SUM(I108:I119)</f>
        <v>21416.003799999999</v>
      </c>
    </row>
    <row r="121" spans="1:255" ht="25.5" x14ac:dyDescent="0.2">
      <c r="A121" s="224" t="s">
        <v>91</v>
      </c>
      <c r="B121" s="13"/>
      <c r="C121" s="13" t="s">
        <v>86</v>
      </c>
      <c r="D121" s="14"/>
      <c r="E121" s="15"/>
      <c r="F121" s="15"/>
      <c r="G121" s="15"/>
      <c r="H121" s="16"/>
      <c r="I121" s="246">
        <v>132943.85999999999</v>
      </c>
    </row>
    <row r="122" spans="1:255" ht="12.75" customHeight="1" x14ac:dyDescent="0.2">
      <c r="A122" s="224" t="s">
        <v>83</v>
      </c>
      <c r="B122" s="13"/>
      <c r="C122" s="13" t="s">
        <v>86</v>
      </c>
      <c r="D122" s="14"/>
      <c r="E122" s="15"/>
      <c r="F122" s="15"/>
      <c r="G122" s="15"/>
      <c r="H122" s="16"/>
      <c r="I122" s="246">
        <v>8980.6</v>
      </c>
    </row>
    <row r="123" spans="1:255" ht="12.75" customHeight="1" x14ac:dyDescent="0.2">
      <c r="A123" s="224" t="s">
        <v>85</v>
      </c>
      <c r="B123" s="13"/>
      <c r="C123" s="13" t="s">
        <v>86</v>
      </c>
      <c r="D123" s="14"/>
      <c r="E123" s="15"/>
      <c r="F123" s="15"/>
      <c r="G123" s="15"/>
      <c r="H123" s="16"/>
      <c r="I123" s="246">
        <v>9602.41</v>
      </c>
    </row>
    <row r="124" spans="1:255" s="45" customFormat="1" x14ac:dyDescent="0.2">
      <c r="A124" s="222" t="s">
        <v>88</v>
      </c>
      <c r="B124" s="13"/>
      <c r="C124" s="13" t="s">
        <v>86</v>
      </c>
      <c r="D124" s="14"/>
      <c r="E124" s="15"/>
      <c r="F124" s="15"/>
      <c r="G124" s="15"/>
      <c r="H124" s="16"/>
      <c r="I124" s="246">
        <v>7568.4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2"/>
      <c r="B125" s="112"/>
      <c r="C125" s="112"/>
      <c r="D125" s="111"/>
      <c r="E125" s="113"/>
      <c r="F125" s="112"/>
      <c r="G125" s="112"/>
      <c r="H125" s="111" t="s">
        <v>16</v>
      </c>
      <c r="I125" s="235">
        <f>SUM(I120:I124)</f>
        <v>180511.2738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64.5" thickBot="1" x14ac:dyDescent="0.25">
      <c r="A126" s="120" t="s">
        <v>96</v>
      </c>
      <c r="B126" s="117" t="s">
        <v>15</v>
      </c>
      <c r="C126" s="117" t="s">
        <v>4</v>
      </c>
      <c r="D126" s="117" t="s">
        <v>22</v>
      </c>
      <c r="E126" s="121" t="s">
        <v>17</v>
      </c>
      <c r="F126" s="117" t="s">
        <v>18</v>
      </c>
      <c r="G126" s="117" t="s">
        <v>9</v>
      </c>
      <c r="H126" s="117" t="s">
        <v>12</v>
      </c>
      <c r="I126" s="118" t="s">
        <v>11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30"/>
      <c r="B127" s="107">
        <v>3505.62</v>
      </c>
      <c r="C127" s="58" t="s">
        <v>65</v>
      </c>
      <c r="D127" s="67"/>
      <c r="E127" s="59"/>
      <c r="F127" s="59"/>
      <c r="G127" s="59"/>
      <c r="H127" s="60"/>
      <c r="I127" s="61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30"/>
      <c r="B128" s="108">
        <v>3070.8</v>
      </c>
      <c r="C128" s="95" t="s">
        <v>66</v>
      </c>
      <c r="D128" s="96"/>
      <c r="E128" s="97"/>
      <c r="F128" s="97"/>
      <c r="G128" s="97"/>
      <c r="H128" s="98"/>
      <c r="I128" s="9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30"/>
      <c r="B129" s="109">
        <v>3502.38</v>
      </c>
      <c r="C129" s="88" t="s">
        <v>69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30"/>
      <c r="B130" s="109">
        <v>3462.36</v>
      </c>
      <c r="C130" s="88" t="s">
        <v>71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30"/>
      <c r="B131" s="109">
        <v>3498.07</v>
      </c>
      <c r="C131" s="88" t="s">
        <v>72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30"/>
      <c r="B132" s="109">
        <v>3453.36</v>
      </c>
      <c r="C132" s="88" t="s">
        <v>73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4"/>
      <c r="B133" s="109">
        <v>2897.9079999999999</v>
      </c>
      <c r="C133" s="88" t="s">
        <v>74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4"/>
      <c r="B134" s="109">
        <v>3064.2959999999998</v>
      </c>
      <c r="C134" s="88" t="s">
        <v>75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4"/>
      <c r="B135" s="109">
        <v>3452.4</v>
      </c>
      <c r="C135" s="88" t="s">
        <v>76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4"/>
      <c r="B136" s="109">
        <v>2804.259</v>
      </c>
      <c r="C136" s="88" t="s">
        <v>77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3.5" thickBot="1" x14ac:dyDescent="0.25">
      <c r="A137" s="224"/>
      <c r="B137" s="109">
        <v>2839.8029999999999</v>
      </c>
      <c r="C137" s="88" t="s">
        <v>78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4"/>
      <c r="B138" s="109">
        <v>3540.8209999999999</v>
      </c>
      <c r="C138" s="88" t="s">
        <v>79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3.5" thickBot="1" x14ac:dyDescent="0.25">
      <c r="A139" s="224"/>
      <c r="B139" s="188"/>
      <c r="C139" s="73" t="s">
        <v>86</v>
      </c>
      <c r="D139" s="166"/>
      <c r="E139" s="53"/>
      <c r="F139" s="53"/>
      <c r="G139" s="53"/>
      <c r="H139" s="156"/>
      <c r="I139" s="49">
        <v>1321.79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4"/>
      <c r="B140" s="18">
        <f>SUM(B127:B138)</f>
        <v>39092.077000000005</v>
      </c>
      <c r="C140" s="17"/>
      <c r="D140" s="18"/>
      <c r="E140" s="19"/>
      <c r="F140" s="17"/>
      <c r="G140" s="17"/>
      <c r="H140" s="18" t="s">
        <v>16</v>
      </c>
      <c r="I140" s="236">
        <f>SUM(I127:I139)</f>
        <v>1321.79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64.5" thickBot="1" x14ac:dyDescent="0.25">
      <c r="A141" s="46" t="s">
        <v>98</v>
      </c>
      <c r="B141" s="117" t="s">
        <v>15</v>
      </c>
      <c r="C141" s="117" t="s">
        <v>4</v>
      </c>
      <c r="D141" s="117" t="s">
        <v>22</v>
      </c>
      <c r="E141" s="121" t="s">
        <v>17</v>
      </c>
      <c r="F141" s="117" t="s">
        <v>18</v>
      </c>
      <c r="G141" s="117" t="s">
        <v>9</v>
      </c>
      <c r="H141" s="117" t="s">
        <v>12</v>
      </c>
      <c r="I141" s="118" t="s">
        <v>11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26.25" thickBot="1" x14ac:dyDescent="0.25">
      <c r="A142" s="209" t="s">
        <v>87</v>
      </c>
      <c r="B142" s="185"/>
      <c r="C142" s="170" t="s">
        <v>86</v>
      </c>
      <c r="D142" s="241"/>
      <c r="E142" s="242"/>
      <c r="F142" s="241"/>
      <c r="G142" s="242"/>
      <c r="H142" s="242"/>
      <c r="I142" s="203">
        <v>52814.82</v>
      </c>
    </row>
    <row r="143" spans="1:255" ht="13.5" thickBot="1" x14ac:dyDescent="0.25">
      <c r="A143" s="46"/>
      <c r="B143" s="79">
        <f>SUM(B142:B142)</f>
        <v>0</v>
      </c>
      <c r="C143" s="78"/>
      <c r="D143" s="79"/>
      <c r="E143" s="80"/>
      <c r="F143" s="78"/>
      <c r="G143" s="78"/>
      <c r="H143" s="79" t="s">
        <v>16</v>
      </c>
      <c r="I143" s="81">
        <f>SUM(I142:I142)</f>
        <v>52814.82</v>
      </c>
    </row>
    <row r="144" spans="1:255" ht="51.75" thickBot="1" x14ac:dyDescent="0.25">
      <c r="A144" s="137" t="s">
        <v>97</v>
      </c>
      <c r="B144" s="117" t="s">
        <v>15</v>
      </c>
      <c r="C144" s="117" t="s">
        <v>4</v>
      </c>
      <c r="D144" s="117" t="s">
        <v>22</v>
      </c>
      <c r="E144" s="285" t="s">
        <v>17</v>
      </c>
      <c r="F144" s="117" t="s">
        <v>18</v>
      </c>
      <c r="G144" s="117" t="s">
        <v>9</v>
      </c>
      <c r="H144" s="117" t="s">
        <v>12</v>
      </c>
      <c r="I144" s="118" t="s">
        <v>11</v>
      </c>
    </row>
    <row r="145" spans="1:9" ht="13.5" thickBot="1" x14ac:dyDescent="0.25">
      <c r="A145" s="209"/>
      <c r="B145" s="188"/>
      <c r="C145" s="73" t="s">
        <v>86</v>
      </c>
      <c r="D145" s="166"/>
      <c r="E145" s="53"/>
      <c r="F145" s="53"/>
      <c r="G145" s="53"/>
      <c r="H145" s="156"/>
      <c r="I145" s="571">
        <v>83700.509999999995</v>
      </c>
    </row>
    <row r="146" spans="1:9" ht="12.75" customHeight="1" thickBot="1" x14ac:dyDescent="0.25">
      <c r="A146" s="137"/>
      <c r="B146" s="277"/>
      <c r="C146" s="78"/>
      <c r="D146" s="79"/>
      <c r="E146" s="80"/>
      <c r="F146" s="78"/>
      <c r="G146" s="78"/>
      <c r="H146" s="79"/>
      <c r="I146" s="81">
        <f>SUM(I145)</f>
        <v>83700.509999999995</v>
      </c>
    </row>
    <row r="147" spans="1:9" ht="12.75" customHeight="1" x14ac:dyDescent="0.2">
      <c r="A147" s="9"/>
      <c r="B147" s="9"/>
      <c r="C147" s="9"/>
      <c r="D147" s="9"/>
      <c r="E147" s="9"/>
      <c r="F147" s="20"/>
      <c r="G147" s="20"/>
      <c r="H147" s="20"/>
      <c r="I147" s="20"/>
    </row>
    <row r="148" spans="1:9" ht="12.75" customHeight="1" x14ac:dyDescent="0.2">
      <c r="A148" s="21" t="s">
        <v>20</v>
      </c>
      <c r="B148" s="22"/>
      <c r="C148" s="23"/>
      <c r="D148" s="4" t="s">
        <v>8</v>
      </c>
      <c r="E148" s="4" t="s">
        <v>5</v>
      </c>
      <c r="F148" s="122" t="s">
        <v>6</v>
      </c>
    </row>
    <row r="149" spans="1:9" ht="12.75" customHeight="1" x14ac:dyDescent="0.2">
      <c r="A149" s="593" t="s">
        <v>14</v>
      </c>
      <c r="B149" s="594"/>
      <c r="C149" s="25"/>
      <c r="D149" s="26">
        <f>B26</f>
        <v>100946.397</v>
      </c>
      <c r="E149" s="26">
        <f>I26</f>
        <v>2669.4171999999999</v>
      </c>
      <c r="F149" s="123">
        <f>D149+E149</f>
        <v>103615.81419999999</v>
      </c>
    </row>
    <row r="150" spans="1:9" ht="12.75" customHeight="1" x14ac:dyDescent="0.2">
      <c r="A150" s="593" t="s">
        <v>1603</v>
      </c>
      <c r="B150" s="594"/>
      <c r="C150" s="25"/>
      <c r="D150" s="26">
        <f>B71</f>
        <v>149535.56000000003</v>
      </c>
      <c r="E150" s="26">
        <f>I71</f>
        <v>4658.84</v>
      </c>
      <c r="F150" s="123">
        <f>D150+E150</f>
        <v>154194.40000000002</v>
      </c>
    </row>
    <row r="151" spans="1:9" ht="12.75" customHeight="1" x14ac:dyDescent="0.2">
      <c r="A151" s="593" t="s">
        <v>13</v>
      </c>
      <c r="B151" s="594"/>
      <c r="C151" s="25"/>
      <c r="D151" s="26">
        <f>B91</f>
        <v>75968.931099999987</v>
      </c>
      <c r="E151" s="26">
        <f>I91</f>
        <v>791.2</v>
      </c>
      <c r="F151" s="123">
        <f>D151+E151</f>
        <v>76760.131099999984</v>
      </c>
    </row>
    <row r="152" spans="1:9" ht="12.75" customHeight="1" x14ac:dyDescent="0.2">
      <c r="A152" s="593" t="s">
        <v>383</v>
      </c>
      <c r="B152" s="594"/>
      <c r="C152" s="25"/>
      <c r="D152" s="26">
        <f>B106</f>
        <v>106963.613</v>
      </c>
      <c r="E152" s="26">
        <f>I106</f>
        <v>835.3</v>
      </c>
      <c r="F152" s="123">
        <f>D152+E152</f>
        <v>107798.913</v>
      </c>
      <c r="G152" s="56"/>
    </row>
    <row r="153" spans="1:9" ht="12.75" customHeight="1" x14ac:dyDescent="0.2">
      <c r="A153" s="593" t="s">
        <v>25</v>
      </c>
      <c r="B153" s="594"/>
      <c r="C153" s="25"/>
      <c r="D153" s="26">
        <f>B140</f>
        <v>39092.077000000005</v>
      </c>
      <c r="E153" s="26">
        <f>I140</f>
        <v>1321.79</v>
      </c>
      <c r="F153" s="123">
        <f>D153+E153</f>
        <v>40413.867000000006</v>
      </c>
      <c r="G153" s="56"/>
    </row>
    <row r="154" spans="1:9" ht="12.75" customHeight="1" x14ac:dyDescent="0.2">
      <c r="A154" s="607" t="s">
        <v>68</v>
      </c>
      <c r="B154" s="608"/>
      <c r="C154" s="248"/>
      <c r="D154" s="249"/>
      <c r="E154" s="249"/>
      <c r="F154" s="245">
        <f>F155+F156+F157+F158+F159</f>
        <v>180511.2738</v>
      </c>
      <c r="G154" s="56"/>
    </row>
    <row r="155" spans="1:9" ht="12.75" customHeight="1" x14ac:dyDescent="0.2">
      <c r="A155" s="605" t="s">
        <v>81</v>
      </c>
      <c r="B155" s="606"/>
      <c r="C155" s="25"/>
      <c r="D155" s="26"/>
      <c r="E155" s="26"/>
      <c r="F155" s="123">
        <f>I120</f>
        <v>21416.003799999999</v>
      </c>
      <c r="G155" s="56"/>
    </row>
    <row r="156" spans="1:9" ht="12.75" customHeight="1" x14ac:dyDescent="0.2">
      <c r="A156" s="605" t="s">
        <v>91</v>
      </c>
      <c r="B156" s="606"/>
      <c r="C156" s="25"/>
      <c r="D156" s="26"/>
      <c r="E156" s="26"/>
      <c r="F156" s="123">
        <f>I121</f>
        <v>132943.85999999999</v>
      </c>
      <c r="G156" s="56"/>
    </row>
    <row r="157" spans="1:9" ht="12.75" customHeight="1" x14ac:dyDescent="0.2">
      <c r="A157" s="605" t="s">
        <v>83</v>
      </c>
      <c r="B157" s="606"/>
      <c r="C157" s="25"/>
      <c r="D157" s="26"/>
      <c r="E157" s="26"/>
      <c r="F157" s="123">
        <f>I122</f>
        <v>8980.6</v>
      </c>
      <c r="G157" s="56"/>
    </row>
    <row r="158" spans="1:9" ht="12.75" customHeight="1" x14ac:dyDescent="0.2">
      <c r="A158" s="605" t="s">
        <v>85</v>
      </c>
      <c r="B158" s="606"/>
      <c r="C158" s="25"/>
      <c r="D158" s="26"/>
      <c r="E158" s="26"/>
      <c r="F158" s="123">
        <f>I123</f>
        <v>9602.41</v>
      </c>
      <c r="G158" s="56"/>
    </row>
    <row r="159" spans="1:9" ht="12.75" customHeight="1" x14ac:dyDescent="0.2">
      <c r="A159" s="605" t="s">
        <v>88</v>
      </c>
      <c r="B159" s="606"/>
      <c r="C159" s="25"/>
      <c r="D159" s="26"/>
      <c r="E159" s="26"/>
      <c r="F159" s="123">
        <f>I124</f>
        <v>7568.4</v>
      </c>
      <c r="G159" s="56"/>
    </row>
    <row r="160" spans="1:9" ht="12.75" customHeight="1" x14ac:dyDescent="0.2">
      <c r="A160" s="614" t="s">
        <v>2</v>
      </c>
      <c r="B160" s="615"/>
      <c r="C160" s="25"/>
      <c r="D160" s="26">
        <f>B143</f>
        <v>0</v>
      </c>
      <c r="E160" s="26"/>
      <c r="F160" s="123">
        <f>D160+E160+I143</f>
        <v>52814.82</v>
      </c>
      <c r="G160" s="56"/>
    </row>
    <row r="161" spans="1:7" ht="30.6" customHeight="1" x14ac:dyDescent="0.2">
      <c r="A161" s="614" t="s">
        <v>97</v>
      </c>
      <c r="B161" s="615"/>
      <c r="C161" s="25"/>
      <c r="D161" s="26"/>
      <c r="E161" s="26"/>
      <c r="F161" s="123">
        <f>I146</f>
        <v>83700.509999999995</v>
      </c>
      <c r="G161" s="56"/>
    </row>
    <row r="162" spans="1:7" ht="12.75" customHeight="1" x14ac:dyDescent="0.2">
      <c r="A162" s="612" t="s">
        <v>21</v>
      </c>
      <c r="B162" s="613"/>
      <c r="C162" s="27"/>
      <c r="D162" s="28">
        <f>SUM(D149:D160)</f>
        <v>472506.57809999998</v>
      </c>
      <c r="E162" s="28">
        <f>SUM(E149:E153)</f>
        <v>10276.547200000001</v>
      </c>
      <c r="F162" s="124">
        <f>F149+F150+F151+F152+F153+F154+F160+F161</f>
        <v>799809.7291</v>
      </c>
    </row>
  </sheetData>
  <autoFilter ref="A5:I140"/>
  <mergeCells count="61">
    <mergeCell ref="A162:B162"/>
    <mergeCell ref="A154:B154"/>
    <mergeCell ref="A160:B160"/>
    <mergeCell ref="A151:B151"/>
    <mergeCell ref="A158:B158"/>
    <mergeCell ref="A155:B155"/>
    <mergeCell ref="A156:B156"/>
    <mergeCell ref="A161:B161"/>
    <mergeCell ref="A108:A120"/>
    <mergeCell ref="A86:A90"/>
    <mergeCell ref="A149:B149"/>
    <mergeCell ref="A68:A70"/>
    <mergeCell ref="A150:B150"/>
    <mergeCell ref="B56:B57"/>
    <mergeCell ref="B59:B64"/>
    <mergeCell ref="A32:A38"/>
    <mergeCell ref="D56:D57"/>
    <mergeCell ref="C56:C57"/>
    <mergeCell ref="A159:B159"/>
    <mergeCell ref="A152:B152"/>
    <mergeCell ref="A153:B153"/>
    <mergeCell ref="A157:B157"/>
    <mergeCell ref="A45:A54"/>
    <mergeCell ref="B67:B70"/>
    <mergeCell ref="A42:A44"/>
    <mergeCell ref="A20:A22"/>
    <mergeCell ref="D20:D22"/>
    <mergeCell ref="G1:H1"/>
    <mergeCell ref="A1:B1"/>
    <mergeCell ref="A60:A64"/>
    <mergeCell ref="A56:A57"/>
    <mergeCell ref="A23:A24"/>
    <mergeCell ref="A28:A30"/>
    <mergeCell ref="D32:D38"/>
    <mergeCell ref="D60:D64"/>
    <mergeCell ref="B23:B24"/>
    <mergeCell ref="C20:C22"/>
    <mergeCell ref="D28:D30"/>
    <mergeCell ref="D45:D54"/>
    <mergeCell ref="B28:B30"/>
    <mergeCell ref="B31:B38"/>
    <mergeCell ref="C28:C30"/>
    <mergeCell ref="D23:D24"/>
    <mergeCell ref="A15:A18"/>
    <mergeCell ref="D11:D13"/>
    <mergeCell ref="C11:C13"/>
    <mergeCell ref="G2:H2"/>
    <mergeCell ref="D15:D18"/>
    <mergeCell ref="A11:A13"/>
    <mergeCell ref="B11:B13"/>
    <mergeCell ref="B15:B18"/>
    <mergeCell ref="D68:D70"/>
    <mergeCell ref="C15:C18"/>
    <mergeCell ref="B20:B22"/>
    <mergeCell ref="C23:C24"/>
    <mergeCell ref="C67:C70"/>
    <mergeCell ref="B41:B54"/>
    <mergeCell ref="C59:C64"/>
    <mergeCell ref="C41:C54"/>
    <mergeCell ref="C31:C38"/>
    <mergeCell ref="D42:D4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1"/>
  <dimension ref="A1:IU166"/>
  <sheetViews>
    <sheetView topLeftCell="A151" zoomScaleNormal="100" workbookViewId="0">
      <selection activeCell="A154" sqref="A154:B154"/>
    </sheetView>
  </sheetViews>
  <sheetFormatPr defaultRowHeight="12.75" customHeight="1" x14ac:dyDescent="0.2"/>
  <cols>
    <col min="1" max="1" width="23.28515625" customWidth="1"/>
    <col min="2" max="2" width="12" customWidth="1"/>
    <col min="3" max="3" width="13.5703125" bestFit="1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9" width="12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3141.5</v>
      </c>
      <c r="E2" s="5">
        <v>864320.52</v>
      </c>
      <c r="F2" s="6">
        <v>875179.87</v>
      </c>
      <c r="G2" s="586">
        <f>E2-F2</f>
        <v>-10859.349999999977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22</v>
      </c>
      <c r="F3" s="1"/>
      <c r="G3" s="1"/>
      <c r="H3" s="1" t="s">
        <v>24</v>
      </c>
      <c r="I3" s="8">
        <f>F2-F166</f>
        <v>64399.542800000054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321"/>
      <c r="B6" s="73">
        <v>9446.48</v>
      </c>
      <c r="C6" s="73" t="s">
        <v>65</v>
      </c>
      <c r="D6" s="402"/>
      <c r="E6" s="53"/>
      <c r="F6" s="53"/>
      <c r="G6" s="53"/>
      <c r="H6" s="156"/>
      <c r="I6" s="168">
        <f t="shared" ref="I6:I26" si="0">G6*H6</f>
        <v>0</v>
      </c>
    </row>
    <row r="7" spans="1:9" ht="12.75" customHeight="1" x14ac:dyDescent="0.2">
      <c r="A7" s="588" t="s">
        <v>452</v>
      </c>
      <c r="B7" s="579">
        <v>9430.8799999999992</v>
      </c>
      <c r="C7" s="579" t="s">
        <v>66</v>
      </c>
      <c r="D7" s="591" t="s">
        <v>287</v>
      </c>
      <c r="E7" s="37" t="s">
        <v>211</v>
      </c>
      <c r="F7" s="37" t="s">
        <v>137</v>
      </c>
      <c r="G7" s="37">
        <v>1.56</v>
      </c>
      <c r="H7" s="38">
        <v>197.09</v>
      </c>
      <c r="I7" s="39">
        <f t="shared" si="0"/>
        <v>307.46039999999999</v>
      </c>
    </row>
    <row r="8" spans="1:9" ht="12.75" customHeight="1" x14ac:dyDescent="0.2">
      <c r="A8" s="589"/>
      <c r="B8" s="581"/>
      <c r="C8" s="581"/>
      <c r="D8" s="595"/>
      <c r="E8" s="15" t="s">
        <v>212</v>
      </c>
      <c r="F8" s="15" t="s">
        <v>102</v>
      </c>
      <c r="G8" s="15">
        <v>5.0000000000000001E-3</v>
      </c>
      <c r="H8" s="16">
        <v>116</v>
      </c>
      <c r="I8" s="43">
        <f t="shared" si="0"/>
        <v>0.57999999999999996</v>
      </c>
    </row>
    <row r="9" spans="1:9" ht="12.75" customHeight="1" thickBot="1" x14ac:dyDescent="0.25">
      <c r="A9" s="590"/>
      <c r="B9" s="580"/>
      <c r="C9" s="580"/>
      <c r="D9" s="592"/>
      <c r="E9" s="40" t="s">
        <v>221</v>
      </c>
      <c r="F9" s="40" t="s">
        <v>102</v>
      </c>
      <c r="G9" s="40">
        <v>0.1</v>
      </c>
      <c r="H9" s="41">
        <v>68</v>
      </c>
      <c r="I9" s="42">
        <f t="shared" si="0"/>
        <v>6.8000000000000007</v>
      </c>
    </row>
    <row r="10" spans="1:9" ht="12.75" customHeight="1" x14ac:dyDescent="0.2">
      <c r="A10" s="588" t="s">
        <v>294</v>
      </c>
      <c r="B10" s="579">
        <v>10081.459999999999</v>
      </c>
      <c r="C10" s="579" t="s">
        <v>69</v>
      </c>
      <c r="D10" s="591" t="s">
        <v>695</v>
      </c>
      <c r="E10" s="37" t="s">
        <v>696</v>
      </c>
      <c r="F10" s="37" t="s">
        <v>300</v>
      </c>
      <c r="G10" s="37">
        <v>6</v>
      </c>
      <c r="H10" s="38">
        <v>500</v>
      </c>
      <c r="I10" s="39">
        <f t="shared" si="0"/>
        <v>3000</v>
      </c>
    </row>
    <row r="11" spans="1:9" ht="12.75" customHeight="1" x14ac:dyDescent="0.2">
      <c r="A11" s="589"/>
      <c r="B11" s="581"/>
      <c r="C11" s="581"/>
      <c r="D11" s="595"/>
      <c r="E11" s="15" t="s">
        <v>278</v>
      </c>
      <c r="F11" s="15" t="s">
        <v>285</v>
      </c>
      <c r="G11" s="15">
        <v>3</v>
      </c>
      <c r="H11" s="16">
        <v>335</v>
      </c>
      <c r="I11" s="43">
        <f t="shared" si="0"/>
        <v>1005</v>
      </c>
    </row>
    <row r="12" spans="1:9" ht="12.75" customHeight="1" x14ac:dyDescent="0.2">
      <c r="A12" s="589"/>
      <c r="B12" s="581"/>
      <c r="C12" s="581"/>
      <c r="D12" s="595"/>
      <c r="E12" s="15" t="s">
        <v>283</v>
      </c>
      <c r="F12" s="15" t="s">
        <v>100</v>
      </c>
      <c r="G12" s="15">
        <v>1</v>
      </c>
      <c r="H12" s="16">
        <v>100</v>
      </c>
      <c r="I12" s="43">
        <f t="shared" si="0"/>
        <v>100</v>
      </c>
    </row>
    <row r="13" spans="1:9" ht="12.75" customHeight="1" x14ac:dyDescent="0.2">
      <c r="A13" s="589"/>
      <c r="B13" s="581"/>
      <c r="C13" s="581"/>
      <c r="D13" s="595"/>
      <c r="E13" s="15" t="s">
        <v>279</v>
      </c>
      <c r="F13" s="15" t="s">
        <v>102</v>
      </c>
      <c r="G13" s="15">
        <v>5</v>
      </c>
      <c r="H13" s="16">
        <v>72.37</v>
      </c>
      <c r="I13" s="43">
        <f t="shared" si="0"/>
        <v>361.85</v>
      </c>
    </row>
    <row r="14" spans="1:9" ht="12.75" customHeight="1" x14ac:dyDescent="0.2">
      <c r="A14" s="589"/>
      <c r="B14" s="581"/>
      <c r="C14" s="581"/>
      <c r="D14" s="595"/>
      <c r="E14" s="15" t="s">
        <v>697</v>
      </c>
      <c r="F14" s="15" t="s">
        <v>102</v>
      </c>
      <c r="G14" s="15">
        <v>1</v>
      </c>
      <c r="H14" s="16">
        <v>72.5</v>
      </c>
      <c r="I14" s="43">
        <f t="shared" si="0"/>
        <v>72.5</v>
      </c>
    </row>
    <row r="15" spans="1:9" ht="12.75" customHeight="1" x14ac:dyDescent="0.2">
      <c r="A15" s="589"/>
      <c r="B15" s="581"/>
      <c r="C15" s="581"/>
      <c r="D15" s="595"/>
      <c r="E15" s="15" t="s">
        <v>698</v>
      </c>
      <c r="F15" s="15" t="s">
        <v>300</v>
      </c>
      <c r="G15" s="15">
        <v>4</v>
      </c>
      <c r="H15" s="16">
        <v>500</v>
      </c>
      <c r="I15" s="43">
        <f t="shared" si="0"/>
        <v>2000</v>
      </c>
    </row>
    <row r="16" spans="1:9" ht="12.75" customHeight="1" x14ac:dyDescent="0.2">
      <c r="A16" s="589"/>
      <c r="B16" s="581"/>
      <c r="C16" s="581"/>
      <c r="D16" s="595"/>
      <c r="E16" s="15" t="s">
        <v>699</v>
      </c>
      <c r="F16" s="15" t="s">
        <v>100</v>
      </c>
      <c r="G16" s="15">
        <v>1</v>
      </c>
      <c r="H16" s="16">
        <v>40</v>
      </c>
      <c r="I16" s="43">
        <f t="shared" si="0"/>
        <v>40</v>
      </c>
    </row>
    <row r="17" spans="1:9" ht="12.75" customHeight="1" thickBot="1" x14ac:dyDescent="0.25">
      <c r="A17" s="590"/>
      <c r="B17" s="580"/>
      <c r="C17" s="580"/>
      <c r="D17" s="592"/>
      <c r="E17" s="40" t="s">
        <v>700</v>
      </c>
      <c r="F17" s="40" t="s">
        <v>300</v>
      </c>
      <c r="G17" s="40">
        <v>6</v>
      </c>
      <c r="H17" s="41">
        <v>250</v>
      </c>
      <c r="I17" s="42">
        <f t="shared" si="0"/>
        <v>1500</v>
      </c>
    </row>
    <row r="18" spans="1:9" ht="26.25" thickBot="1" x14ac:dyDescent="0.25">
      <c r="A18" s="46" t="s">
        <v>840</v>
      </c>
      <c r="B18" s="88">
        <v>8910.74</v>
      </c>
      <c r="C18" s="88" t="s">
        <v>71</v>
      </c>
      <c r="D18" s="55"/>
      <c r="E18" s="47" t="s">
        <v>841</v>
      </c>
      <c r="F18" s="47" t="s">
        <v>102</v>
      </c>
      <c r="G18" s="47">
        <v>1.5</v>
      </c>
      <c r="H18" s="48">
        <v>69.78</v>
      </c>
      <c r="I18" s="49">
        <f t="shared" si="0"/>
        <v>104.67</v>
      </c>
    </row>
    <row r="19" spans="1:9" ht="12.75" customHeight="1" x14ac:dyDescent="0.2">
      <c r="A19" s="268"/>
      <c r="B19" s="13">
        <v>8265.66</v>
      </c>
      <c r="C19" s="13" t="s">
        <v>72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268"/>
      <c r="B20" s="13">
        <v>7316.22</v>
      </c>
      <c r="C20" s="13" t="s">
        <v>73</v>
      </c>
      <c r="D20" s="270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268"/>
      <c r="B21" s="13">
        <v>8470.7870000000003</v>
      </c>
      <c r="C21" s="13" t="s">
        <v>74</v>
      </c>
      <c r="D21" s="270"/>
      <c r="E21" s="15"/>
      <c r="F21" s="15"/>
      <c r="G21" s="15"/>
      <c r="H21" s="16"/>
      <c r="I21" s="43">
        <f t="shared" si="0"/>
        <v>0</v>
      </c>
    </row>
    <row r="22" spans="1:9" ht="12.75" customHeight="1" x14ac:dyDescent="0.2">
      <c r="A22" s="268"/>
      <c r="B22" s="13">
        <v>6943.2820000000002</v>
      </c>
      <c r="C22" s="13" t="s">
        <v>75</v>
      </c>
      <c r="D22" s="270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268"/>
      <c r="B23" s="13">
        <v>7543.9570000000003</v>
      </c>
      <c r="C23" s="13" t="s">
        <v>76</v>
      </c>
      <c r="D23" s="270"/>
      <c r="E23" s="15"/>
      <c r="F23" s="15"/>
      <c r="G23" s="15"/>
      <c r="H23" s="16"/>
      <c r="I23" s="43">
        <f t="shared" si="0"/>
        <v>0</v>
      </c>
    </row>
    <row r="24" spans="1:9" ht="12.75" customHeight="1" x14ac:dyDescent="0.2">
      <c r="A24" s="268"/>
      <c r="B24" s="13">
        <v>7644.5519999999997</v>
      </c>
      <c r="C24" s="13" t="s">
        <v>77</v>
      </c>
      <c r="D24" s="270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268"/>
      <c r="B25" s="13">
        <v>8267.5460000000003</v>
      </c>
      <c r="C25" s="13" t="s">
        <v>78</v>
      </c>
      <c r="D25" s="270"/>
      <c r="E25" s="15"/>
      <c r="F25" s="15"/>
      <c r="G25" s="15"/>
      <c r="H25" s="16"/>
      <c r="I25" s="43">
        <f t="shared" si="0"/>
        <v>0</v>
      </c>
    </row>
    <row r="26" spans="1:9" ht="12.75" customHeight="1" x14ac:dyDescent="0.2">
      <c r="A26" s="268"/>
      <c r="B26" s="13">
        <v>8240.7180000000008</v>
      </c>
      <c r="C26" s="13" t="s">
        <v>79</v>
      </c>
      <c r="D26" s="270"/>
      <c r="E26" s="15"/>
      <c r="F26" s="15"/>
      <c r="G26" s="15"/>
      <c r="H26" s="16"/>
      <c r="I26" s="43">
        <f t="shared" si="0"/>
        <v>0</v>
      </c>
    </row>
    <row r="27" spans="1:9" ht="12.75" customHeight="1" thickBot="1" x14ac:dyDescent="0.25">
      <c r="A27" s="183"/>
      <c r="B27" s="200">
        <f>SUM(B6:B26)</f>
        <v>100562.28200000001</v>
      </c>
      <c r="C27" s="201"/>
      <c r="D27" s="200"/>
      <c r="E27" s="202"/>
      <c r="F27" s="201"/>
      <c r="G27" s="201"/>
      <c r="H27" s="200" t="s">
        <v>16</v>
      </c>
      <c r="I27" s="233">
        <f>SUM(I6:I26)</f>
        <v>8498.8603999999996</v>
      </c>
    </row>
    <row r="28" spans="1:9" ht="77.25" thickBot="1" x14ac:dyDescent="0.25">
      <c r="A28" s="137" t="s">
        <v>1602</v>
      </c>
      <c r="B28" s="90" t="s">
        <v>15</v>
      </c>
      <c r="C28" s="90" t="s">
        <v>4</v>
      </c>
      <c r="D28" s="90" t="s">
        <v>22</v>
      </c>
      <c r="E28" s="91" t="s">
        <v>17</v>
      </c>
      <c r="F28" s="90" t="s">
        <v>18</v>
      </c>
      <c r="G28" s="90" t="s">
        <v>9</v>
      </c>
      <c r="H28" s="90" t="s">
        <v>12</v>
      </c>
      <c r="I28" s="92" t="s">
        <v>11</v>
      </c>
    </row>
    <row r="29" spans="1:9" ht="26.25" thickBot="1" x14ac:dyDescent="0.25">
      <c r="A29" s="46" t="s">
        <v>353</v>
      </c>
      <c r="B29" s="272">
        <v>13643.97</v>
      </c>
      <c r="C29" s="88" t="s">
        <v>65</v>
      </c>
      <c r="D29" s="47" t="s">
        <v>362</v>
      </c>
      <c r="E29" s="47" t="s">
        <v>355</v>
      </c>
      <c r="F29" s="47" t="s">
        <v>100</v>
      </c>
      <c r="G29" s="47">
        <v>4</v>
      </c>
      <c r="H29" s="48">
        <v>17</v>
      </c>
      <c r="I29" s="49">
        <f>G29*H29</f>
        <v>68</v>
      </c>
    </row>
    <row r="30" spans="1:9" ht="26.25" thickBot="1" x14ac:dyDescent="0.25">
      <c r="A30" s="46" t="s">
        <v>353</v>
      </c>
      <c r="B30" s="579">
        <v>11450.84</v>
      </c>
      <c r="C30" s="579" t="s">
        <v>66</v>
      </c>
      <c r="D30" s="47" t="s">
        <v>362</v>
      </c>
      <c r="E30" s="47" t="s">
        <v>355</v>
      </c>
      <c r="F30" s="47" t="s">
        <v>100</v>
      </c>
      <c r="G30" s="47">
        <v>1</v>
      </c>
      <c r="H30" s="48">
        <v>17</v>
      </c>
      <c r="I30" s="484">
        <f>G30*H30</f>
        <v>17</v>
      </c>
    </row>
    <row r="31" spans="1:9" ht="12.75" customHeight="1" x14ac:dyDescent="0.2">
      <c r="A31" s="588" t="s">
        <v>454</v>
      </c>
      <c r="B31" s="581"/>
      <c r="C31" s="581"/>
      <c r="D31" s="591" t="s">
        <v>453</v>
      </c>
      <c r="E31" s="37" t="s">
        <v>207</v>
      </c>
      <c r="F31" s="37" t="s">
        <v>100</v>
      </c>
      <c r="G31" s="37">
        <v>1</v>
      </c>
      <c r="H31" s="38">
        <v>5.85</v>
      </c>
      <c r="I31" s="39">
        <f t="shared" ref="I31:I74" si="1">G31*H31</f>
        <v>5.85</v>
      </c>
    </row>
    <row r="32" spans="1:9" ht="12.75" customHeight="1" x14ac:dyDescent="0.2">
      <c r="A32" s="589"/>
      <c r="B32" s="581"/>
      <c r="C32" s="581"/>
      <c r="D32" s="595"/>
      <c r="E32" s="295" t="s">
        <v>193</v>
      </c>
      <c r="F32" s="295" t="s">
        <v>100</v>
      </c>
      <c r="G32" s="295">
        <v>1</v>
      </c>
      <c r="H32" s="296">
        <v>106.12</v>
      </c>
      <c r="I32" s="43">
        <f t="shared" si="1"/>
        <v>106.12</v>
      </c>
    </row>
    <row r="33" spans="1:9" ht="12.75" customHeight="1" thickBot="1" x14ac:dyDescent="0.25">
      <c r="A33" s="590"/>
      <c r="B33" s="580"/>
      <c r="C33" s="580"/>
      <c r="D33" s="592"/>
      <c r="E33" s="40" t="s">
        <v>455</v>
      </c>
      <c r="F33" s="40" t="s">
        <v>100</v>
      </c>
      <c r="G33" s="40">
        <v>1</v>
      </c>
      <c r="H33" s="41">
        <v>170</v>
      </c>
      <c r="I33" s="42">
        <f t="shared" si="1"/>
        <v>170</v>
      </c>
    </row>
    <row r="34" spans="1:9" ht="26.25" thickBot="1" x14ac:dyDescent="0.25">
      <c r="A34" s="46" t="s">
        <v>353</v>
      </c>
      <c r="B34" s="579">
        <v>11492.35</v>
      </c>
      <c r="C34" s="579" t="s">
        <v>69</v>
      </c>
      <c r="D34" s="47" t="s">
        <v>362</v>
      </c>
      <c r="E34" s="47" t="s">
        <v>355</v>
      </c>
      <c r="F34" s="47" t="s">
        <v>100</v>
      </c>
      <c r="G34" s="47">
        <v>4</v>
      </c>
      <c r="H34" s="48">
        <v>17</v>
      </c>
      <c r="I34" s="49">
        <f t="shared" si="1"/>
        <v>68</v>
      </c>
    </row>
    <row r="35" spans="1:9" ht="12.75" customHeight="1" x14ac:dyDescent="0.2">
      <c r="A35" s="588" t="s">
        <v>118</v>
      </c>
      <c r="B35" s="581"/>
      <c r="C35" s="581"/>
      <c r="D35" s="591" t="s">
        <v>692</v>
      </c>
      <c r="E35" s="37" t="s">
        <v>240</v>
      </c>
      <c r="F35" s="37" t="s">
        <v>100</v>
      </c>
      <c r="G35" s="37">
        <v>1</v>
      </c>
      <c r="H35" s="38">
        <v>320</v>
      </c>
      <c r="I35" s="39">
        <f t="shared" si="1"/>
        <v>320</v>
      </c>
    </row>
    <row r="36" spans="1:9" x14ac:dyDescent="0.2">
      <c r="A36" s="589"/>
      <c r="B36" s="581"/>
      <c r="C36" s="581"/>
      <c r="D36" s="595"/>
      <c r="E36" s="15" t="s">
        <v>693</v>
      </c>
      <c r="F36" s="15" t="s">
        <v>104</v>
      </c>
      <c r="G36" s="15">
        <v>10.5</v>
      </c>
      <c r="H36" s="16">
        <v>136.16</v>
      </c>
      <c r="I36" s="43">
        <f t="shared" si="1"/>
        <v>1429.68</v>
      </c>
    </row>
    <row r="37" spans="1:9" x14ac:dyDescent="0.2">
      <c r="A37" s="589"/>
      <c r="B37" s="581"/>
      <c r="C37" s="581"/>
      <c r="D37" s="595"/>
      <c r="E37" s="15" t="s">
        <v>368</v>
      </c>
      <c r="F37" s="15" t="s">
        <v>100</v>
      </c>
      <c r="G37" s="15">
        <v>1</v>
      </c>
      <c r="H37" s="16">
        <v>6.2</v>
      </c>
      <c r="I37" s="43">
        <f t="shared" si="1"/>
        <v>6.2</v>
      </c>
    </row>
    <row r="38" spans="1:9" ht="12.75" customHeight="1" x14ac:dyDescent="0.2">
      <c r="A38" s="589"/>
      <c r="B38" s="581"/>
      <c r="C38" s="581"/>
      <c r="D38" s="595"/>
      <c r="E38" s="15" t="s">
        <v>206</v>
      </c>
      <c r="F38" s="15" t="s">
        <v>100</v>
      </c>
      <c r="G38" s="15">
        <v>2</v>
      </c>
      <c r="H38" s="16">
        <v>5.28</v>
      </c>
      <c r="I38" s="43">
        <f t="shared" si="1"/>
        <v>10.56</v>
      </c>
    </row>
    <row r="39" spans="1:9" ht="12.75" customHeight="1" x14ac:dyDescent="0.2">
      <c r="A39" s="589"/>
      <c r="B39" s="581"/>
      <c r="C39" s="581"/>
      <c r="D39" s="595"/>
      <c r="E39" s="15" t="s">
        <v>322</v>
      </c>
      <c r="F39" s="15" t="s">
        <v>100</v>
      </c>
      <c r="G39" s="15">
        <v>1</v>
      </c>
      <c r="H39" s="16">
        <v>567.34</v>
      </c>
      <c r="I39" s="43">
        <f t="shared" si="1"/>
        <v>567.34</v>
      </c>
    </row>
    <row r="40" spans="1:9" ht="12.75" customHeight="1" x14ac:dyDescent="0.2">
      <c r="A40" s="589"/>
      <c r="B40" s="581"/>
      <c r="C40" s="581"/>
      <c r="D40" s="595"/>
      <c r="E40" s="15" t="s">
        <v>209</v>
      </c>
      <c r="F40" s="15" t="s">
        <v>100</v>
      </c>
      <c r="G40" s="15">
        <v>2</v>
      </c>
      <c r="H40" s="16">
        <v>96.26</v>
      </c>
      <c r="I40" s="43">
        <f t="shared" si="1"/>
        <v>192.52</v>
      </c>
    </row>
    <row r="41" spans="1:9" ht="12.75" customHeight="1" x14ac:dyDescent="0.2">
      <c r="A41" s="589"/>
      <c r="B41" s="581"/>
      <c r="C41" s="581"/>
      <c r="D41" s="595"/>
      <c r="E41" s="15" t="s">
        <v>193</v>
      </c>
      <c r="F41" s="15" t="s">
        <v>100</v>
      </c>
      <c r="G41" s="15">
        <v>2</v>
      </c>
      <c r="H41" s="16">
        <v>106.12</v>
      </c>
      <c r="I41" s="43">
        <f t="shared" si="1"/>
        <v>212.24</v>
      </c>
    </row>
    <row r="42" spans="1:9" ht="12.75" customHeight="1" x14ac:dyDescent="0.2">
      <c r="A42" s="589"/>
      <c r="B42" s="581"/>
      <c r="C42" s="581"/>
      <c r="D42" s="595"/>
      <c r="E42" s="15" t="s">
        <v>694</v>
      </c>
      <c r="F42" s="15" t="s">
        <v>100</v>
      </c>
      <c r="G42" s="15">
        <v>2</v>
      </c>
      <c r="H42" s="16">
        <v>120</v>
      </c>
      <c r="I42" s="43">
        <f t="shared" si="1"/>
        <v>240</v>
      </c>
    </row>
    <row r="43" spans="1:9" ht="12.75" customHeight="1" x14ac:dyDescent="0.2">
      <c r="A43" s="589"/>
      <c r="B43" s="581"/>
      <c r="C43" s="581"/>
      <c r="D43" s="595"/>
      <c r="E43" s="15" t="s">
        <v>239</v>
      </c>
      <c r="F43" s="15" t="s">
        <v>100</v>
      </c>
      <c r="G43" s="15">
        <v>2</v>
      </c>
      <c r="H43" s="16">
        <v>450</v>
      </c>
      <c r="I43" s="43">
        <f t="shared" si="1"/>
        <v>900</v>
      </c>
    </row>
    <row r="44" spans="1:9" ht="12.75" customHeight="1" x14ac:dyDescent="0.2">
      <c r="A44" s="589"/>
      <c r="B44" s="581"/>
      <c r="C44" s="581"/>
      <c r="D44" s="595"/>
      <c r="E44" s="15" t="s">
        <v>563</v>
      </c>
      <c r="F44" s="15" t="s">
        <v>100</v>
      </c>
      <c r="G44" s="15">
        <v>2</v>
      </c>
      <c r="H44" s="16">
        <v>138.53</v>
      </c>
      <c r="I44" s="43">
        <f t="shared" si="1"/>
        <v>277.06</v>
      </c>
    </row>
    <row r="45" spans="1:9" ht="13.5" thickBot="1" x14ac:dyDescent="0.25">
      <c r="A45" s="590"/>
      <c r="B45" s="581"/>
      <c r="C45" s="581"/>
      <c r="D45" s="592"/>
      <c r="E45" s="40" t="s">
        <v>499</v>
      </c>
      <c r="F45" s="40" t="s">
        <v>104</v>
      </c>
      <c r="G45" s="40">
        <v>1</v>
      </c>
      <c r="H45" s="41">
        <v>93.24</v>
      </c>
      <c r="I45" s="42">
        <f t="shared" si="1"/>
        <v>93.24</v>
      </c>
    </row>
    <row r="46" spans="1:9" ht="26.25" thickBot="1" x14ac:dyDescent="0.25">
      <c r="A46" s="46" t="s">
        <v>380</v>
      </c>
      <c r="B46" s="580"/>
      <c r="C46" s="580"/>
      <c r="D46" s="47" t="s">
        <v>126</v>
      </c>
      <c r="E46" s="47" t="s">
        <v>261</v>
      </c>
      <c r="F46" s="47" t="s">
        <v>100</v>
      </c>
      <c r="G46" s="47">
        <v>2</v>
      </c>
      <c r="H46" s="48">
        <v>280</v>
      </c>
      <c r="I46" s="49">
        <f t="shared" si="1"/>
        <v>560</v>
      </c>
    </row>
    <row r="47" spans="1:9" ht="26.25" thickBot="1" x14ac:dyDescent="0.25">
      <c r="A47" s="46" t="s">
        <v>353</v>
      </c>
      <c r="B47" s="579">
        <v>10626.99</v>
      </c>
      <c r="C47" s="579" t="s">
        <v>71</v>
      </c>
      <c r="D47" s="47" t="s">
        <v>362</v>
      </c>
      <c r="E47" s="493" t="s">
        <v>355</v>
      </c>
      <c r="F47" s="493" t="s">
        <v>100</v>
      </c>
      <c r="G47" s="493">
        <v>2</v>
      </c>
      <c r="H47" s="494">
        <v>17</v>
      </c>
      <c r="I47" s="49">
        <f t="shared" si="1"/>
        <v>34</v>
      </c>
    </row>
    <row r="48" spans="1:9" x14ac:dyDescent="0.2">
      <c r="A48" s="588" t="s">
        <v>164</v>
      </c>
      <c r="B48" s="581"/>
      <c r="C48" s="581"/>
      <c r="D48" s="591" t="s">
        <v>831</v>
      </c>
      <c r="E48" s="37" t="s">
        <v>189</v>
      </c>
      <c r="F48" s="37" t="s">
        <v>104</v>
      </c>
      <c r="G48" s="37">
        <v>1</v>
      </c>
      <c r="H48" s="38">
        <v>57.83</v>
      </c>
      <c r="I48" s="39">
        <f t="shared" si="1"/>
        <v>57.83</v>
      </c>
    </row>
    <row r="49" spans="1:9" x14ac:dyDescent="0.2">
      <c r="A49" s="589"/>
      <c r="B49" s="581"/>
      <c r="C49" s="581"/>
      <c r="D49" s="595"/>
      <c r="E49" s="15" t="s">
        <v>224</v>
      </c>
      <c r="F49" s="15" t="s">
        <v>104</v>
      </c>
      <c r="G49" s="15">
        <v>10</v>
      </c>
      <c r="H49" s="16">
        <v>135.87</v>
      </c>
      <c r="I49" s="43">
        <f t="shared" si="1"/>
        <v>1358.7</v>
      </c>
    </row>
    <row r="50" spans="1:9" x14ac:dyDescent="0.2">
      <c r="A50" s="589"/>
      <c r="B50" s="581"/>
      <c r="C50" s="581"/>
      <c r="D50" s="595"/>
      <c r="E50" s="15" t="s">
        <v>228</v>
      </c>
      <c r="F50" s="15" t="s">
        <v>100</v>
      </c>
      <c r="G50" s="15">
        <v>4</v>
      </c>
      <c r="H50" s="16">
        <v>8.07</v>
      </c>
      <c r="I50" s="43">
        <f t="shared" si="1"/>
        <v>32.28</v>
      </c>
    </row>
    <row r="51" spans="1:9" x14ac:dyDescent="0.2">
      <c r="A51" s="589"/>
      <c r="B51" s="581"/>
      <c r="C51" s="581"/>
      <c r="D51" s="595"/>
      <c r="E51" s="15" t="s">
        <v>240</v>
      </c>
      <c r="F51" s="15" t="s">
        <v>100</v>
      </c>
      <c r="G51" s="15">
        <v>2</v>
      </c>
      <c r="H51" s="16">
        <v>320</v>
      </c>
      <c r="I51" s="43">
        <f t="shared" si="1"/>
        <v>640</v>
      </c>
    </row>
    <row r="52" spans="1:9" x14ac:dyDescent="0.2">
      <c r="A52" s="589"/>
      <c r="B52" s="581"/>
      <c r="C52" s="581"/>
      <c r="D52" s="595"/>
      <c r="E52" s="15" t="s">
        <v>596</v>
      </c>
      <c r="F52" s="15" t="s">
        <v>100</v>
      </c>
      <c r="G52" s="15">
        <v>2</v>
      </c>
      <c r="H52" s="16">
        <v>147.4</v>
      </c>
      <c r="I52" s="43">
        <f t="shared" si="1"/>
        <v>294.8</v>
      </c>
    </row>
    <row r="53" spans="1:9" x14ac:dyDescent="0.2">
      <c r="A53" s="589"/>
      <c r="B53" s="581"/>
      <c r="C53" s="581"/>
      <c r="D53" s="595"/>
      <c r="E53" s="15" t="s">
        <v>466</v>
      </c>
      <c r="F53" s="15" t="s">
        <v>100</v>
      </c>
      <c r="G53" s="15">
        <v>2</v>
      </c>
      <c r="H53" s="16">
        <v>101.96</v>
      </c>
      <c r="I53" s="43">
        <f t="shared" si="1"/>
        <v>203.92</v>
      </c>
    </row>
    <row r="54" spans="1:9" x14ac:dyDescent="0.2">
      <c r="A54" s="589"/>
      <c r="B54" s="581"/>
      <c r="C54" s="581"/>
      <c r="D54" s="595"/>
      <c r="E54" s="15" t="s">
        <v>227</v>
      </c>
      <c r="F54" s="15" t="s">
        <v>100</v>
      </c>
      <c r="G54" s="15">
        <v>2</v>
      </c>
      <c r="H54" s="16">
        <v>9.52</v>
      </c>
      <c r="I54" s="43">
        <f t="shared" si="1"/>
        <v>19.04</v>
      </c>
    </row>
    <row r="55" spans="1:9" x14ac:dyDescent="0.2">
      <c r="A55" s="589"/>
      <c r="B55" s="581"/>
      <c r="C55" s="581"/>
      <c r="D55" s="595"/>
      <c r="E55" s="15" t="s">
        <v>832</v>
      </c>
      <c r="F55" s="15" t="s">
        <v>100</v>
      </c>
      <c r="G55" s="15">
        <v>6</v>
      </c>
      <c r="H55" s="16">
        <v>9.15</v>
      </c>
      <c r="I55" s="43">
        <f t="shared" si="1"/>
        <v>54.900000000000006</v>
      </c>
    </row>
    <row r="56" spans="1:9" x14ac:dyDescent="0.2">
      <c r="A56" s="589"/>
      <c r="B56" s="581"/>
      <c r="C56" s="581"/>
      <c r="D56" s="595"/>
      <c r="E56" s="15" t="s">
        <v>833</v>
      </c>
      <c r="F56" s="15" t="s">
        <v>100</v>
      </c>
      <c r="G56" s="15">
        <v>2</v>
      </c>
      <c r="H56" s="16">
        <v>8.9600000000000009</v>
      </c>
      <c r="I56" s="43">
        <f t="shared" si="1"/>
        <v>17.920000000000002</v>
      </c>
    </row>
    <row r="57" spans="1:9" x14ac:dyDescent="0.2">
      <c r="A57" s="589"/>
      <c r="B57" s="581"/>
      <c r="C57" s="581"/>
      <c r="D57" s="595"/>
      <c r="E57" s="15" t="s">
        <v>229</v>
      </c>
      <c r="F57" s="15" t="s">
        <v>100</v>
      </c>
      <c r="G57" s="15">
        <v>2</v>
      </c>
      <c r="H57" s="16">
        <v>47.38</v>
      </c>
      <c r="I57" s="43">
        <f t="shared" si="1"/>
        <v>94.76</v>
      </c>
    </row>
    <row r="58" spans="1:9" ht="13.5" thickBot="1" x14ac:dyDescent="0.25">
      <c r="A58" s="590"/>
      <c r="B58" s="580"/>
      <c r="C58" s="580"/>
      <c r="D58" s="592"/>
      <c r="E58" s="40" t="s">
        <v>193</v>
      </c>
      <c r="F58" s="40" t="s">
        <v>100</v>
      </c>
      <c r="G58" s="40">
        <v>2</v>
      </c>
      <c r="H58" s="41">
        <v>106.12</v>
      </c>
      <c r="I58" s="42">
        <f t="shared" si="1"/>
        <v>212.24</v>
      </c>
    </row>
    <row r="59" spans="1:9" ht="26.25" thickBot="1" x14ac:dyDescent="0.25">
      <c r="A59" s="46" t="s">
        <v>353</v>
      </c>
      <c r="B59" s="272">
        <v>10593.32</v>
      </c>
      <c r="C59" s="493" t="s">
        <v>72</v>
      </c>
      <c r="D59" s="47" t="s">
        <v>362</v>
      </c>
      <c r="E59" s="493" t="s">
        <v>355</v>
      </c>
      <c r="F59" s="493" t="s">
        <v>100</v>
      </c>
      <c r="G59" s="493">
        <v>1</v>
      </c>
      <c r="H59" s="494">
        <v>17</v>
      </c>
      <c r="I59" s="49">
        <f t="shared" si="1"/>
        <v>17</v>
      </c>
    </row>
    <row r="60" spans="1:9" x14ac:dyDescent="0.2">
      <c r="A60" s="588" t="s">
        <v>353</v>
      </c>
      <c r="B60" s="579">
        <v>10437.969999999999</v>
      </c>
      <c r="C60" s="579" t="s">
        <v>73</v>
      </c>
      <c r="D60" s="591" t="s">
        <v>362</v>
      </c>
      <c r="E60" s="37" t="s">
        <v>913</v>
      </c>
      <c r="F60" s="37" t="s">
        <v>104</v>
      </c>
      <c r="G60" s="37">
        <v>15</v>
      </c>
      <c r="H60" s="38">
        <v>1.43</v>
      </c>
      <c r="I60" s="39">
        <f t="shared" si="1"/>
        <v>21.45</v>
      </c>
    </row>
    <row r="61" spans="1:9" ht="13.5" thickBot="1" x14ac:dyDescent="0.25">
      <c r="A61" s="590"/>
      <c r="B61" s="581"/>
      <c r="C61" s="581"/>
      <c r="D61" s="592"/>
      <c r="E61" s="40" t="s">
        <v>364</v>
      </c>
      <c r="F61" s="40" t="s">
        <v>100</v>
      </c>
      <c r="G61" s="40">
        <v>2</v>
      </c>
      <c r="H61" s="41">
        <v>15</v>
      </c>
      <c r="I61" s="42">
        <f t="shared" si="1"/>
        <v>30</v>
      </c>
    </row>
    <row r="62" spans="1:9" x14ac:dyDescent="0.2">
      <c r="A62" s="588" t="s">
        <v>558</v>
      </c>
      <c r="B62" s="581"/>
      <c r="C62" s="581"/>
      <c r="D62" s="591" t="s">
        <v>901</v>
      </c>
      <c r="E62" s="37" t="s">
        <v>975</v>
      </c>
      <c r="F62" s="37" t="s">
        <v>100</v>
      </c>
      <c r="G62" s="37">
        <v>1</v>
      </c>
      <c r="H62" s="38">
        <v>125</v>
      </c>
      <c r="I62" s="39">
        <f t="shared" si="1"/>
        <v>125</v>
      </c>
    </row>
    <row r="63" spans="1:9" x14ac:dyDescent="0.2">
      <c r="A63" s="589"/>
      <c r="B63" s="581"/>
      <c r="C63" s="581"/>
      <c r="D63" s="595"/>
      <c r="E63" s="35" t="s">
        <v>976</v>
      </c>
      <c r="F63" s="35" t="s">
        <v>100</v>
      </c>
      <c r="G63" s="35">
        <v>1</v>
      </c>
      <c r="H63" s="36">
        <v>230</v>
      </c>
      <c r="I63" s="160">
        <f t="shared" si="1"/>
        <v>230</v>
      </c>
    </row>
    <row r="64" spans="1:9" x14ac:dyDescent="0.2">
      <c r="A64" s="589"/>
      <c r="B64" s="581"/>
      <c r="C64" s="581"/>
      <c r="D64" s="595"/>
      <c r="E64" s="35" t="s">
        <v>986</v>
      </c>
      <c r="F64" s="35" t="s">
        <v>100</v>
      </c>
      <c r="G64" s="35">
        <v>1</v>
      </c>
      <c r="H64" s="36">
        <v>200</v>
      </c>
      <c r="I64" s="160">
        <f t="shared" si="1"/>
        <v>200</v>
      </c>
    </row>
    <row r="65" spans="1:9" x14ac:dyDescent="0.2">
      <c r="A65" s="589"/>
      <c r="B65" s="581"/>
      <c r="C65" s="581"/>
      <c r="D65" s="595"/>
      <c r="E65" s="35" t="s">
        <v>977</v>
      </c>
      <c r="F65" s="35" t="s">
        <v>100</v>
      </c>
      <c r="G65" s="35">
        <v>1</v>
      </c>
      <c r="H65" s="36">
        <v>65</v>
      </c>
      <c r="I65" s="160">
        <f t="shared" si="1"/>
        <v>65</v>
      </c>
    </row>
    <row r="66" spans="1:9" x14ac:dyDescent="0.2">
      <c r="A66" s="589"/>
      <c r="B66" s="581"/>
      <c r="C66" s="581"/>
      <c r="D66" s="595"/>
      <c r="E66" s="35" t="s">
        <v>978</v>
      </c>
      <c r="F66" s="35" t="s">
        <v>100</v>
      </c>
      <c r="G66" s="35">
        <v>2</v>
      </c>
      <c r="H66" s="36">
        <v>7</v>
      </c>
      <c r="I66" s="160">
        <f t="shared" si="1"/>
        <v>14</v>
      </c>
    </row>
    <row r="67" spans="1:9" ht="13.5" thickBot="1" x14ac:dyDescent="0.25">
      <c r="A67" s="590"/>
      <c r="B67" s="580"/>
      <c r="C67" s="580"/>
      <c r="D67" s="592"/>
      <c r="E67" s="86" t="s">
        <v>979</v>
      </c>
      <c r="F67" s="86" t="s">
        <v>100</v>
      </c>
      <c r="G67" s="86">
        <v>1</v>
      </c>
      <c r="H67" s="87">
        <v>150</v>
      </c>
      <c r="I67" s="203">
        <f t="shared" si="1"/>
        <v>150</v>
      </c>
    </row>
    <row r="68" spans="1:9" ht="26.25" thickBot="1" x14ac:dyDescent="0.25">
      <c r="A68" s="46" t="s">
        <v>353</v>
      </c>
      <c r="B68" s="88">
        <v>12279.63</v>
      </c>
      <c r="C68" s="88" t="s">
        <v>74</v>
      </c>
      <c r="D68" s="47" t="s">
        <v>131</v>
      </c>
      <c r="E68" s="47" t="s">
        <v>355</v>
      </c>
      <c r="F68" s="47" t="s">
        <v>100</v>
      </c>
      <c r="G68" s="47">
        <v>3</v>
      </c>
      <c r="H68" s="48">
        <v>17</v>
      </c>
      <c r="I68" s="49">
        <f t="shared" si="1"/>
        <v>51</v>
      </c>
    </row>
    <row r="69" spans="1:9" x14ac:dyDescent="0.2">
      <c r="A69" s="588" t="s">
        <v>353</v>
      </c>
      <c r="B69" s="609">
        <v>12684.54</v>
      </c>
      <c r="C69" s="609" t="s">
        <v>75</v>
      </c>
      <c r="D69" s="591" t="s">
        <v>362</v>
      </c>
      <c r="E69" s="495" t="s">
        <v>355</v>
      </c>
      <c r="F69" s="495" t="s">
        <v>100</v>
      </c>
      <c r="G69" s="495">
        <v>4</v>
      </c>
      <c r="H69" s="38">
        <v>17</v>
      </c>
      <c r="I69" s="39">
        <f t="shared" si="1"/>
        <v>68</v>
      </c>
    </row>
    <row r="70" spans="1:9" ht="13.5" thickBot="1" x14ac:dyDescent="0.25">
      <c r="A70" s="590"/>
      <c r="B70" s="611"/>
      <c r="C70" s="611"/>
      <c r="D70" s="592"/>
      <c r="E70" s="86" t="s">
        <v>356</v>
      </c>
      <c r="F70" s="86" t="s">
        <v>100</v>
      </c>
      <c r="G70" s="86">
        <v>2</v>
      </c>
      <c r="H70" s="87">
        <v>45</v>
      </c>
      <c r="I70" s="203">
        <f t="shared" si="1"/>
        <v>90</v>
      </c>
    </row>
    <row r="71" spans="1:9" x14ac:dyDescent="0.2">
      <c r="A71" s="32"/>
      <c r="B71" s="33">
        <v>14926.49</v>
      </c>
      <c r="C71" s="33" t="s">
        <v>76</v>
      </c>
      <c r="D71" s="35"/>
      <c r="E71" s="35"/>
      <c r="F71" s="35"/>
      <c r="G71" s="35"/>
      <c r="H71" s="36"/>
      <c r="I71" s="43">
        <f t="shared" si="1"/>
        <v>0</v>
      </c>
    </row>
    <row r="72" spans="1:9" x14ac:dyDescent="0.2">
      <c r="A72" s="32"/>
      <c r="B72" s="33">
        <v>11984.91</v>
      </c>
      <c r="C72" s="33" t="s">
        <v>77</v>
      </c>
      <c r="D72" s="35"/>
      <c r="E72" s="35"/>
      <c r="F72" s="35"/>
      <c r="G72" s="35"/>
      <c r="H72" s="36"/>
      <c r="I72" s="43">
        <f t="shared" si="1"/>
        <v>0</v>
      </c>
    </row>
    <row r="73" spans="1:9" x14ac:dyDescent="0.2">
      <c r="A73" s="32"/>
      <c r="B73" s="33">
        <v>15521.49</v>
      </c>
      <c r="C73" s="33" t="s">
        <v>78</v>
      </c>
      <c r="D73" s="35"/>
      <c r="E73" s="35"/>
      <c r="F73" s="35"/>
      <c r="G73" s="35"/>
      <c r="H73" s="36"/>
      <c r="I73" s="43">
        <f t="shared" si="1"/>
        <v>0</v>
      </c>
    </row>
    <row r="74" spans="1:9" x14ac:dyDescent="0.2">
      <c r="A74" s="11"/>
      <c r="B74" s="13">
        <v>13324.04</v>
      </c>
      <c r="C74" s="33" t="s">
        <v>79</v>
      </c>
      <c r="D74" s="15"/>
      <c r="E74" s="15"/>
      <c r="F74" s="15"/>
      <c r="G74" s="15"/>
      <c r="H74" s="15"/>
      <c r="I74" s="43">
        <f t="shared" si="1"/>
        <v>0</v>
      </c>
    </row>
    <row r="75" spans="1:9" ht="12.75" customHeight="1" thickBot="1" x14ac:dyDescent="0.25">
      <c r="A75" s="183"/>
      <c r="B75" s="200">
        <f>SUM(B29:B74)</f>
        <v>148966.54</v>
      </c>
      <c r="C75" s="201"/>
      <c r="D75" s="200"/>
      <c r="E75" s="202"/>
      <c r="F75" s="201"/>
      <c r="G75" s="201"/>
      <c r="H75" s="200" t="s">
        <v>16</v>
      </c>
      <c r="I75" s="233">
        <f>SUM(I29:I74)</f>
        <v>9325.6500000000015</v>
      </c>
    </row>
    <row r="76" spans="1:9" ht="64.5" thickBot="1" x14ac:dyDescent="0.25">
      <c r="A76" s="137" t="s">
        <v>381</v>
      </c>
      <c r="B76" s="117" t="s">
        <v>15</v>
      </c>
      <c r="C76" s="117" t="s">
        <v>4</v>
      </c>
      <c r="D76" s="117" t="s">
        <v>22</v>
      </c>
      <c r="E76" s="121" t="s">
        <v>17</v>
      </c>
      <c r="F76" s="117" t="s">
        <v>18</v>
      </c>
      <c r="G76" s="117" t="s">
        <v>9</v>
      </c>
      <c r="H76" s="117" t="s">
        <v>12</v>
      </c>
      <c r="I76" s="118" t="s">
        <v>11</v>
      </c>
    </row>
    <row r="77" spans="1:9" ht="12.75" customHeight="1" thickBot="1" x14ac:dyDescent="0.25">
      <c r="A77" s="223"/>
      <c r="B77" s="349">
        <v>5966.86</v>
      </c>
      <c r="C77" s="349" t="s">
        <v>65</v>
      </c>
      <c r="D77" s="350"/>
      <c r="E77" s="351"/>
      <c r="F77" s="351"/>
      <c r="G77" s="351"/>
      <c r="H77" s="352"/>
      <c r="I77" s="420"/>
    </row>
    <row r="78" spans="1:9" ht="12.75" customHeight="1" thickBot="1" x14ac:dyDescent="0.25">
      <c r="A78" s="230"/>
      <c r="B78" s="108">
        <v>6086.13</v>
      </c>
      <c r="C78" s="95" t="s">
        <v>66</v>
      </c>
      <c r="D78" s="96"/>
      <c r="E78" s="97"/>
      <c r="F78" s="97"/>
      <c r="G78" s="97"/>
      <c r="H78" s="98"/>
      <c r="I78" s="99"/>
    </row>
    <row r="79" spans="1:9" ht="12.75" customHeight="1" thickBot="1" x14ac:dyDescent="0.25">
      <c r="A79" s="120"/>
      <c r="B79" s="109">
        <v>5745.97</v>
      </c>
      <c r="C79" s="88" t="s">
        <v>69</v>
      </c>
      <c r="D79" s="55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5718.05</v>
      </c>
      <c r="C80" s="88" t="s">
        <v>71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5861.3</v>
      </c>
      <c r="C81" s="88" t="s">
        <v>72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6334.02</v>
      </c>
      <c r="C82" s="88" t="s">
        <v>73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07"/>
      <c r="B83" s="164">
        <v>5742.5019000000002</v>
      </c>
      <c r="C83" s="157" t="s">
        <v>74</v>
      </c>
      <c r="D83" s="331"/>
      <c r="E83" s="37"/>
      <c r="F83" s="37"/>
      <c r="G83" s="37"/>
      <c r="H83" s="342"/>
      <c r="I83" s="39"/>
    </row>
    <row r="84" spans="1:9" ht="12.75" customHeight="1" thickBot="1" x14ac:dyDescent="0.25">
      <c r="A84" s="230"/>
      <c r="B84" s="109">
        <v>7373.2003000000004</v>
      </c>
      <c r="C84" s="88" t="s">
        <v>75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24"/>
      <c r="B85" s="109">
        <v>6022.9688999999998</v>
      </c>
      <c r="C85" s="88" t="s">
        <v>76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24"/>
      <c r="B86" s="109">
        <v>5703.3971000000001</v>
      </c>
      <c r="C86" s="88" t="s">
        <v>77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24"/>
      <c r="B87" s="109">
        <v>6381.6895000000004</v>
      </c>
      <c r="C87" s="88" t="s">
        <v>78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24"/>
      <c r="B88" s="109">
        <v>6474.8809000000001</v>
      </c>
      <c r="C88" s="88" t="s">
        <v>79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1"/>
      <c r="B89" s="512">
        <f>SUM(B77:B88)</f>
        <v>73410.968600000007</v>
      </c>
      <c r="C89" s="518" t="s">
        <v>86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596" t="s">
        <v>114</v>
      </c>
      <c r="B90" s="109">
        <v>643.02</v>
      </c>
      <c r="C90" s="88" t="s">
        <v>72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597"/>
      <c r="B91" s="109">
        <v>959.57</v>
      </c>
      <c r="C91" s="88" t="s">
        <v>73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597"/>
      <c r="B92" s="109">
        <v>471.34</v>
      </c>
      <c r="C92" s="88" t="s">
        <v>74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7"/>
      <c r="B93" s="109">
        <v>190.74</v>
      </c>
      <c r="C93" s="88" t="s">
        <v>75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598"/>
      <c r="B94" s="512">
        <f>SUM(B90:B93)</f>
        <v>2264.67</v>
      </c>
      <c r="C94" s="518" t="s">
        <v>86</v>
      </c>
      <c r="D94" s="89"/>
      <c r="E94" s="47"/>
      <c r="F94" s="47"/>
      <c r="G94" s="47"/>
      <c r="H94" s="48"/>
      <c r="I94" s="49">
        <v>788.2</v>
      </c>
    </row>
    <row r="95" spans="1:9" ht="12.75" customHeight="1" thickBot="1" x14ac:dyDescent="0.25">
      <c r="A95" s="183"/>
      <c r="B95" s="200">
        <f>B89+B94</f>
        <v>75675.638600000006</v>
      </c>
      <c r="C95" s="201"/>
      <c r="D95" s="200"/>
      <c r="E95" s="202"/>
      <c r="F95" s="201"/>
      <c r="G95" s="201"/>
      <c r="H95" s="200" t="s">
        <v>16</v>
      </c>
      <c r="I95" s="233">
        <f>SUM(I77:I94)</f>
        <v>788.2</v>
      </c>
    </row>
    <row r="96" spans="1:9" ht="77.25" thickBot="1" x14ac:dyDescent="0.25">
      <c r="A96" s="137" t="s">
        <v>382</v>
      </c>
      <c r="B96" s="120" t="s">
        <v>15</v>
      </c>
      <c r="C96" s="134" t="s">
        <v>4</v>
      </c>
      <c r="D96" s="120" t="s">
        <v>22</v>
      </c>
      <c r="E96" s="135" t="s">
        <v>17</v>
      </c>
      <c r="F96" s="120" t="s">
        <v>18</v>
      </c>
      <c r="G96" s="134" t="s">
        <v>9</v>
      </c>
      <c r="H96" s="120" t="s">
        <v>12</v>
      </c>
      <c r="I96" s="120" t="s">
        <v>11</v>
      </c>
    </row>
    <row r="97" spans="1:9" ht="12.75" customHeight="1" thickBot="1" x14ac:dyDescent="0.25">
      <c r="A97" s="230"/>
      <c r="B97" s="109">
        <v>8445.66</v>
      </c>
      <c r="C97" s="55" t="s">
        <v>65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9006.77</v>
      </c>
      <c r="C98" s="55" t="s">
        <v>66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8113.45</v>
      </c>
      <c r="C99" s="88" t="s">
        <v>69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8529.1200000000008</v>
      </c>
      <c r="C100" s="88" t="s">
        <v>71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9291.2800000000007</v>
      </c>
      <c r="C101" s="88" t="s">
        <v>72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9092.9</v>
      </c>
      <c r="C102" s="88" t="s">
        <v>73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8155.57</v>
      </c>
      <c r="C103" s="88" t="s">
        <v>74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9449.4639999999999</v>
      </c>
      <c r="C104" s="88" t="s">
        <v>75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9527.25</v>
      </c>
      <c r="C105" s="88" t="s">
        <v>76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8888.3780000000006</v>
      </c>
      <c r="C106" s="88" t="s">
        <v>77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8877.0640000000003</v>
      </c>
      <c r="C107" s="88" t="s">
        <v>78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9179.6710000000003</v>
      </c>
      <c r="C108" s="88" t="s">
        <v>79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/>
      <c r="C109" s="170" t="s">
        <v>86</v>
      </c>
      <c r="D109" s="89"/>
      <c r="E109" s="47"/>
      <c r="F109" s="47"/>
      <c r="G109" s="47"/>
      <c r="H109" s="48"/>
      <c r="I109" s="49">
        <v>832.2</v>
      </c>
    </row>
    <row r="110" spans="1:9" ht="13.5" thickBot="1" x14ac:dyDescent="0.25">
      <c r="A110" s="183"/>
      <c r="B110" s="200">
        <f>SUM(B97:B109)</f>
        <v>106556.577</v>
      </c>
      <c r="C110" s="201"/>
      <c r="D110" s="200"/>
      <c r="E110" s="202"/>
      <c r="F110" s="201"/>
      <c r="G110" s="201"/>
      <c r="H110" s="200" t="s">
        <v>16</v>
      </c>
      <c r="I110" s="233">
        <f>SUM(I97:I109)</f>
        <v>832.2</v>
      </c>
    </row>
    <row r="111" spans="1:9" ht="26.25" thickBot="1" x14ac:dyDescent="0.25">
      <c r="A111" s="46" t="s">
        <v>7</v>
      </c>
      <c r="B111" s="117" t="s">
        <v>15</v>
      </c>
      <c r="C111" s="117" t="s">
        <v>4</v>
      </c>
      <c r="D111" s="117" t="s">
        <v>22</v>
      </c>
      <c r="E111" s="121" t="s">
        <v>17</v>
      </c>
      <c r="F111" s="117" t="s">
        <v>18</v>
      </c>
      <c r="G111" s="117" t="s">
        <v>9</v>
      </c>
      <c r="H111" s="117" t="s">
        <v>12</v>
      </c>
      <c r="I111" s="118" t="s">
        <v>11</v>
      </c>
    </row>
    <row r="112" spans="1:9" ht="12.75" customHeight="1" x14ac:dyDescent="0.2">
      <c r="A112" s="589" t="s">
        <v>81</v>
      </c>
      <c r="B112" s="33"/>
      <c r="C112" s="33" t="s">
        <v>65</v>
      </c>
      <c r="D112" s="34"/>
      <c r="E112" s="35"/>
      <c r="F112" s="35" t="s">
        <v>82</v>
      </c>
      <c r="G112" s="35">
        <v>490</v>
      </c>
      <c r="H112" s="16">
        <v>4.54</v>
      </c>
      <c r="I112" s="160">
        <f>G112*H112</f>
        <v>2224.6</v>
      </c>
    </row>
    <row r="113" spans="1:9" ht="12.75" customHeight="1" x14ac:dyDescent="0.2">
      <c r="A113" s="589"/>
      <c r="B113" s="13"/>
      <c r="C113" s="13" t="s">
        <v>66</v>
      </c>
      <c r="D113" s="14"/>
      <c r="E113" s="15"/>
      <c r="F113" s="15" t="s">
        <v>82</v>
      </c>
      <c r="G113" s="15">
        <v>617</v>
      </c>
      <c r="H113" s="16">
        <v>4.54</v>
      </c>
      <c r="I113" s="43">
        <f>G113*H113</f>
        <v>2801.18</v>
      </c>
    </row>
    <row r="114" spans="1:9" x14ac:dyDescent="0.2">
      <c r="A114" s="589"/>
      <c r="B114" s="13"/>
      <c r="C114" s="13" t="s">
        <v>69</v>
      </c>
      <c r="D114" s="14"/>
      <c r="E114" s="15"/>
      <c r="F114" s="15" t="s">
        <v>82</v>
      </c>
      <c r="G114" s="15">
        <v>-54.4</v>
      </c>
      <c r="H114" s="16">
        <v>4.54</v>
      </c>
      <c r="I114" s="43">
        <f t="shared" ref="I114:I121" si="2">G114*H114</f>
        <v>-246.976</v>
      </c>
    </row>
    <row r="115" spans="1:9" ht="12.75" customHeight="1" x14ac:dyDescent="0.2">
      <c r="A115" s="589"/>
      <c r="B115" s="13"/>
      <c r="C115" s="13" t="s">
        <v>71</v>
      </c>
      <c r="D115" s="14"/>
      <c r="E115" s="15"/>
      <c r="F115" s="15" t="s">
        <v>82</v>
      </c>
      <c r="G115" s="15">
        <v>-311.25</v>
      </c>
      <c r="H115" s="16">
        <v>4.54</v>
      </c>
      <c r="I115" s="43">
        <f t="shared" si="2"/>
        <v>-1413.075</v>
      </c>
    </row>
    <row r="116" spans="1:9" x14ac:dyDescent="0.2">
      <c r="A116" s="589"/>
      <c r="B116" s="13"/>
      <c r="C116" s="13" t="s">
        <v>72</v>
      </c>
      <c r="D116" s="14"/>
      <c r="E116" s="15"/>
      <c r="F116" s="15" t="s">
        <v>82</v>
      </c>
      <c r="G116" s="15">
        <v>653.85</v>
      </c>
      <c r="H116" s="16">
        <v>4.54</v>
      </c>
      <c r="I116" s="43">
        <f t="shared" si="2"/>
        <v>2968.4790000000003</v>
      </c>
    </row>
    <row r="117" spans="1:9" ht="12.75" customHeight="1" x14ac:dyDescent="0.2">
      <c r="A117" s="589"/>
      <c r="B117" s="13"/>
      <c r="C117" s="13" t="s">
        <v>73</v>
      </c>
      <c r="D117" s="14"/>
      <c r="E117" s="15"/>
      <c r="F117" s="15" t="s">
        <v>82</v>
      </c>
      <c r="G117" s="15">
        <v>603</v>
      </c>
      <c r="H117" s="16">
        <v>4.54</v>
      </c>
      <c r="I117" s="43">
        <f t="shared" si="2"/>
        <v>2737.62</v>
      </c>
    </row>
    <row r="118" spans="1:9" ht="12.75" customHeight="1" x14ac:dyDescent="0.2">
      <c r="A118" s="589"/>
      <c r="B118" s="13"/>
      <c r="C118" s="13" t="s">
        <v>74</v>
      </c>
      <c r="D118" s="14"/>
      <c r="E118" s="15"/>
      <c r="F118" s="15" t="s">
        <v>82</v>
      </c>
      <c r="G118" s="15">
        <v>205.87</v>
      </c>
      <c r="H118" s="16">
        <v>4.8099999999999996</v>
      </c>
      <c r="I118" s="43">
        <f t="shared" si="2"/>
        <v>990.23469999999998</v>
      </c>
    </row>
    <row r="119" spans="1:9" ht="12.75" customHeight="1" x14ac:dyDescent="0.2">
      <c r="A119" s="589"/>
      <c r="B119" s="13"/>
      <c r="C119" s="13" t="s">
        <v>75</v>
      </c>
      <c r="D119" s="14"/>
      <c r="E119" s="15"/>
      <c r="F119" s="15" t="s">
        <v>82</v>
      </c>
      <c r="G119" s="15">
        <v>358.14</v>
      </c>
      <c r="H119" s="16">
        <v>4.8099999999999996</v>
      </c>
      <c r="I119" s="43">
        <f t="shared" si="2"/>
        <v>1722.6533999999997</v>
      </c>
    </row>
    <row r="120" spans="1:9" ht="12.75" customHeight="1" x14ac:dyDescent="0.2">
      <c r="A120" s="589"/>
      <c r="B120" s="13"/>
      <c r="C120" s="13" t="s">
        <v>76</v>
      </c>
      <c r="D120" s="14"/>
      <c r="E120" s="15"/>
      <c r="F120" s="15" t="s">
        <v>82</v>
      </c>
      <c r="G120" s="15">
        <v>426.27</v>
      </c>
      <c r="H120" s="16">
        <v>4.8099999999999996</v>
      </c>
      <c r="I120" s="43">
        <f t="shared" si="2"/>
        <v>2050.3586999999998</v>
      </c>
    </row>
    <row r="121" spans="1:9" ht="12.75" customHeight="1" x14ac:dyDescent="0.2">
      <c r="A121" s="589"/>
      <c r="B121" s="13"/>
      <c r="C121" s="13" t="s">
        <v>77</v>
      </c>
      <c r="D121" s="14"/>
      <c r="E121" s="15"/>
      <c r="F121" s="15" t="s">
        <v>82</v>
      </c>
      <c r="G121" s="15">
        <v>485.68</v>
      </c>
      <c r="H121" s="16">
        <v>4.8099999999999996</v>
      </c>
      <c r="I121" s="43">
        <f t="shared" si="2"/>
        <v>2336.1207999999997</v>
      </c>
    </row>
    <row r="122" spans="1:9" ht="12.75" customHeight="1" x14ac:dyDescent="0.2">
      <c r="A122" s="589"/>
      <c r="B122" s="13"/>
      <c r="C122" s="13" t="s">
        <v>78</v>
      </c>
      <c r="D122" s="14"/>
      <c r="E122" s="15"/>
      <c r="F122" s="15" t="s">
        <v>82</v>
      </c>
      <c r="G122" s="15">
        <v>649.87</v>
      </c>
      <c r="H122" s="16">
        <v>4.8099999999999996</v>
      </c>
      <c r="I122" s="43">
        <f>G122*H122</f>
        <v>3125.8746999999998</v>
      </c>
    </row>
    <row r="123" spans="1:9" ht="12.75" customHeight="1" x14ac:dyDescent="0.2">
      <c r="A123" s="589"/>
      <c r="B123" s="13"/>
      <c r="C123" s="13" t="s">
        <v>79</v>
      </c>
      <c r="D123" s="14"/>
      <c r="E123" s="15"/>
      <c r="F123" s="15" t="s">
        <v>82</v>
      </c>
      <c r="G123" s="15">
        <v>1124.79</v>
      </c>
      <c r="H123" s="16">
        <v>4.8099999999999996</v>
      </c>
      <c r="I123" s="43">
        <f>G123*H123</f>
        <v>5410.2398999999996</v>
      </c>
    </row>
    <row r="124" spans="1:9" ht="12.75" customHeight="1" x14ac:dyDescent="0.2">
      <c r="A124" s="625"/>
      <c r="B124" s="13"/>
      <c r="C124" s="13" t="s">
        <v>86</v>
      </c>
      <c r="D124" s="14"/>
      <c r="E124" s="15"/>
      <c r="F124" s="15" t="s">
        <v>82</v>
      </c>
      <c r="G124" s="15">
        <f>SUM(G112:G123)</f>
        <v>5248.82</v>
      </c>
      <c r="H124" s="16"/>
      <c r="I124" s="246">
        <f>SUM(I112:I123)</f>
        <v>24707.310200000004</v>
      </c>
    </row>
    <row r="125" spans="1:9" ht="25.5" x14ac:dyDescent="0.2">
      <c r="A125" s="224" t="s">
        <v>91</v>
      </c>
      <c r="B125" s="13"/>
      <c r="C125" s="13" t="s">
        <v>86</v>
      </c>
      <c r="D125" s="14"/>
      <c r="E125" s="15"/>
      <c r="F125" s="15"/>
      <c r="G125" s="15"/>
      <c r="H125" s="16"/>
      <c r="I125" s="246">
        <v>132550.85999999999</v>
      </c>
    </row>
    <row r="126" spans="1:9" ht="12.75" customHeight="1" x14ac:dyDescent="0.2">
      <c r="A126" s="224" t="s">
        <v>83</v>
      </c>
      <c r="B126" s="13"/>
      <c r="C126" s="13" t="s">
        <v>86</v>
      </c>
      <c r="D126" s="14"/>
      <c r="E126" s="15"/>
      <c r="F126" s="15"/>
      <c r="G126" s="15"/>
      <c r="H126" s="16"/>
      <c r="I126" s="246">
        <v>8946.43</v>
      </c>
    </row>
    <row r="127" spans="1:9" ht="12.75" customHeight="1" x14ac:dyDescent="0.2">
      <c r="A127" s="224" t="s">
        <v>85</v>
      </c>
      <c r="B127" s="13"/>
      <c r="C127" s="13" t="s">
        <v>86</v>
      </c>
      <c r="D127" s="14"/>
      <c r="E127" s="15"/>
      <c r="F127" s="15"/>
      <c r="G127" s="15"/>
      <c r="H127" s="16"/>
      <c r="I127" s="246">
        <v>9565.8700000000008</v>
      </c>
    </row>
    <row r="128" spans="1:9" ht="12.75" customHeight="1" x14ac:dyDescent="0.2">
      <c r="A128" s="222" t="s">
        <v>88</v>
      </c>
      <c r="B128" s="13"/>
      <c r="C128" s="13" t="s">
        <v>86</v>
      </c>
      <c r="D128" s="14"/>
      <c r="E128" s="15"/>
      <c r="F128" s="15"/>
      <c r="G128" s="15"/>
      <c r="H128" s="16"/>
      <c r="I128" s="246">
        <v>7539.6</v>
      </c>
    </row>
    <row r="129" spans="1:255" ht="12.75" customHeight="1" thickBot="1" x14ac:dyDescent="0.25">
      <c r="A129" s="222"/>
      <c r="B129" s="112"/>
      <c r="C129" s="112"/>
      <c r="D129" s="111"/>
      <c r="E129" s="113"/>
      <c r="F129" s="112"/>
      <c r="G129" s="112"/>
      <c r="H129" s="111" t="s">
        <v>16</v>
      </c>
      <c r="I129" s="235">
        <f>SUM(I124:I128)</f>
        <v>183310.07019999999</v>
      </c>
    </row>
    <row r="130" spans="1:255" s="45" customFormat="1" ht="70.900000000000006" customHeight="1" thickBot="1" x14ac:dyDescent="0.25">
      <c r="A130" s="120" t="s">
        <v>96</v>
      </c>
      <c r="B130" s="117" t="s">
        <v>15</v>
      </c>
      <c r="C130" s="117" t="s">
        <v>4</v>
      </c>
      <c r="D130" s="117" t="s">
        <v>22</v>
      </c>
      <c r="E130" s="121" t="s">
        <v>17</v>
      </c>
      <c r="F130" s="117" t="s">
        <v>18</v>
      </c>
      <c r="G130" s="117" t="s">
        <v>9</v>
      </c>
      <c r="H130" s="117" t="s">
        <v>12</v>
      </c>
      <c r="I130" s="118" t="s">
        <v>11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30"/>
      <c r="B131" s="107">
        <v>3492.28</v>
      </c>
      <c r="C131" s="58" t="s">
        <v>65</v>
      </c>
      <c r="D131" s="67"/>
      <c r="E131" s="59"/>
      <c r="F131" s="59"/>
      <c r="G131" s="59"/>
      <c r="H131" s="60"/>
      <c r="I131" s="61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30"/>
      <c r="B132" s="108">
        <v>3059.11</v>
      </c>
      <c r="C132" s="95" t="s">
        <v>66</v>
      </c>
      <c r="D132" s="96"/>
      <c r="E132" s="97"/>
      <c r="F132" s="97"/>
      <c r="G132" s="97"/>
      <c r="H132" s="98"/>
      <c r="I132" s="9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30"/>
      <c r="B133" s="109">
        <v>3489.06</v>
      </c>
      <c r="C133" s="88" t="s">
        <v>69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30"/>
      <c r="B134" s="109">
        <v>3453.35</v>
      </c>
      <c r="C134" s="88" t="s">
        <v>71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30"/>
      <c r="B135" s="109">
        <v>3488.97</v>
      </c>
      <c r="C135" s="88" t="s">
        <v>72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30"/>
      <c r="B136" s="109">
        <v>3440.22</v>
      </c>
      <c r="C136" s="88" t="s">
        <v>73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4"/>
      <c r="B137" s="109">
        <v>2886.88</v>
      </c>
      <c r="C137" s="88" t="s">
        <v>74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4"/>
      <c r="B138" s="109">
        <v>3052.6350000000002</v>
      </c>
      <c r="C138" s="88" t="s">
        <v>75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4"/>
      <c r="B139" s="109">
        <v>3439.2620000000002</v>
      </c>
      <c r="C139" s="88" t="s">
        <v>76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4"/>
      <c r="B140" s="109">
        <v>2793.5880000000002</v>
      </c>
      <c r="C140" s="88" t="s">
        <v>77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4"/>
      <c r="B141" s="109">
        <v>2828.9960000000001</v>
      </c>
      <c r="C141" s="88" t="s">
        <v>78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4"/>
      <c r="B142" s="109">
        <v>3527.348</v>
      </c>
      <c r="C142" s="88" t="s">
        <v>79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3.5" thickBot="1" x14ac:dyDescent="0.25">
      <c r="A143" s="224"/>
      <c r="B143" s="188"/>
      <c r="C143" s="73" t="s">
        <v>86</v>
      </c>
      <c r="D143" s="166"/>
      <c r="E143" s="53"/>
      <c r="F143" s="53"/>
      <c r="G143" s="53"/>
      <c r="H143" s="156"/>
      <c r="I143" s="49">
        <v>1316.76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4"/>
      <c r="B144" s="18">
        <f>SUM(B131:B143)</f>
        <v>38951.699000000001</v>
      </c>
      <c r="C144" s="17"/>
      <c r="D144" s="18"/>
      <c r="E144" s="19"/>
      <c r="F144" s="17"/>
      <c r="G144" s="17"/>
      <c r="H144" s="18" t="s">
        <v>16</v>
      </c>
      <c r="I144" s="236">
        <f>SUM(I131:I143)</f>
        <v>1316.76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77.25" thickBot="1" x14ac:dyDescent="0.25">
      <c r="A145" s="46" t="s">
        <v>98</v>
      </c>
      <c r="B145" s="117" t="s">
        <v>15</v>
      </c>
      <c r="C145" s="117" t="s">
        <v>4</v>
      </c>
      <c r="D145" s="117" t="s">
        <v>22</v>
      </c>
      <c r="E145" s="121" t="s">
        <v>17</v>
      </c>
      <c r="F145" s="117" t="s">
        <v>18</v>
      </c>
      <c r="G145" s="117" t="s">
        <v>9</v>
      </c>
      <c r="H145" s="117" t="s">
        <v>12</v>
      </c>
      <c r="I145" s="118" t="s">
        <v>11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26.25" thickBot="1" x14ac:dyDescent="0.25">
      <c r="A146" s="120" t="s">
        <v>87</v>
      </c>
      <c r="B146" s="167"/>
      <c r="C146" s="88" t="s">
        <v>86</v>
      </c>
      <c r="D146" s="257"/>
      <c r="E146" s="258"/>
      <c r="F146" s="257"/>
      <c r="G146" s="258"/>
      <c r="H146" s="258"/>
      <c r="I146" s="49">
        <v>52613.84</v>
      </c>
    </row>
    <row r="147" spans="1:255" ht="13.5" thickBot="1" x14ac:dyDescent="0.25">
      <c r="A147" s="46"/>
      <c r="B147" s="79">
        <f>SUM(B146:B146)</f>
        <v>0</v>
      </c>
      <c r="C147" s="78"/>
      <c r="D147" s="79"/>
      <c r="E147" s="80"/>
      <c r="F147" s="78"/>
      <c r="G147" s="78"/>
      <c r="H147" s="79" t="s">
        <v>16</v>
      </c>
      <c r="I147" s="81">
        <f>SUM(I146:I146)</f>
        <v>52613.84</v>
      </c>
    </row>
    <row r="148" spans="1:255" ht="51.75" thickBot="1" x14ac:dyDescent="0.25">
      <c r="A148" s="137" t="s">
        <v>97</v>
      </c>
      <c r="B148" s="117" t="s">
        <v>15</v>
      </c>
      <c r="C148" s="117" t="s">
        <v>4</v>
      </c>
      <c r="D148" s="117" t="s">
        <v>22</v>
      </c>
      <c r="E148" s="285" t="s">
        <v>17</v>
      </c>
      <c r="F148" s="117" t="s">
        <v>18</v>
      </c>
      <c r="G148" s="117" t="s">
        <v>9</v>
      </c>
      <c r="H148" s="117" t="s">
        <v>12</v>
      </c>
      <c r="I148" s="118" t="s">
        <v>11</v>
      </c>
    </row>
    <row r="149" spans="1:255" ht="13.5" thickBot="1" x14ac:dyDescent="0.25">
      <c r="A149" s="209"/>
      <c r="B149" s="188"/>
      <c r="C149" s="73" t="s">
        <v>86</v>
      </c>
      <c r="D149" s="166"/>
      <c r="E149" s="53"/>
      <c r="F149" s="53"/>
      <c r="G149" s="53"/>
      <c r="H149" s="156"/>
      <c r="I149" s="571">
        <v>83382.009999999995</v>
      </c>
    </row>
    <row r="150" spans="1:255" ht="13.5" thickBot="1" x14ac:dyDescent="0.25">
      <c r="A150" s="137"/>
      <c r="B150" s="277"/>
      <c r="C150" s="78"/>
      <c r="D150" s="79"/>
      <c r="E150" s="80"/>
      <c r="F150" s="78"/>
      <c r="G150" s="78"/>
      <c r="H150" s="79"/>
      <c r="I150" s="81">
        <f>SUM(I149)</f>
        <v>83382.009999999995</v>
      </c>
    </row>
    <row r="151" spans="1:255" x14ac:dyDescent="0.2">
      <c r="A151" s="9"/>
      <c r="B151" s="9"/>
      <c r="C151" s="9"/>
      <c r="D151" s="9"/>
      <c r="E151" s="9"/>
      <c r="F151" s="20"/>
      <c r="G151" s="20"/>
      <c r="H151" s="20"/>
      <c r="I151" s="20"/>
    </row>
    <row r="152" spans="1:255" ht="12.75" customHeight="1" x14ac:dyDescent="0.2">
      <c r="A152" s="21" t="s">
        <v>20</v>
      </c>
      <c r="B152" s="22"/>
      <c r="C152" s="23"/>
      <c r="D152" s="4" t="s">
        <v>8</v>
      </c>
      <c r="E152" s="4" t="s">
        <v>5</v>
      </c>
      <c r="F152" s="122" t="s">
        <v>6</v>
      </c>
    </row>
    <row r="153" spans="1:255" ht="12.75" customHeight="1" x14ac:dyDescent="0.2">
      <c r="A153" s="593" t="s">
        <v>14</v>
      </c>
      <c r="B153" s="594"/>
      <c r="C153" s="25"/>
      <c r="D153" s="26">
        <f>B27</f>
        <v>100562.28200000001</v>
      </c>
      <c r="E153" s="26">
        <f>I27</f>
        <v>8498.8603999999996</v>
      </c>
      <c r="F153" s="123">
        <f>D153+E153</f>
        <v>109061.14240000001</v>
      </c>
    </row>
    <row r="154" spans="1:255" ht="12.75" customHeight="1" x14ac:dyDescent="0.2">
      <c r="A154" s="593" t="s">
        <v>1603</v>
      </c>
      <c r="B154" s="594"/>
      <c r="C154" s="25"/>
      <c r="D154" s="26">
        <f>B75</f>
        <v>148966.54</v>
      </c>
      <c r="E154" s="26">
        <f>I75</f>
        <v>9325.6500000000015</v>
      </c>
      <c r="F154" s="123">
        <f>D154+E154</f>
        <v>158292.19</v>
      </c>
    </row>
    <row r="155" spans="1:255" ht="12.75" customHeight="1" x14ac:dyDescent="0.2">
      <c r="A155" s="593" t="s">
        <v>13</v>
      </c>
      <c r="B155" s="594"/>
      <c r="C155" s="25"/>
      <c r="D155" s="26">
        <f>B95</f>
        <v>75675.638600000006</v>
      </c>
      <c r="E155" s="26">
        <f>I95</f>
        <v>788.2</v>
      </c>
      <c r="F155" s="123">
        <f>D155+E155</f>
        <v>76463.838600000003</v>
      </c>
    </row>
    <row r="156" spans="1:255" ht="12.75" customHeight="1" x14ac:dyDescent="0.2">
      <c r="A156" s="593" t="s">
        <v>383</v>
      </c>
      <c r="B156" s="594"/>
      <c r="C156" s="25"/>
      <c r="D156" s="26">
        <f>B110</f>
        <v>106556.577</v>
      </c>
      <c r="E156" s="26">
        <f>I110</f>
        <v>832.2</v>
      </c>
      <c r="F156" s="123">
        <f>D156+E156</f>
        <v>107388.777</v>
      </c>
      <c r="G156" s="56"/>
    </row>
    <row r="157" spans="1:255" ht="12.75" customHeight="1" x14ac:dyDescent="0.2">
      <c r="A157" s="593" t="s">
        <v>25</v>
      </c>
      <c r="B157" s="594"/>
      <c r="C157" s="25"/>
      <c r="D157" s="26">
        <f>B144</f>
        <v>38951.699000000001</v>
      </c>
      <c r="E157" s="26">
        <f>I144</f>
        <v>1316.76</v>
      </c>
      <c r="F157" s="123">
        <f>D157+E157</f>
        <v>40268.459000000003</v>
      </c>
      <c r="G157" s="56"/>
    </row>
    <row r="158" spans="1:255" ht="12.75" customHeight="1" x14ac:dyDescent="0.2">
      <c r="A158" s="607" t="s">
        <v>68</v>
      </c>
      <c r="B158" s="608"/>
      <c r="C158" s="248"/>
      <c r="D158" s="249"/>
      <c r="E158" s="249"/>
      <c r="F158" s="245">
        <f>F159+F160+F161+F162+F163</f>
        <v>183310.07019999999</v>
      </c>
      <c r="G158" s="56"/>
    </row>
    <row r="159" spans="1:255" ht="12.75" customHeight="1" x14ac:dyDescent="0.2">
      <c r="A159" s="605" t="s">
        <v>81</v>
      </c>
      <c r="B159" s="606"/>
      <c r="C159" s="25"/>
      <c r="D159" s="26"/>
      <c r="E159" s="26"/>
      <c r="F159" s="123">
        <f>I124</f>
        <v>24707.310200000004</v>
      </c>
      <c r="G159" s="56"/>
    </row>
    <row r="160" spans="1:255" ht="12.75" customHeight="1" x14ac:dyDescent="0.2">
      <c r="A160" s="605" t="s">
        <v>91</v>
      </c>
      <c r="B160" s="606"/>
      <c r="C160" s="25"/>
      <c r="D160" s="26"/>
      <c r="E160" s="26"/>
      <c r="F160" s="123">
        <f>I125</f>
        <v>132550.85999999999</v>
      </c>
      <c r="G160" s="56"/>
    </row>
    <row r="161" spans="1:7" ht="12.75" customHeight="1" x14ac:dyDescent="0.2">
      <c r="A161" s="605" t="s">
        <v>83</v>
      </c>
      <c r="B161" s="606"/>
      <c r="C161" s="25"/>
      <c r="D161" s="26"/>
      <c r="E161" s="26"/>
      <c r="F161" s="123">
        <f>I126</f>
        <v>8946.43</v>
      </c>
      <c r="G161" s="56"/>
    </row>
    <row r="162" spans="1:7" ht="12.75" customHeight="1" x14ac:dyDescent="0.2">
      <c r="A162" s="605" t="s">
        <v>85</v>
      </c>
      <c r="B162" s="606"/>
      <c r="C162" s="25"/>
      <c r="D162" s="26"/>
      <c r="E162" s="26"/>
      <c r="F162" s="123">
        <f>I127</f>
        <v>9565.8700000000008</v>
      </c>
      <c r="G162" s="56"/>
    </row>
    <row r="163" spans="1:7" ht="12.75" customHeight="1" x14ac:dyDescent="0.2">
      <c r="A163" s="605" t="s">
        <v>88</v>
      </c>
      <c r="B163" s="606"/>
      <c r="C163" s="25"/>
      <c r="D163" s="26"/>
      <c r="E163" s="26"/>
      <c r="F163" s="123">
        <f>I128</f>
        <v>7539.6</v>
      </c>
      <c r="G163" s="56"/>
    </row>
    <row r="164" spans="1:7" ht="12.75" customHeight="1" x14ac:dyDescent="0.2">
      <c r="A164" s="614" t="s">
        <v>2</v>
      </c>
      <c r="B164" s="615"/>
      <c r="C164" s="25"/>
      <c r="D164" s="26">
        <f>B147</f>
        <v>0</v>
      </c>
      <c r="E164" s="26"/>
      <c r="F164" s="123">
        <f>D164+E164+I147</f>
        <v>52613.84</v>
      </c>
      <c r="G164" s="56"/>
    </row>
    <row r="165" spans="1:7" ht="25.9" customHeight="1" x14ac:dyDescent="0.2">
      <c r="A165" s="614" t="s">
        <v>97</v>
      </c>
      <c r="B165" s="615"/>
      <c r="C165" s="25"/>
      <c r="D165" s="26"/>
      <c r="E165" s="26"/>
      <c r="F165" s="123">
        <f>I150</f>
        <v>83382.009999999995</v>
      </c>
      <c r="G165" s="56"/>
    </row>
    <row r="166" spans="1:7" ht="12.75" customHeight="1" x14ac:dyDescent="0.2">
      <c r="A166" s="612" t="s">
        <v>21</v>
      </c>
      <c r="B166" s="613"/>
      <c r="C166" s="27"/>
      <c r="D166" s="28">
        <f>SUM(D153:D164)</f>
        <v>470712.7366</v>
      </c>
      <c r="E166" s="28">
        <f>SUM(E153:E157)</f>
        <v>20761.670399999999</v>
      </c>
      <c r="F166" s="124">
        <f>F153+F154+F155+F156+F157+F158+F164+F165</f>
        <v>810780.32719999994</v>
      </c>
    </row>
  </sheetData>
  <autoFilter ref="A5:I144"/>
  <mergeCells count="49">
    <mergeCell ref="C60:C67"/>
    <mergeCell ref="D62:D67"/>
    <mergeCell ref="B60:B67"/>
    <mergeCell ref="A157:B157"/>
    <mergeCell ref="A153:B153"/>
    <mergeCell ref="A156:B156"/>
    <mergeCell ref="D60:D61"/>
    <mergeCell ref="A90:A94"/>
    <mergeCell ref="A69:A70"/>
    <mergeCell ref="C69:C70"/>
    <mergeCell ref="A161:B161"/>
    <mergeCell ref="A158:B158"/>
    <mergeCell ref="A10:A17"/>
    <mergeCell ref="A60:A61"/>
    <mergeCell ref="A48:A58"/>
    <mergeCell ref="B47:B58"/>
    <mergeCell ref="A35:A45"/>
    <mergeCell ref="A62:A67"/>
    <mergeCell ref="A160:B160"/>
    <mergeCell ref="G1:H1"/>
    <mergeCell ref="G2:H2"/>
    <mergeCell ref="A112:A124"/>
    <mergeCell ref="A1:B1"/>
    <mergeCell ref="A159:B159"/>
    <mergeCell ref="A31:A33"/>
    <mergeCell ref="D31:D33"/>
    <mergeCell ref="B30:B33"/>
    <mergeCell ref="A7:A9"/>
    <mergeCell ref="C7:C9"/>
    <mergeCell ref="D7:D9"/>
    <mergeCell ref="B7:B9"/>
    <mergeCell ref="A166:B166"/>
    <mergeCell ref="A154:B154"/>
    <mergeCell ref="A155:B155"/>
    <mergeCell ref="A164:B164"/>
    <mergeCell ref="A163:B163"/>
    <mergeCell ref="A162:B162"/>
    <mergeCell ref="A165:B165"/>
    <mergeCell ref="D35:D45"/>
    <mergeCell ref="D69:D70"/>
    <mergeCell ref="B69:B70"/>
    <mergeCell ref="B34:B46"/>
    <mergeCell ref="C47:C58"/>
    <mergeCell ref="C34:C46"/>
    <mergeCell ref="C10:C17"/>
    <mergeCell ref="D10:D17"/>
    <mergeCell ref="B10:B17"/>
    <mergeCell ref="C30:C33"/>
    <mergeCell ref="D48:D58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2"/>
  <dimension ref="A1:IU168"/>
  <sheetViews>
    <sheetView topLeftCell="A142" zoomScaleNormal="100" workbookViewId="0">
      <selection activeCell="A156" sqref="A156:B156"/>
    </sheetView>
  </sheetViews>
  <sheetFormatPr defaultRowHeight="12.75" customHeight="1" x14ac:dyDescent="0.2"/>
  <cols>
    <col min="1" max="1" width="22" customWidth="1"/>
    <col min="2" max="2" width="12.28515625" customWidth="1"/>
    <col min="3" max="3" width="13.28515625" customWidth="1"/>
    <col min="4" max="4" width="14.7109375" customWidth="1"/>
    <col min="5" max="5" width="26.140625" customWidth="1"/>
    <col min="6" max="6" width="13.710937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5627.1</v>
      </c>
      <c r="E2" s="5">
        <v>1547884.98</v>
      </c>
      <c r="F2" s="6">
        <v>1574545.41</v>
      </c>
      <c r="G2" s="586">
        <f>E2-F2</f>
        <v>-26660.429999999935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23</v>
      </c>
      <c r="F3" s="1"/>
      <c r="G3" s="1"/>
      <c r="H3" s="1" t="s">
        <v>24</v>
      </c>
      <c r="I3" s="8">
        <f>F2-F168</f>
        <v>181250.24699999997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403"/>
      <c r="B6" s="33">
        <v>16920.66</v>
      </c>
      <c r="C6" s="33" t="s">
        <v>65</v>
      </c>
      <c r="D6" s="267"/>
      <c r="E6" s="35"/>
      <c r="F6" s="35"/>
      <c r="G6" s="35"/>
      <c r="H6" s="36"/>
      <c r="I6" s="43">
        <f t="shared" ref="I6:I29" si="0">G6*H6</f>
        <v>0</v>
      </c>
    </row>
    <row r="7" spans="1:9" ht="12.75" customHeight="1" thickBot="1" x14ac:dyDescent="0.25">
      <c r="A7" s="421"/>
      <c r="B7" s="74">
        <v>16892.72</v>
      </c>
      <c r="C7" s="74" t="s">
        <v>66</v>
      </c>
      <c r="D7" s="317"/>
      <c r="E7" s="76"/>
      <c r="F7" s="76"/>
      <c r="G7" s="76"/>
      <c r="H7" s="77"/>
      <c r="I7" s="204">
        <f t="shared" si="0"/>
        <v>0</v>
      </c>
    </row>
    <row r="8" spans="1:9" ht="12.75" customHeight="1" x14ac:dyDescent="0.2">
      <c r="A8" s="588" t="s">
        <v>701</v>
      </c>
      <c r="B8" s="579">
        <v>18058.05</v>
      </c>
      <c r="C8" s="579" t="s">
        <v>69</v>
      </c>
      <c r="D8" s="591" t="s">
        <v>287</v>
      </c>
      <c r="E8" s="37" t="s">
        <v>507</v>
      </c>
      <c r="F8" s="37" t="s">
        <v>100</v>
      </c>
      <c r="G8" s="37">
        <v>50</v>
      </c>
      <c r="H8" s="38">
        <v>1.5</v>
      </c>
      <c r="I8" s="39">
        <f t="shared" si="0"/>
        <v>75</v>
      </c>
    </row>
    <row r="9" spans="1:9" ht="13.5" thickBot="1" x14ac:dyDescent="0.25">
      <c r="A9" s="590"/>
      <c r="B9" s="581"/>
      <c r="C9" s="580"/>
      <c r="D9" s="592"/>
      <c r="E9" s="40" t="s">
        <v>374</v>
      </c>
      <c r="F9" s="40" t="s">
        <v>107</v>
      </c>
      <c r="G9" s="40">
        <v>0.25</v>
      </c>
      <c r="H9" s="41">
        <v>650</v>
      </c>
      <c r="I9" s="42">
        <f t="shared" si="0"/>
        <v>162.5</v>
      </c>
    </row>
    <row r="10" spans="1:9" ht="12.75" customHeight="1" x14ac:dyDescent="0.2">
      <c r="A10" s="588" t="s">
        <v>421</v>
      </c>
      <c r="B10" s="581"/>
      <c r="C10" s="579" t="s">
        <v>69</v>
      </c>
      <c r="D10" s="591" t="s">
        <v>117</v>
      </c>
      <c r="E10" s="37" t="s">
        <v>702</v>
      </c>
      <c r="F10" s="37" t="s">
        <v>107</v>
      </c>
      <c r="G10" s="37">
        <v>0.5</v>
      </c>
      <c r="H10" s="38">
        <v>420</v>
      </c>
      <c r="I10" s="39">
        <f t="shared" si="0"/>
        <v>210</v>
      </c>
    </row>
    <row r="11" spans="1:9" ht="12.75" customHeight="1" thickBot="1" x14ac:dyDescent="0.25">
      <c r="A11" s="590"/>
      <c r="B11" s="580"/>
      <c r="C11" s="580"/>
      <c r="D11" s="592"/>
      <c r="E11" s="40" t="s">
        <v>223</v>
      </c>
      <c r="F11" s="40" t="s">
        <v>102</v>
      </c>
      <c r="G11" s="40">
        <v>0.1</v>
      </c>
      <c r="H11" s="41">
        <v>170</v>
      </c>
      <c r="I11" s="42">
        <f t="shared" si="0"/>
        <v>17</v>
      </c>
    </row>
    <row r="12" spans="1:9" ht="26.25" thickBot="1" x14ac:dyDescent="0.25">
      <c r="A12" s="46" t="s">
        <v>840</v>
      </c>
      <c r="B12" s="88">
        <v>15961.04</v>
      </c>
      <c r="C12" s="88" t="s">
        <v>71</v>
      </c>
      <c r="D12" s="55"/>
      <c r="E12" s="47" t="s">
        <v>841</v>
      </c>
      <c r="F12" s="47" t="s">
        <v>102</v>
      </c>
      <c r="G12" s="47">
        <v>2</v>
      </c>
      <c r="H12" s="48">
        <v>69.78</v>
      </c>
      <c r="I12" s="49">
        <f t="shared" si="0"/>
        <v>139.56</v>
      </c>
    </row>
    <row r="13" spans="1:9" ht="12.75" customHeight="1" x14ac:dyDescent="0.2">
      <c r="A13" s="588" t="s">
        <v>522</v>
      </c>
      <c r="B13" s="579">
        <v>14805.56</v>
      </c>
      <c r="C13" s="579" t="s">
        <v>72</v>
      </c>
      <c r="D13" s="591" t="s">
        <v>900</v>
      </c>
      <c r="E13" s="37" t="s">
        <v>898</v>
      </c>
      <c r="F13" s="37" t="s">
        <v>300</v>
      </c>
      <c r="G13" s="37">
        <v>6</v>
      </c>
      <c r="H13" s="38">
        <v>815.4</v>
      </c>
      <c r="I13" s="39">
        <f t="shared" si="0"/>
        <v>4892.3999999999996</v>
      </c>
    </row>
    <row r="14" spans="1:9" ht="12.75" customHeight="1" thickBot="1" x14ac:dyDescent="0.25">
      <c r="A14" s="590"/>
      <c r="B14" s="580"/>
      <c r="C14" s="580"/>
      <c r="D14" s="592"/>
      <c r="E14" s="40" t="s">
        <v>899</v>
      </c>
      <c r="F14" s="40" t="s">
        <v>111</v>
      </c>
      <c r="G14" s="40">
        <v>0.5</v>
      </c>
      <c r="H14" s="41">
        <v>750</v>
      </c>
      <c r="I14" s="42">
        <f t="shared" si="0"/>
        <v>375</v>
      </c>
    </row>
    <row r="15" spans="1:9" x14ac:dyDescent="0.2">
      <c r="A15" s="268"/>
      <c r="B15" s="269">
        <v>13104.92</v>
      </c>
      <c r="C15" s="13" t="s">
        <v>73</v>
      </c>
      <c r="D15" s="270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316"/>
      <c r="B16" s="273">
        <v>15173</v>
      </c>
      <c r="C16" s="74" t="s">
        <v>74</v>
      </c>
      <c r="D16" s="317"/>
      <c r="E16" s="76"/>
      <c r="F16" s="76"/>
      <c r="G16" s="76"/>
      <c r="H16" s="77"/>
      <c r="I16" s="204">
        <f t="shared" si="0"/>
        <v>0</v>
      </c>
    </row>
    <row r="17" spans="1:9" ht="12.75" customHeight="1" x14ac:dyDescent="0.2">
      <c r="A17" s="588" t="s">
        <v>522</v>
      </c>
      <c r="B17" s="579">
        <v>12436.91</v>
      </c>
      <c r="C17" s="579" t="s">
        <v>75</v>
      </c>
      <c r="D17" s="591"/>
      <c r="E17" s="37" t="s">
        <v>523</v>
      </c>
      <c r="F17" s="37" t="s">
        <v>300</v>
      </c>
      <c r="G17" s="37">
        <v>1</v>
      </c>
      <c r="H17" s="38">
        <v>815.4</v>
      </c>
      <c r="I17" s="39">
        <f>G17*H17</f>
        <v>815.4</v>
      </c>
    </row>
    <row r="18" spans="1:9" ht="13.5" thickBot="1" x14ac:dyDescent="0.25">
      <c r="A18" s="590"/>
      <c r="B18" s="580"/>
      <c r="C18" s="580"/>
      <c r="D18" s="592"/>
      <c r="E18" s="40" t="s">
        <v>524</v>
      </c>
      <c r="F18" s="40" t="s">
        <v>111</v>
      </c>
      <c r="G18" s="40">
        <v>1</v>
      </c>
      <c r="H18" s="41">
        <v>750</v>
      </c>
      <c r="I18" s="42">
        <f t="shared" si="0"/>
        <v>750</v>
      </c>
    </row>
    <row r="19" spans="1:9" ht="12.75" customHeight="1" thickBot="1" x14ac:dyDescent="0.25">
      <c r="A19" s="422"/>
      <c r="B19" s="73">
        <v>13512.84</v>
      </c>
      <c r="C19" s="73" t="s">
        <v>76</v>
      </c>
      <c r="D19" s="323"/>
      <c r="E19" s="53"/>
      <c r="F19" s="53"/>
      <c r="G19" s="53"/>
      <c r="H19" s="156"/>
      <c r="I19" s="168">
        <f t="shared" si="0"/>
        <v>0</v>
      </c>
    </row>
    <row r="20" spans="1:9" ht="12.75" customHeight="1" x14ac:dyDescent="0.2">
      <c r="A20" s="588" t="s">
        <v>840</v>
      </c>
      <c r="B20" s="579">
        <v>13693.03</v>
      </c>
      <c r="C20" s="579" t="s">
        <v>77</v>
      </c>
      <c r="D20" s="591"/>
      <c r="E20" s="37" t="s">
        <v>841</v>
      </c>
      <c r="F20" s="37" t="s">
        <v>102</v>
      </c>
      <c r="G20" s="37">
        <v>12</v>
      </c>
      <c r="H20" s="38">
        <v>69.78</v>
      </c>
      <c r="I20" s="39">
        <f t="shared" si="0"/>
        <v>837.36</v>
      </c>
    </row>
    <row r="21" spans="1:9" ht="13.5" thickBot="1" x14ac:dyDescent="0.25">
      <c r="A21" s="590"/>
      <c r="B21" s="580"/>
      <c r="C21" s="580"/>
      <c r="D21" s="592"/>
      <c r="E21" s="86" t="s">
        <v>283</v>
      </c>
      <c r="F21" s="86" t="s">
        <v>100</v>
      </c>
      <c r="G21" s="86">
        <v>3</v>
      </c>
      <c r="H21" s="87">
        <v>100</v>
      </c>
      <c r="I21" s="42">
        <f t="shared" si="0"/>
        <v>300</v>
      </c>
    </row>
    <row r="22" spans="1:9" ht="12.75" customHeight="1" x14ac:dyDescent="0.2">
      <c r="A22" s="588" t="s">
        <v>1408</v>
      </c>
      <c r="B22" s="579">
        <v>14808.95</v>
      </c>
      <c r="C22" s="579" t="s">
        <v>78</v>
      </c>
      <c r="D22" s="609" t="s">
        <v>1245</v>
      </c>
      <c r="E22" s="37" t="s">
        <v>785</v>
      </c>
      <c r="F22" s="37" t="s">
        <v>104</v>
      </c>
      <c r="G22" s="37">
        <v>6</v>
      </c>
      <c r="H22" s="38">
        <v>50.37</v>
      </c>
      <c r="I22" s="39">
        <f t="shared" si="0"/>
        <v>302.21999999999997</v>
      </c>
    </row>
    <row r="23" spans="1:9" ht="12.75" customHeight="1" x14ac:dyDescent="0.2">
      <c r="A23" s="589"/>
      <c r="B23" s="581"/>
      <c r="C23" s="581"/>
      <c r="D23" s="610"/>
      <c r="E23" s="35" t="s">
        <v>194</v>
      </c>
      <c r="F23" s="35" t="s">
        <v>100</v>
      </c>
      <c r="G23" s="35">
        <v>2</v>
      </c>
      <c r="H23" s="36">
        <v>13.04</v>
      </c>
      <c r="I23" s="43">
        <f t="shared" si="0"/>
        <v>26.08</v>
      </c>
    </row>
    <row r="24" spans="1:9" ht="12.75" customHeight="1" x14ac:dyDescent="0.2">
      <c r="A24" s="589"/>
      <c r="B24" s="581"/>
      <c r="C24" s="581"/>
      <c r="D24" s="610"/>
      <c r="E24" s="35" t="s">
        <v>535</v>
      </c>
      <c r="F24" s="35" t="s">
        <v>102</v>
      </c>
      <c r="G24" s="35">
        <v>0.5</v>
      </c>
      <c r="H24" s="36">
        <v>125.48</v>
      </c>
      <c r="I24" s="43">
        <f t="shared" si="0"/>
        <v>62.74</v>
      </c>
    </row>
    <row r="25" spans="1:9" ht="12.75" customHeight="1" thickBot="1" x14ac:dyDescent="0.25">
      <c r="A25" s="590"/>
      <c r="B25" s="580"/>
      <c r="C25" s="580"/>
      <c r="D25" s="611"/>
      <c r="E25" s="40" t="s">
        <v>742</v>
      </c>
      <c r="F25" s="40" t="s">
        <v>104</v>
      </c>
      <c r="G25" s="40">
        <v>1</v>
      </c>
      <c r="H25" s="41">
        <v>28.1</v>
      </c>
      <c r="I25" s="42">
        <f t="shared" si="0"/>
        <v>28.1</v>
      </c>
    </row>
    <row r="26" spans="1:9" ht="12.75" customHeight="1" x14ac:dyDescent="0.2">
      <c r="A26" s="588" t="s">
        <v>324</v>
      </c>
      <c r="B26" s="579">
        <v>14760.89</v>
      </c>
      <c r="C26" s="579" t="s">
        <v>79</v>
      </c>
      <c r="D26" s="591" t="s">
        <v>126</v>
      </c>
      <c r="E26" s="37" t="s">
        <v>220</v>
      </c>
      <c r="F26" s="37" t="s">
        <v>100</v>
      </c>
      <c r="G26" s="37">
        <v>0.5</v>
      </c>
      <c r="H26" s="38">
        <v>160</v>
      </c>
      <c r="I26" s="39">
        <f t="shared" si="0"/>
        <v>80</v>
      </c>
    </row>
    <row r="27" spans="1:9" ht="12.75" customHeight="1" x14ac:dyDescent="0.2">
      <c r="A27" s="589"/>
      <c r="B27" s="581"/>
      <c r="C27" s="581"/>
      <c r="D27" s="595"/>
      <c r="E27" s="15" t="s">
        <v>375</v>
      </c>
      <c r="F27" s="15" t="s">
        <v>102</v>
      </c>
      <c r="G27" s="15">
        <v>0.1</v>
      </c>
      <c r="H27" s="16">
        <v>150</v>
      </c>
      <c r="I27" s="43">
        <f t="shared" si="0"/>
        <v>15</v>
      </c>
    </row>
    <row r="28" spans="1:9" ht="12.75" customHeight="1" x14ac:dyDescent="0.2">
      <c r="A28" s="589"/>
      <c r="B28" s="581"/>
      <c r="C28" s="581"/>
      <c r="D28" s="595"/>
      <c r="E28" s="15" t="s">
        <v>325</v>
      </c>
      <c r="F28" s="15" t="s">
        <v>107</v>
      </c>
      <c r="G28" s="15">
        <v>1</v>
      </c>
      <c r="H28" s="16">
        <v>180</v>
      </c>
      <c r="I28" s="43">
        <f t="shared" si="0"/>
        <v>180</v>
      </c>
    </row>
    <row r="29" spans="1:9" ht="12.75" customHeight="1" thickBot="1" x14ac:dyDescent="0.25">
      <c r="A29" s="590"/>
      <c r="B29" s="580"/>
      <c r="C29" s="580"/>
      <c r="D29" s="592"/>
      <c r="E29" s="40" t="s">
        <v>221</v>
      </c>
      <c r="F29" s="40" t="s">
        <v>102</v>
      </c>
      <c r="G29" s="40">
        <v>0.1</v>
      </c>
      <c r="H29" s="41">
        <v>82</v>
      </c>
      <c r="I29" s="42">
        <f t="shared" si="0"/>
        <v>8.2000000000000011</v>
      </c>
    </row>
    <row r="30" spans="1:9" ht="12.75" customHeight="1" thickBot="1" x14ac:dyDescent="0.25">
      <c r="A30" s="183"/>
      <c r="B30" s="200">
        <f>SUM(B6:B29)</f>
        <v>180128.57</v>
      </c>
      <c r="C30" s="201"/>
      <c r="D30" s="200"/>
      <c r="E30" s="202"/>
      <c r="F30" s="201"/>
      <c r="G30" s="201"/>
      <c r="H30" s="200" t="s">
        <v>16</v>
      </c>
      <c r="I30" s="233">
        <f>SUM(I6:I29)</f>
        <v>9276.56</v>
      </c>
    </row>
    <row r="31" spans="1:9" ht="77.25" thickBot="1" x14ac:dyDescent="0.25">
      <c r="A31" s="137" t="s">
        <v>1602</v>
      </c>
      <c r="B31" s="90" t="s">
        <v>15</v>
      </c>
      <c r="C31" s="90" t="s">
        <v>4</v>
      </c>
      <c r="D31" s="90" t="s">
        <v>22</v>
      </c>
      <c r="E31" s="91" t="s">
        <v>17</v>
      </c>
      <c r="F31" s="90" t="s">
        <v>18</v>
      </c>
      <c r="G31" s="90" t="s">
        <v>9</v>
      </c>
      <c r="H31" s="90" t="s">
        <v>12</v>
      </c>
      <c r="I31" s="92" t="s">
        <v>11</v>
      </c>
    </row>
    <row r="32" spans="1:9" ht="26.25" thickBot="1" x14ac:dyDescent="0.25">
      <c r="A32" s="46" t="s">
        <v>353</v>
      </c>
      <c r="B32" s="272">
        <v>24439.279999999999</v>
      </c>
      <c r="C32" s="88" t="s">
        <v>65</v>
      </c>
      <c r="D32" s="47" t="s">
        <v>362</v>
      </c>
      <c r="E32" s="47" t="s">
        <v>355</v>
      </c>
      <c r="F32" s="47" t="s">
        <v>100</v>
      </c>
      <c r="G32" s="47">
        <v>5</v>
      </c>
      <c r="H32" s="48">
        <v>17</v>
      </c>
      <c r="I32" s="49">
        <f>G32*H32</f>
        <v>85</v>
      </c>
    </row>
    <row r="33" spans="1:9" ht="12.75" customHeight="1" x14ac:dyDescent="0.2">
      <c r="A33" s="588" t="s">
        <v>353</v>
      </c>
      <c r="B33" s="579">
        <v>20510.919999999998</v>
      </c>
      <c r="C33" s="591" t="s">
        <v>66</v>
      </c>
      <c r="D33" s="591" t="s">
        <v>362</v>
      </c>
      <c r="E33" s="37" t="s">
        <v>384</v>
      </c>
      <c r="F33" s="37" t="s">
        <v>100</v>
      </c>
      <c r="G33" s="37">
        <v>2</v>
      </c>
      <c r="H33" s="38">
        <v>11</v>
      </c>
      <c r="I33" s="39">
        <f t="shared" ref="I33:I76" si="1">G33*H33</f>
        <v>22</v>
      </c>
    </row>
    <row r="34" spans="1:9" ht="12.75" customHeight="1" x14ac:dyDescent="0.2">
      <c r="A34" s="589"/>
      <c r="B34" s="581"/>
      <c r="C34" s="595"/>
      <c r="D34" s="595"/>
      <c r="E34" s="15" t="s">
        <v>363</v>
      </c>
      <c r="F34" s="15" t="s">
        <v>100</v>
      </c>
      <c r="G34" s="15">
        <v>4</v>
      </c>
      <c r="H34" s="16">
        <v>35</v>
      </c>
      <c r="I34" s="43">
        <f t="shared" si="1"/>
        <v>140</v>
      </c>
    </row>
    <row r="35" spans="1:9" ht="12.75" customHeight="1" x14ac:dyDescent="0.2">
      <c r="A35" s="589"/>
      <c r="B35" s="581"/>
      <c r="C35" s="595"/>
      <c r="D35" s="595"/>
      <c r="E35" s="15" t="s">
        <v>385</v>
      </c>
      <c r="F35" s="15" t="s">
        <v>100</v>
      </c>
      <c r="G35" s="15">
        <v>2</v>
      </c>
      <c r="H35" s="16">
        <v>38.51</v>
      </c>
      <c r="I35" s="43">
        <f t="shared" si="1"/>
        <v>77.02</v>
      </c>
    </row>
    <row r="36" spans="1:9" ht="13.5" thickBot="1" x14ac:dyDescent="0.25">
      <c r="A36" s="590"/>
      <c r="B36" s="581"/>
      <c r="C36" s="595"/>
      <c r="D36" s="592"/>
      <c r="E36" s="40" t="s">
        <v>386</v>
      </c>
      <c r="F36" s="40" t="s">
        <v>100</v>
      </c>
      <c r="G36" s="40">
        <v>1</v>
      </c>
      <c r="H36" s="41">
        <v>57.08</v>
      </c>
      <c r="I36" s="42">
        <f t="shared" si="1"/>
        <v>57.08</v>
      </c>
    </row>
    <row r="37" spans="1:9" ht="12.75" customHeight="1" x14ac:dyDescent="0.2">
      <c r="A37" s="588" t="s">
        <v>456</v>
      </c>
      <c r="B37" s="581"/>
      <c r="C37" s="595"/>
      <c r="D37" s="591" t="s">
        <v>362</v>
      </c>
      <c r="E37" s="37" t="s">
        <v>457</v>
      </c>
      <c r="F37" s="37" t="s">
        <v>100</v>
      </c>
      <c r="G37" s="37">
        <v>3</v>
      </c>
      <c r="H37" s="38">
        <v>280</v>
      </c>
      <c r="I37" s="39">
        <f t="shared" si="1"/>
        <v>840</v>
      </c>
    </row>
    <row r="38" spans="1:9" ht="12.75" customHeight="1" x14ac:dyDescent="0.2">
      <c r="A38" s="589"/>
      <c r="B38" s="581"/>
      <c r="C38" s="595"/>
      <c r="D38" s="595"/>
      <c r="E38" s="15" t="s">
        <v>458</v>
      </c>
      <c r="F38" s="15" t="s">
        <v>100</v>
      </c>
      <c r="G38" s="15">
        <v>1</v>
      </c>
      <c r="H38" s="16">
        <v>90</v>
      </c>
      <c r="I38" s="43">
        <f t="shared" si="1"/>
        <v>90</v>
      </c>
    </row>
    <row r="39" spans="1:9" ht="12.75" customHeight="1" x14ac:dyDescent="0.2">
      <c r="A39" s="589"/>
      <c r="B39" s="581"/>
      <c r="C39" s="595"/>
      <c r="D39" s="595"/>
      <c r="E39" s="15" t="s">
        <v>459</v>
      </c>
      <c r="F39" s="15" t="s">
        <v>100</v>
      </c>
      <c r="G39" s="15">
        <v>1</v>
      </c>
      <c r="H39" s="16">
        <v>3</v>
      </c>
      <c r="I39" s="43">
        <f t="shared" si="1"/>
        <v>3</v>
      </c>
    </row>
    <row r="40" spans="1:9" ht="12.75" customHeight="1" x14ac:dyDescent="0.2">
      <c r="A40" s="589"/>
      <c r="B40" s="581"/>
      <c r="C40" s="595"/>
      <c r="D40" s="595"/>
      <c r="E40" s="15" t="s">
        <v>460</v>
      </c>
      <c r="F40" s="15" t="s">
        <v>100</v>
      </c>
      <c r="G40" s="15">
        <v>4</v>
      </c>
      <c r="H40" s="16">
        <v>135</v>
      </c>
      <c r="I40" s="43">
        <f t="shared" si="1"/>
        <v>540</v>
      </c>
    </row>
    <row r="41" spans="1:9" ht="12.75" customHeight="1" x14ac:dyDescent="0.2">
      <c r="A41" s="589"/>
      <c r="B41" s="581"/>
      <c r="C41" s="595"/>
      <c r="D41" s="595"/>
      <c r="E41" s="15" t="s">
        <v>461</v>
      </c>
      <c r="F41" s="15" t="s">
        <v>100</v>
      </c>
      <c r="G41" s="15">
        <v>1</v>
      </c>
      <c r="H41" s="16">
        <v>90</v>
      </c>
      <c r="I41" s="43">
        <f t="shared" si="1"/>
        <v>90</v>
      </c>
    </row>
    <row r="42" spans="1:9" ht="12.75" customHeight="1" thickBot="1" x14ac:dyDescent="0.25">
      <c r="A42" s="590"/>
      <c r="B42" s="580"/>
      <c r="C42" s="592"/>
      <c r="D42" s="592"/>
      <c r="E42" s="40" t="s">
        <v>462</v>
      </c>
      <c r="F42" s="40" t="s">
        <v>100</v>
      </c>
      <c r="G42" s="40">
        <v>2</v>
      </c>
      <c r="H42" s="41">
        <v>13</v>
      </c>
      <c r="I42" s="42">
        <f t="shared" si="1"/>
        <v>26</v>
      </c>
    </row>
    <row r="43" spans="1:9" ht="12.75" customHeight="1" x14ac:dyDescent="0.2">
      <c r="A43" s="588" t="s">
        <v>353</v>
      </c>
      <c r="B43" s="579">
        <v>20585.27</v>
      </c>
      <c r="C43" s="579" t="s">
        <v>69</v>
      </c>
      <c r="D43" s="591"/>
      <c r="E43" s="37" t="s">
        <v>666</v>
      </c>
      <c r="F43" s="37" t="s">
        <v>100</v>
      </c>
      <c r="G43" s="37">
        <v>4</v>
      </c>
      <c r="H43" s="38">
        <v>40</v>
      </c>
      <c r="I43" s="39">
        <f t="shared" si="1"/>
        <v>160</v>
      </c>
    </row>
    <row r="44" spans="1:9" ht="13.5" thickBot="1" x14ac:dyDescent="0.25">
      <c r="A44" s="590"/>
      <c r="B44" s="580"/>
      <c r="C44" s="580"/>
      <c r="D44" s="592"/>
      <c r="E44" s="40" t="s">
        <v>667</v>
      </c>
      <c r="F44" s="40" t="s">
        <v>100</v>
      </c>
      <c r="G44" s="40">
        <v>4</v>
      </c>
      <c r="H44" s="41">
        <v>55.88</v>
      </c>
      <c r="I44" s="42">
        <f t="shared" si="1"/>
        <v>223.52</v>
      </c>
    </row>
    <row r="45" spans="1:9" ht="26.25" thickBot="1" x14ac:dyDescent="0.25">
      <c r="A45" s="46" t="s">
        <v>353</v>
      </c>
      <c r="B45" s="272">
        <v>19035.21</v>
      </c>
      <c r="C45" s="493" t="s">
        <v>71</v>
      </c>
      <c r="D45" s="47" t="s">
        <v>362</v>
      </c>
      <c r="E45" s="493" t="s">
        <v>355</v>
      </c>
      <c r="F45" s="493" t="s">
        <v>100</v>
      </c>
      <c r="G45" s="493">
        <v>2</v>
      </c>
      <c r="H45" s="494">
        <v>17</v>
      </c>
      <c r="I45" s="49">
        <f t="shared" si="1"/>
        <v>34</v>
      </c>
    </row>
    <row r="46" spans="1:9" ht="26.25" thickBot="1" x14ac:dyDescent="0.25">
      <c r="A46" s="46" t="s">
        <v>353</v>
      </c>
      <c r="B46" s="272">
        <v>18974.91</v>
      </c>
      <c r="C46" s="493" t="s">
        <v>72</v>
      </c>
      <c r="D46" s="47" t="s">
        <v>362</v>
      </c>
      <c r="E46" s="493" t="s">
        <v>355</v>
      </c>
      <c r="F46" s="493" t="s">
        <v>100</v>
      </c>
      <c r="G46" s="493">
        <v>1</v>
      </c>
      <c r="H46" s="494">
        <v>17</v>
      </c>
      <c r="I46" s="49">
        <f t="shared" si="1"/>
        <v>17</v>
      </c>
    </row>
    <row r="47" spans="1:9" ht="26.25" thickBot="1" x14ac:dyDescent="0.25">
      <c r="A47" s="46" t="s">
        <v>353</v>
      </c>
      <c r="B47" s="272">
        <v>18696.650000000001</v>
      </c>
      <c r="C47" s="88" t="s">
        <v>73</v>
      </c>
      <c r="D47" s="47" t="s">
        <v>362</v>
      </c>
      <c r="E47" s="47" t="s">
        <v>355</v>
      </c>
      <c r="F47" s="47" t="s">
        <v>100</v>
      </c>
      <c r="G47" s="47">
        <v>1</v>
      </c>
      <c r="H47" s="48">
        <v>17</v>
      </c>
      <c r="I47" s="49">
        <f t="shared" si="1"/>
        <v>17</v>
      </c>
    </row>
    <row r="48" spans="1:9" ht="26.25" thickBot="1" x14ac:dyDescent="0.25">
      <c r="A48" s="46" t="s">
        <v>353</v>
      </c>
      <c r="B48" s="579">
        <v>21995.439999999999</v>
      </c>
      <c r="C48" s="579" t="s">
        <v>74</v>
      </c>
      <c r="D48" s="467"/>
      <c r="E48" s="47" t="s">
        <v>355</v>
      </c>
      <c r="F48" s="47" t="s">
        <v>100</v>
      </c>
      <c r="G48" s="47">
        <v>7</v>
      </c>
      <c r="H48" s="48">
        <v>17</v>
      </c>
      <c r="I48" s="49">
        <f t="shared" si="1"/>
        <v>119</v>
      </c>
    </row>
    <row r="49" spans="1:9" x14ac:dyDescent="0.2">
      <c r="A49" s="588" t="s">
        <v>558</v>
      </c>
      <c r="B49" s="581"/>
      <c r="C49" s="581"/>
      <c r="D49" s="609" t="s">
        <v>1030</v>
      </c>
      <c r="E49" s="37" t="s">
        <v>193</v>
      </c>
      <c r="F49" s="37" t="s">
        <v>100</v>
      </c>
      <c r="G49" s="37">
        <v>2</v>
      </c>
      <c r="H49" s="38">
        <v>110.19</v>
      </c>
      <c r="I49" s="39">
        <f t="shared" si="1"/>
        <v>220.38</v>
      </c>
    </row>
    <row r="50" spans="1:9" ht="12.75" customHeight="1" x14ac:dyDescent="0.2">
      <c r="A50" s="589"/>
      <c r="B50" s="581"/>
      <c r="C50" s="581"/>
      <c r="D50" s="610"/>
      <c r="E50" s="15" t="s">
        <v>244</v>
      </c>
      <c r="F50" s="15" t="s">
        <v>100</v>
      </c>
      <c r="G50" s="15">
        <v>1</v>
      </c>
      <c r="H50" s="16">
        <v>290</v>
      </c>
      <c r="I50" s="43">
        <f t="shared" si="1"/>
        <v>290</v>
      </c>
    </row>
    <row r="51" spans="1:9" ht="12.75" customHeight="1" thickBot="1" x14ac:dyDescent="0.25">
      <c r="A51" s="590"/>
      <c r="B51" s="581"/>
      <c r="C51" s="581"/>
      <c r="D51" s="611"/>
      <c r="E51" s="40" t="s">
        <v>329</v>
      </c>
      <c r="F51" s="40" t="s">
        <v>100</v>
      </c>
      <c r="G51" s="40">
        <v>1</v>
      </c>
      <c r="H51" s="41">
        <v>45</v>
      </c>
      <c r="I51" s="42">
        <f t="shared" si="1"/>
        <v>45</v>
      </c>
    </row>
    <row r="52" spans="1:9" ht="12.75" customHeight="1" x14ac:dyDescent="0.2">
      <c r="A52" s="588" t="s">
        <v>118</v>
      </c>
      <c r="B52" s="581"/>
      <c r="C52" s="581"/>
      <c r="D52" s="609" t="s">
        <v>126</v>
      </c>
      <c r="E52" s="37" t="s">
        <v>571</v>
      </c>
      <c r="F52" s="37" t="s">
        <v>100</v>
      </c>
      <c r="G52" s="37">
        <v>2</v>
      </c>
      <c r="H52" s="38">
        <v>27</v>
      </c>
      <c r="I52" s="39">
        <f t="shared" si="1"/>
        <v>54</v>
      </c>
    </row>
    <row r="53" spans="1:9" ht="12.75" customHeight="1" x14ac:dyDescent="0.2">
      <c r="A53" s="589"/>
      <c r="B53" s="581"/>
      <c r="C53" s="581"/>
      <c r="D53" s="610"/>
      <c r="E53" s="15" t="s">
        <v>244</v>
      </c>
      <c r="F53" s="15" t="s">
        <v>100</v>
      </c>
      <c r="G53" s="15">
        <v>1</v>
      </c>
      <c r="H53" s="16">
        <v>290</v>
      </c>
      <c r="I53" s="43">
        <f t="shared" si="1"/>
        <v>290</v>
      </c>
    </row>
    <row r="54" spans="1:9" ht="12.75" customHeight="1" x14ac:dyDescent="0.2">
      <c r="A54" s="589"/>
      <c r="B54" s="581"/>
      <c r="C54" s="581"/>
      <c r="D54" s="610"/>
      <c r="E54" s="15" t="s">
        <v>880</v>
      </c>
      <c r="F54" s="15" t="s">
        <v>100</v>
      </c>
      <c r="G54" s="15">
        <v>1</v>
      </c>
      <c r="H54" s="16">
        <v>450</v>
      </c>
      <c r="I54" s="43">
        <f t="shared" si="1"/>
        <v>450</v>
      </c>
    </row>
    <row r="55" spans="1:9" ht="12.75" customHeight="1" x14ac:dyDescent="0.2">
      <c r="A55" s="589"/>
      <c r="B55" s="581"/>
      <c r="C55" s="581"/>
      <c r="D55" s="610"/>
      <c r="E55" s="15" t="s">
        <v>1031</v>
      </c>
      <c r="F55" s="15" t="s">
        <v>100</v>
      </c>
      <c r="G55" s="15">
        <v>1</v>
      </c>
      <c r="H55" s="16">
        <v>80</v>
      </c>
      <c r="I55" s="43">
        <f t="shared" si="1"/>
        <v>80</v>
      </c>
    </row>
    <row r="56" spans="1:9" ht="12.75" customHeight="1" thickBot="1" x14ac:dyDescent="0.25">
      <c r="A56" s="590"/>
      <c r="B56" s="580"/>
      <c r="C56" s="580"/>
      <c r="D56" s="611"/>
      <c r="E56" s="40" t="s">
        <v>316</v>
      </c>
      <c r="F56" s="40" t="s">
        <v>104</v>
      </c>
      <c r="G56" s="40">
        <v>1</v>
      </c>
      <c r="H56" s="41">
        <v>93.24</v>
      </c>
      <c r="I56" s="42">
        <f t="shared" si="1"/>
        <v>93.24</v>
      </c>
    </row>
    <row r="57" spans="1:9" ht="26.25" thickBot="1" x14ac:dyDescent="0.25">
      <c r="A57" s="46" t="s">
        <v>353</v>
      </c>
      <c r="B57" s="272">
        <v>22720.73</v>
      </c>
      <c r="C57" s="493" t="s">
        <v>75</v>
      </c>
      <c r="D57" s="47" t="s">
        <v>362</v>
      </c>
      <c r="E57" s="493" t="s">
        <v>355</v>
      </c>
      <c r="F57" s="493" t="s">
        <v>100</v>
      </c>
      <c r="G57" s="493">
        <v>11</v>
      </c>
      <c r="H57" s="48">
        <v>17</v>
      </c>
      <c r="I57" s="49">
        <f t="shared" si="1"/>
        <v>187</v>
      </c>
    </row>
    <row r="58" spans="1:9" ht="26.25" thickBot="1" x14ac:dyDescent="0.25">
      <c r="A58" s="46" t="s">
        <v>353</v>
      </c>
      <c r="B58" s="579">
        <v>26736.54</v>
      </c>
      <c r="C58" s="609" t="s">
        <v>76</v>
      </c>
      <c r="D58" s="47" t="s">
        <v>362</v>
      </c>
      <c r="E58" s="493" t="s">
        <v>355</v>
      </c>
      <c r="F58" s="493" t="s">
        <v>100</v>
      </c>
      <c r="G58" s="493">
        <v>4</v>
      </c>
      <c r="H58" s="48">
        <v>9.42</v>
      </c>
      <c r="I58" s="49">
        <f t="shared" si="1"/>
        <v>37.68</v>
      </c>
    </row>
    <row r="59" spans="1:9" ht="12.75" customHeight="1" x14ac:dyDescent="0.2">
      <c r="A59" s="588" t="s">
        <v>118</v>
      </c>
      <c r="B59" s="581"/>
      <c r="C59" s="610"/>
      <c r="D59" s="609" t="s">
        <v>1244</v>
      </c>
      <c r="E59" s="37" t="s">
        <v>236</v>
      </c>
      <c r="F59" s="37" t="s">
        <v>104</v>
      </c>
      <c r="G59" s="37">
        <v>4</v>
      </c>
      <c r="H59" s="38">
        <v>56.72</v>
      </c>
      <c r="I59" s="39">
        <f t="shared" si="1"/>
        <v>226.88</v>
      </c>
    </row>
    <row r="60" spans="1:9" ht="12.75" customHeight="1" x14ac:dyDescent="0.2">
      <c r="A60" s="589"/>
      <c r="B60" s="581"/>
      <c r="C60" s="610"/>
      <c r="D60" s="610"/>
      <c r="E60" s="15" t="s">
        <v>333</v>
      </c>
      <c r="F60" s="15" t="s">
        <v>100</v>
      </c>
      <c r="G60" s="15">
        <v>1</v>
      </c>
      <c r="H60" s="16">
        <v>105.64</v>
      </c>
      <c r="I60" s="43">
        <f t="shared" si="1"/>
        <v>105.64</v>
      </c>
    </row>
    <row r="61" spans="1:9" ht="12.75" customHeight="1" x14ac:dyDescent="0.2">
      <c r="A61" s="589"/>
      <c r="B61" s="581"/>
      <c r="C61" s="610"/>
      <c r="D61" s="610"/>
      <c r="E61" s="15" t="s">
        <v>419</v>
      </c>
      <c r="F61" s="15" t="s">
        <v>100</v>
      </c>
      <c r="G61" s="15">
        <v>1</v>
      </c>
      <c r="H61" s="16">
        <v>148.01</v>
      </c>
      <c r="I61" s="43">
        <f t="shared" si="1"/>
        <v>148.01</v>
      </c>
    </row>
    <row r="62" spans="1:9" ht="12.75" customHeight="1" thickBot="1" x14ac:dyDescent="0.25">
      <c r="A62" s="589"/>
      <c r="B62" s="581"/>
      <c r="C62" s="610"/>
      <c r="D62" s="611"/>
      <c r="E62" s="40" t="s">
        <v>237</v>
      </c>
      <c r="F62" s="40" t="s">
        <v>100</v>
      </c>
      <c r="G62" s="40">
        <v>4</v>
      </c>
      <c r="H62" s="41">
        <v>4.59</v>
      </c>
      <c r="I62" s="42">
        <f t="shared" si="1"/>
        <v>18.36</v>
      </c>
    </row>
    <row r="63" spans="1:9" ht="12.75" customHeight="1" x14ac:dyDescent="0.2">
      <c r="A63" s="589"/>
      <c r="B63" s="581"/>
      <c r="C63" s="610"/>
      <c r="D63" s="609" t="s">
        <v>1245</v>
      </c>
      <c r="E63" s="37" t="s">
        <v>206</v>
      </c>
      <c r="F63" s="37" t="s">
        <v>100</v>
      </c>
      <c r="G63" s="37">
        <v>4</v>
      </c>
      <c r="H63" s="38">
        <v>5.28</v>
      </c>
      <c r="I63" s="39">
        <f t="shared" si="1"/>
        <v>21.12</v>
      </c>
    </row>
    <row r="64" spans="1:9" ht="12.75" customHeight="1" x14ac:dyDescent="0.2">
      <c r="A64" s="589"/>
      <c r="B64" s="581"/>
      <c r="C64" s="610"/>
      <c r="D64" s="610"/>
      <c r="E64" s="15" t="s">
        <v>209</v>
      </c>
      <c r="F64" s="15" t="s">
        <v>100</v>
      </c>
      <c r="G64" s="15">
        <v>3</v>
      </c>
      <c r="H64" s="16">
        <v>173.33</v>
      </c>
      <c r="I64" s="43">
        <f t="shared" si="1"/>
        <v>519.99</v>
      </c>
    </row>
    <row r="65" spans="1:9" ht="12.75" customHeight="1" x14ac:dyDescent="0.2">
      <c r="A65" s="589"/>
      <c r="B65" s="581"/>
      <c r="C65" s="610"/>
      <c r="D65" s="610"/>
      <c r="E65" s="15" t="s">
        <v>193</v>
      </c>
      <c r="F65" s="15" t="s">
        <v>100</v>
      </c>
      <c r="G65" s="15">
        <v>5</v>
      </c>
      <c r="H65" s="16">
        <v>110.19</v>
      </c>
      <c r="I65" s="43">
        <f t="shared" si="1"/>
        <v>550.95000000000005</v>
      </c>
    </row>
    <row r="66" spans="1:9" ht="12.75" customHeight="1" x14ac:dyDescent="0.2">
      <c r="A66" s="589"/>
      <c r="B66" s="581"/>
      <c r="C66" s="610"/>
      <c r="D66" s="610"/>
      <c r="E66" s="15" t="s">
        <v>275</v>
      </c>
      <c r="F66" s="15" t="s">
        <v>100</v>
      </c>
      <c r="G66" s="15">
        <v>3</v>
      </c>
      <c r="H66" s="16">
        <v>93.39</v>
      </c>
      <c r="I66" s="43">
        <f t="shared" si="1"/>
        <v>280.17</v>
      </c>
    </row>
    <row r="67" spans="1:9" ht="12.75" customHeight="1" x14ac:dyDescent="0.2">
      <c r="A67" s="589"/>
      <c r="B67" s="581"/>
      <c r="C67" s="610"/>
      <c r="D67" s="610"/>
      <c r="E67" s="15" t="s">
        <v>274</v>
      </c>
      <c r="F67" s="15" t="s">
        <v>100</v>
      </c>
      <c r="G67" s="15">
        <v>2</v>
      </c>
      <c r="H67" s="16">
        <v>102.25</v>
      </c>
      <c r="I67" s="43">
        <f t="shared" si="1"/>
        <v>204.5</v>
      </c>
    </row>
    <row r="68" spans="1:9" ht="12.75" customHeight="1" x14ac:dyDescent="0.2">
      <c r="A68" s="589"/>
      <c r="B68" s="581"/>
      <c r="C68" s="610"/>
      <c r="D68" s="610"/>
      <c r="E68" s="15" t="s">
        <v>273</v>
      </c>
      <c r="F68" s="15" t="s">
        <v>104</v>
      </c>
      <c r="G68" s="15">
        <v>4</v>
      </c>
      <c r="H68" s="16">
        <v>55.74</v>
      </c>
      <c r="I68" s="43">
        <f t="shared" si="1"/>
        <v>222.96</v>
      </c>
    </row>
    <row r="69" spans="1:9" ht="12.75" customHeight="1" x14ac:dyDescent="0.2">
      <c r="A69" s="589"/>
      <c r="B69" s="581"/>
      <c r="C69" s="610"/>
      <c r="D69" s="610"/>
      <c r="E69" s="15" t="s">
        <v>271</v>
      </c>
      <c r="F69" s="15" t="s">
        <v>100</v>
      </c>
      <c r="G69" s="15">
        <v>2</v>
      </c>
      <c r="H69" s="16">
        <v>290</v>
      </c>
      <c r="I69" s="43">
        <f t="shared" si="1"/>
        <v>580</v>
      </c>
    </row>
    <row r="70" spans="1:9" ht="12.75" customHeight="1" x14ac:dyDescent="0.2">
      <c r="A70" s="589"/>
      <c r="B70" s="581"/>
      <c r="C70" s="610"/>
      <c r="D70" s="610"/>
      <c r="E70" s="15" t="s">
        <v>1246</v>
      </c>
      <c r="F70" s="15" t="s">
        <v>100</v>
      </c>
      <c r="G70" s="15">
        <v>2</v>
      </c>
      <c r="H70" s="16">
        <v>45</v>
      </c>
      <c r="I70" s="43">
        <f t="shared" si="1"/>
        <v>90</v>
      </c>
    </row>
    <row r="71" spans="1:9" ht="12.75" customHeight="1" x14ac:dyDescent="0.2">
      <c r="A71" s="589"/>
      <c r="B71" s="581"/>
      <c r="C71" s="610"/>
      <c r="D71" s="610"/>
      <c r="E71" s="15" t="s">
        <v>207</v>
      </c>
      <c r="F71" s="15" t="s">
        <v>100</v>
      </c>
      <c r="G71" s="15">
        <v>3</v>
      </c>
      <c r="H71" s="16">
        <v>5.85</v>
      </c>
      <c r="I71" s="43">
        <f t="shared" si="1"/>
        <v>17.549999999999997</v>
      </c>
    </row>
    <row r="72" spans="1:9" ht="12.75" customHeight="1" thickBot="1" x14ac:dyDescent="0.25">
      <c r="A72" s="590"/>
      <c r="B72" s="580"/>
      <c r="C72" s="611"/>
      <c r="D72" s="611"/>
      <c r="E72" s="40" t="s">
        <v>937</v>
      </c>
      <c r="F72" s="40" t="s">
        <v>100</v>
      </c>
      <c r="G72" s="40">
        <v>1</v>
      </c>
      <c r="H72" s="41">
        <v>280</v>
      </c>
      <c r="I72" s="42">
        <f t="shared" si="1"/>
        <v>280</v>
      </c>
    </row>
    <row r="73" spans="1:9" ht="26.25" thickBot="1" x14ac:dyDescent="0.25">
      <c r="A73" s="46" t="s">
        <v>353</v>
      </c>
      <c r="B73" s="579">
        <v>21467.54</v>
      </c>
      <c r="C73" s="579" t="s">
        <v>77</v>
      </c>
      <c r="D73" s="47" t="s">
        <v>362</v>
      </c>
      <c r="E73" s="47" t="s">
        <v>355</v>
      </c>
      <c r="F73" s="47" t="s">
        <v>100</v>
      </c>
      <c r="G73" s="47">
        <v>5</v>
      </c>
      <c r="H73" s="48">
        <v>9.42</v>
      </c>
      <c r="I73" s="49">
        <f t="shared" si="1"/>
        <v>47.1</v>
      </c>
    </row>
    <row r="74" spans="1:9" ht="12.75" customHeight="1" thickBot="1" x14ac:dyDescent="0.25">
      <c r="A74" s="46" t="s">
        <v>168</v>
      </c>
      <c r="B74" s="580"/>
      <c r="C74" s="580"/>
      <c r="D74" s="55" t="s">
        <v>126</v>
      </c>
      <c r="E74" s="47" t="s">
        <v>342</v>
      </c>
      <c r="F74" s="47" t="s">
        <v>100</v>
      </c>
      <c r="G74" s="47">
        <v>1</v>
      </c>
      <c r="H74" s="48">
        <v>88.1</v>
      </c>
      <c r="I74" s="49">
        <f t="shared" si="1"/>
        <v>88.1</v>
      </c>
    </row>
    <row r="75" spans="1:9" ht="26.25" thickBot="1" x14ac:dyDescent="0.25">
      <c r="A75" s="46" t="s">
        <v>353</v>
      </c>
      <c r="B75" s="88">
        <v>27802.32</v>
      </c>
      <c r="C75" s="88" t="s">
        <v>78</v>
      </c>
      <c r="D75" s="47" t="s">
        <v>362</v>
      </c>
      <c r="E75" s="47" t="s">
        <v>355</v>
      </c>
      <c r="F75" s="47" t="s">
        <v>100</v>
      </c>
      <c r="G75" s="47">
        <v>13</v>
      </c>
      <c r="H75" s="48">
        <v>17</v>
      </c>
      <c r="I75" s="318">
        <f t="shared" si="1"/>
        <v>221</v>
      </c>
    </row>
    <row r="76" spans="1:9" ht="26.25" thickBot="1" x14ac:dyDescent="0.25">
      <c r="A76" s="46" t="s">
        <v>353</v>
      </c>
      <c r="B76" s="88">
        <v>23866.22</v>
      </c>
      <c r="C76" s="88" t="s">
        <v>79</v>
      </c>
      <c r="D76" s="47" t="s">
        <v>362</v>
      </c>
      <c r="E76" s="47" t="s">
        <v>355</v>
      </c>
      <c r="F76" s="47" t="s">
        <v>100</v>
      </c>
      <c r="G76" s="47">
        <v>4</v>
      </c>
      <c r="H76" s="48">
        <v>17</v>
      </c>
      <c r="I76" s="49">
        <f t="shared" si="1"/>
        <v>68</v>
      </c>
    </row>
    <row r="77" spans="1:9" ht="12.75" customHeight="1" thickBot="1" x14ac:dyDescent="0.25">
      <c r="A77" s="183"/>
      <c r="B77" s="200">
        <f>SUM(B32:B76)</f>
        <v>266831.03000000003</v>
      </c>
      <c r="C77" s="201"/>
      <c r="D77" s="200"/>
      <c r="E77" s="202"/>
      <c r="F77" s="201"/>
      <c r="G77" s="201"/>
      <c r="H77" s="200" t="s">
        <v>16</v>
      </c>
      <c r="I77" s="233">
        <f>SUM(I32:I76)</f>
        <v>7978.2500000000009</v>
      </c>
    </row>
    <row r="78" spans="1:9" ht="64.5" thickBot="1" x14ac:dyDescent="0.25">
      <c r="A78" s="137" t="s">
        <v>381</v>
      </c>
      <c r="B78" s="117" t="s">
        <v>15</v>
      </c>
      <c r="C78" s="117" t="s">
        <v>4</v>
      </c>
      <c r="D78" s="117" t="s">
        <v>22</v>
      </c>
      <c r="E78" s="121" t="s">
        <v>17</v>
      </c>
      <c r="F78" s="117" t="s">
        <v>18</v>
      </c>
      <c r="G78" s="117" t="s">
        <v>9</v>
      </c>
      <c r="H78" s="117" t="s">
        <v>12</v>
      </c>
      <c r="I78" s="118" t="s">
        <v>11</v>
      </c>
    </row>
    <row r="79" spans="1:9" ht="12.75" customHeight="1" thickBot="1" x14ac:dyDescent="0.25">
      <c r="A79" s="223"/>
      <c r="B79" s="349">
        <v>10687.93</v>
      </c>
      <c r="C79" s="349" t="s">
        <v>65</v>
      </c>
      <c r="D79" s="350"/>
      <c r="E79" s="351"/>
      <c r="F79" s="351"/>
      <c r="G79" s="351"/>
      <c r="H79" s="352"/>
      <c r="I79" s="420"/>
    </row>
    <row r="80" spans="1:9" ht="12.75" customHeight="1" thickBot="1" x14ac:dyDescent="0.25">
      <c r="A80" s="230"/>
      <c r="B80" s="108">
        <v>10901.56</v>
      </c>
      <c r="C80" s="95" t="s">
        <v>66</v>
      </c>
      <c r="D80" s="96"/>
      <c r="E80" s="97"/>
      <c r="F80" s="97"/>
      <c r="G80" s="97"/>
      <c r="H80" s="98"/>
      <c r="I80" s="99"/>
    </row>
    <row r="81" spans="1:9" ht="12.75" customHeight="1" thickBot="1" x14ac:dyDescent="0.25">
      <c r="A81" s="230"/>
      <c r="B81" s="109">
        <v>10292.26</v>
      </c>
      <c r="C81" s="88" t="s">
        <v>69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10242.26</v>
      </c>
      <c r="C82" s="88" t="s">
        <v>71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10498.85</v>
      </c>
      <c r="C83" s="88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11345.59</v>
      </c>
      <c r="C84" s="88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24"/>
      <c r="B85" s="109">
        <v>10286.049999999999</v>
      </c>
      <c r="C85" s="88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24"/>
      <c r="B86" s="109">
        <v>13206.983</v>
      </c>
      <c r="C86" s="88" t="s">
        <v>75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333"/>
      <c r="B87" s="164">
        <v>10788.429</v>
      </c>
      <c r="C87" s="157" t="s">
        <v>76</v>
      </c>
      <c r="D87" s="331"/>
      <c r="E87" s="47"/>
      <c r="F87" s="47"/>
      <c r="G87" s="47"/>
      <c r="H87" s="48"/>
      <c r="I87" s="49"/>
    </row>
    <row r="88" spans="1:9" ht="12.75" customHeight="1" thickBot="1" x14ac:dyDescent="0.25">
      <c r="A88" s="224"/>
      <c r="B88" s="109">
        <v>10216.007</v>
      </c>
      <c r="C88" s="88" t="s">
        <v>77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24"/>
      <c r="B89" s="109">
        <v>11430.974</v>
      </c>
      <c r="C89" s="88" t="s">
        <v>78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24"/>
      <c r="B90" s="109">
        <v>11597.125</v>
      </c>
      <c r="C90" s="88" t="s">
        <v>79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1"/>
      <c r="B91" s="512">
        <f>SUM(B79:B90)</f>
        <v>131494.01800000001</v>
      </c>
      <c r="C91" s="518" t="s">
        <v>86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596" t="s">
        <v>114</v>
      </c>
      <c r="B92" s="109">
        <v>1151.78</v>
      </c>
      <c r="C92" s="88" t="s">
        <v>72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7"/>
      <c r="B93" s="109">
        <v>1717.3</v>
      </c>
      <c r="C93" s="88" t="s">
        <v>73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597"/>
      <c r="B94" s="109">
        <v>844.28</v>
      </c>
      <c r="C94" s="88" t="s">
        <v>74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597"/>
      <c r="B95" s="109">
        <v>341.65</v>
      </c>
      <c r="C95" s="88" t="s">
        <v>75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598"/>
      <c r="B96" s="512">
        <f>SUM(B92:B95)</f>
        <v>4055.0099999999998</v>
      </c>
      <c r="C96" s="518" t="s">
        <v>86</v>
      </c>
      <c r="D96" s="89"/>
      <c r="E96" s="47"/>
      <c r="F96" s="47"/>
      <c r="G96" s="47"/>
      <c r="H96" s="48"/>
      <c r="I96" s="49">
        <v>1411.7</v>
      </c>
    </row>
    <row r="97" spans="1:9" ht="12.75" customHeight="1" thickBot="1" x14ac:dyDescent="0.25">
      <c r="A97" s="183"/>
      <c r="B97" s="200">
        <f>B91+B96</f>
        <v>135549.02800000002</v>
      </c>
      <c r="C97" s="201"/>
      <c r="D97" s="200"/>
      <c r="E97" s="202"/>
      <c r="F97" s="201"/>
      <c r="G97" s="201"/>
      <c r="H97" s="200" t="s">
        <v>16</v>
      </c>
      <c r="I97" s="233">
        <f>SUM(I79:I96)</f>
        <v>1411.7</v>
      </c>
    </row>
    <row r="98" spans="1:9" ht="77.25" thickBot="1" x14ac:dyDescent="0.25">
      <c r="A98" s="137" t="s">
        <v>382</v>
      </c>
      <c r="B98" s="120" t="s">
        <v>15</v>
      </c>
      <c r="C98" s="134" t="s">
        <v>4</v>
      </c>
      <c r="D98" s="120" t="s">
        <v>22</v>
      </c>
      <c r="E98" s="135" t="s">
        <v>17</v>
      </c>
      <c r="F98" s="120" t="s">
        <v>18</v>
      </c>
      <c r="G98" s="134" t="s">
        <v>9</v>
      </c>
      <c r="H98" s="120" t="s">
        <v>12</v>
      </c>
      <c r="I98" s="120" t="s">
        <v>11</v>
      </c>
    </row>
    <row r="99" spans="1:9" ht="12.75" customHeight="1" thickBot="1" x14ac:dyDescent="0.25">
      <c r="A99" s="230"/>
      <c r="B99" s="109">
        <v>15128</v>
      </c>
      <c r="C99" s="55" t="s">
        <v>65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16133.06</v>
      </c>
      <c r="C100" s="55" t="s">
        <v>66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14532.93</v>
      </c>
      <c r="C101" s="88" t="s">
        <v>69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15277.47</v>
      </c>
      <c r="C102" s="88" t="s">
        <v>71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16642.669999999998</v>
      </c>
      <c r="C103" s="88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16287.32</v>
      </c>
      <c r="C104" s="88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14608.37</v>
      </c>
      <c r="C105" s="88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16926.02</v>
      </c>
      <c r="C106" s="88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17065.349999999999</v>
      </c>
      <c r="C107" s="88" t="s">
        <v>76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15920.99</v>
      </c>
      <c r="C108" s="88" t="s">
        <v>77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15900.72</v>
      </c>
      <c r="C109" s="88" t="s">
        <v>78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16442.759999999998</v>
      </c>
      <c r="C110" s="88" t="s">
        <v>79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/>
      <c r="C111" s="170" t="s">
        <v>86</v>
      </c>
      <c r="D111" s="89"/>
      <c r="E111" s="47"/>
      <c r="F111" s="47"/>
      <c r="G111" s="47"/>
      <c r="H111" s="48"/>
      <c r="I111" s="49">
        <v>1490.6</v>
      </c>
    </row>
    <row r="112" spans="1:9" ht="13.5" thickBot="1" x14ac:dyDescent="0.25">
      <c r="A112" s="183"/>
      <c r="B112" s="200">
        <f>SUM(B99:B111)</f>
        <v>190865.66</v>
      </c>
      <c r="C112" s="201"/>
      <c r="D112" s="200"/>
      <c r="E112" s="202"/>
      <c r="F112" s="201"/>
      <c r="G112" s="201"/>
      <c r="H112" s="200" t="s">
        <v>16</v>
      </c>
      <c r="I112" s="233">
        <f>SUM(I99:I111)</f>
        <v>1490.6</v>
      </c>
    </row>
    <row r="113" spans="1:9" ht="26.25" thickBot="1" x14ac:dyDescent="0.25">
      <c r="A113" s="46" t="s">
        <v>7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</row>
    <row r="114" spans="1:9" ht="12.75" customHeight="1" x14ac:dyDescent="0.2">
      <c r="A114" s="589" t="s">
        <v>81</v>
      </c>
      <c r="B114" s="33"/>
      <c r="C114" s="33" t="s">
        <v>65</v>
      </c>
      <c r="D114" s="34"/>
      <c r="E114" s="35"/>
      <c r="F114" s="35" t="s">
        <v>82</v>
      </c>
      <c r="G114" s="35">
        <v>516</v>
      </c>
      <c r="H114" s="16">
        <v>4.54</v>
      </c>
      <c r="I114" s="160">
        <f>G114*H114</f>
        <v>2342.64</v>
      </c>
    </row>
    <row r="115" spans="1:9" ht="12.75" customHeight="1" x14ac:dyDescent="0.2">
      <c r="A115" s="589"/>
      <c r="B115" s="13"/>
      <c r="C115" s="13" t="s">
        <v>66</v>
      </c>
      <c r="D115" s="14"/>
      <c r="E115" s="15"/>
      <c r="F115" s="15" t="s">
        <v>82</v>
      </c>
      <c r="G115" s="15">
        <v>605</v>
      </c>
      <c r="H115" s="16">
        <v>4.54</v>
      </c>
      <c r="I115" s="43">
        <f>G115*H115</f>
        <v>2746.7</v>
      </c>
    </row>
    <row r="116" spans="1:9" x14ac:dyDescent="0.2">
      <c r="A116" s="589"/>
      <c r="B116" s="13"/>
      <c r="C116" s="13" t="s">
        <v>69</v>
      </c>
      <c r="D116" s="14"/>
      <c r="E116" s="15"/>
      <c r="F116" s="15" t="s">
        <v>82</v>
      </c>
      <c r="G116" s="15">
        <f>188.97-222.53</f>
        <v>-33.56</v>
      </c>
      <c r="H116" s="16">
        <v>4.54</v>
      </c>
      <c r="I116" s="43">
        <f t="shared" ref="I116:I124" si="2">G116*H116</f>
        <v>-152.36240000000001</v>
      </c>
    </row>
    <row r="117" spans="1:9" ht="12.75" customHeight="1" x14ac:dyDescent="0.2">
      <c r="A117" s="589"/>
      <c r="B117" s="13"/>
      <c r="C117" s="13" t="s">
        <v>71</v>
      </c>
      <c r="D117" s="14"/>
      <c r="E117" s="15"/>
      <c r="F117" s="15" t="s">
        <v>82</v>
      </c>
      <c r="G117" s="15">
        <f>-391.25+140.46</f>
        <v>-250.79</v>
      </c>
      <c r="H117" s="16">
        <v>4.54</v>
      </c>
      <c r="I117" s="43">
        <f t="shared" si="2"/>
        <v>-1138.5865999999999</v>
      </c>
    </row>
    <row r="118" spans="1:9" x14ac:dyDescent="0.2">
      <c r="A118" s="589"/>
      <c r="B118" s="13"/>
      <c r="C118" s="13" t="s">
        <v>72</v>
      </c>
      <c r="D118" s="14"/>
      <c r="E118" s="15"/>
      <c r="F118" s="15" t="s">
        <v>82</v>
      </c>
      <c r="G118" s="15">
        <f>270.87+188.99</f>
        <v>459.86</v>
      </c>
      <c r="H118" s="16">
        <v>4.54</v>
      </c>
      <c r="I118" s="43">
        <f t="shared" si="2"/>
        <v>2087.7644</v>
      </c>
    </row>
    <row r="119" spans="1:9" ht="12.75" customHeight="1" x14ac:dyDescent="0.2">
      <c r="A119" s="589"/>
      <c r="B119" s="13"/>
      <c r="C119" s="13" t="s">
        <v>73</v>
      </c>
      <c r="D119" s="14"/>
      <c r="E119" s="15"/>
      <c r="F119" s="15" t="s">
        <v>82</v>
      </c>
      <c r="G119" s="15">
        <f>138.7-48.76</f>
        <v>89.94</v>
      </c>
      <c r="H119" s="16">
        <v>4.54</v>
      </c>
      <c r="I119" s="43">
        <f t="shared" si="2"/>
        <v>408.32760000000002</v>
      </c>
    </row>
    <row r="120" spans="1:9" ht="12.75" customHeight="1" x14ac:dyDescent="0.2">
      <c r="A120" s="589"/>
      <c r="B120" s="13"/>
      <c r="C120" s="13" t="s">
        <v>74</v>
      </c>
      <c r="D120" s="14"/>
      <c r="E120" s="15"/>
      <c r="F120" s="15" t="s">
        <v>82</v>
      </c>
      <c r="G120" s="15">
        <v>218.85</v>
      </c>
      <c r="H120" s="16">
        <v>4.8099999999999996</v>
      </c>
      <c r="I120" s="43">
        <f t="shared" si="2"/>
        <v>1052.6685</v>
      </c>
    </row>
    <row r="121" spans="1:9" ht="12.75" customHeight="1" x14ac:dyDescent="0.2">
      <c r="A121" s="589"/>
      <c r="B121" s="13"/>
      <c r="C121" s="13" t="s">
        <v>75</v>
      </c>
      <c r="D121" s="14"/>
      <c r="E121" s="15"/>
      <c r="F121" s="15" t="s">
        <v>82</v>
      </c>
      <c r="G121" s="15">
        <v>297.64999999999998</v>
      </c>
      <c r="H121" s="16">
        <v>4.8099999999999996</v>
      </c>
      <c r="I121" s="43">
        <f t="shared" si="2"/>
        <v>1431.6964999999998</v>
      </c>
    </row>
    <row r="122" spans="1:9" ht="12.75" customHeight="1" x14ac:dyDescent="0.2">
      <c r="A122" s="589"/>
      <c r="B122" s="13"/>
      <c r="C122" s="13" t="s">
        <v>76</v>
      </c>
      <c r="D122" s="14"/>
      <c r="E122" s="15"/>
      <c r="F122" s="15" t="s">
        <v>82</v>
      </c>
      <c r="G122" s="15">
        <v>192.02</v>
      </c>
      <c r="H122" s="16">
        <v>4.8099999999999996</v>
      </c>
      <c r="I122" s="43">
        <f t="shared" si="2"/>
        <v>923.61619999999994</v>
      </c>
    </row>
    <row r="123" spans="1:9" ht="12.75" customHeight="1" x14ac:dyDescent="0.2">
      <c r="A123" s="589"/>
      <c r="B123" s="13"/>
      <c r="C123" s="13" t="s">
        <v>77</v>
      </c>
      <c r="D123" s="14"/>
      <c r="E123" s="15"/>
      <c r="F123" s="15" t="s">
        <v>82</v>
      </c>
      <c r="G123" s="15">
        <v>-559.61</v>
      </c>
      <c r="H123" s="16">
        <v>4.8099999999999996</v>
      </c>
      <c r="I123" s="43">
        <f t="shared" si="2"/>
        <v>-2691.7240999999999</v>
      </c>
    </row>
    <row r="124" spans="1:9" ht="12.75" customHeight="1" x14ac:dyDescent="0.2">
      <c r="A124" s="589"/>
      <c r="B124" s="13"/>
      <c r="C124" s="13" t="s">
        <v>78</v>
      </c>
      <c r="D124" s="14"/>
      <c r="E124" s="15"/>
      <c r="F124" s="15" t="s">
        <v>82</v>
      </c>
      <c r="G124" s="15">
        <f>-811.84+22.08</f>
        <v>-789.76</v>
      </c>
      <c r="H124" s="16">
        <v>4.8099999999999996</v>
      </c>
      <c r="I124" s="43">
        <f t="shared" si="2"/>
        <v>-3798.7455999999997</v>
      </c>
    </row>
    <row r="125" spans="1:9" ht="12.75" customHeight="1" x14ac:dyDescent="0.2">
      <c r="A125" s="589"/>
      <c r="B125" s="13"/>
      <c r="C125" s="13" t="s">
        <v>79</v>
      </c>
      <c r="D125" s="14"/>
      <c r="E125" s="15"/>
      <c r="F125" s="15" t="s">
        <v>82</v>
      </c>
      <c r="G125" s="15">
        <f>-841.5+153.45</f>
        <v>-688.05</v>
      </c>
      <c r="H125" s="16">
        <v>4.8099999999999996</v>
      </c>
      <c r="I125" s="43">
        <f>G125*H125</f>
        <v>-3309.5204999999996</v>
      </c>
    </row>
    <row r="126" spans="1:9" ht="12.75" customHeight="1" x14ac:dyDescent="0.2">
      <c r="A126" s="625"/>
      <c r="B126" s="13"/>
      <c r="C126" s="13" t="s">
        <v>86</v>
      </c>
      <c r="D126" s="14"/>
      <c r="E126" s="15"/>
      <c r="F126" s="15" t="s">
        <v>82</v>
      </c>
      <c r="G126" s="15">
        <f>SUM(G114:G125)</f>
        <v>57.550000000000182</v>
      </c>
      <c r="H126" s="16"/>
      <c r="I126" s="246">
        <f>SUM(I114:I125)</f>
        <v>-97.525999999998476</v>
      </c>
    </row>
    <row r="127" spans="1:9" ht="25.5" x14ac:dyDescent="0.2">
      <c r="A127" s="224" t="s">
        <v>91</v>
      </c>
      <c r="B127" s="13"/>
      <c r="C127" s="13" t="s">
        <v>86</v>
      </c>
      <c r="D127" s="14"/>
      <c r="E127" s="15"/>
      <c r="F127" s="15"/>
      <c r="G127" s="15"/>
      <c r="H127" s="16"/>
      <c r="I127" s="246">
        <v>237469.32</v>
      </c>
    </row>
    <row r="128" spans="1:9" ht="12.75" customHeight="1" x14ac:dyDescent="0.2">
      <c r="A128" s="224" t="s">
        <v>83</v>
      </c>
      <c r="B128" s="13"/>
      <c r="C128" s="13" t="s">
        <v>86</v>
      </c>
      <c r="D128" s="14"/>
      <c r="E128" s="15"/>
      <c r="F128" s="15"/>
      <c r="G128" s="15"/>
      <c r="H128" s="16"/>
      <c r="I128" s="246">
        <v>16024.97</v>
      </c>
    </row>
    <row r="129" spans="1:255" ht="12.75" customHeight="1" x14ac:dyDescent="0.2">
      <c r="A129" s="224" t="s">
        <v>85</v>
      </c>
      <c r="B129" s="13"/>
      <c r="C129" s="13" t="s">
        <v>86</v>
      </c>
      <c r="D129" s="14"/>
      <c r="E129" s="15"/>
      <c r="F129" s="15"/>
      <c r="G129" s="15"/>
      <c r="H129" s="16"/>
      <c r="I129" s="246">
        <v>17134.52</v>
      </c>
    </row>
    <row r="130" spans="1:255" ht="12.75" customHeight="1" x14ac:dyDescent="0.2">
      <c r="A130" s="222" t="s">
        <v>88</v>
      </c>
      <c r="B130" s="13"/>
      <c r="C130" s="13" t="s">
        <v>86</v>
      </c>
      <c r="D130" s="14"/>
      <c r="E130" s="15"/>
      <c r="F130" s="15"/>
      <c r="G130" s="15"/>
      <c r="H130" s="16"/>
      <c r="I130" s="246">
        <v>13505.04</v>
      </c>
    </row>
    <row r="131" spans="1:255" ht="12.75" customHeight="1" thickBot="1" x14ac:dyDescent="0.25">
      <c r="A131" s="222"/>
      <c r="B131" s="112"/>
      <c r="C131" s="112"/>
      <c r="D131" s="111"/>
      <c r="E131" s="113"/>
      <c r="F131" s="112"/>
      <c r="G131" s="112"/>
      <c r="H131" s="111" t="s">
        <v>16</v>
      </c>
      <c r="I131" s="235">
        <f>SUM(I126:I130)</f>
        <v>284036.32399999996</v>
      </c>
    </row>
    <row r="132" spans="1:255" s="45" customFormat="1" ht="83.25" customHeight="1" thickBot="1" x14ac:dyDescent="0.25">
      <c r="A132" s="120" t="s">
        <v>96</v>
      </c>
      <c r="B132" s="117" t="s">
        <v>15</v>
      </c>
      <c r="C132" s="117" t="s">
        <v>4</v>
      </c>
      <c r="D132" s="117" t="s">
        <v>22</v>
      </c>
      <c r="E132" s="121" t="s">
        <v>17</v>
      </c>
      <c r="F132" s="117" t="s">
        <v>18</v>
      </c>
      <c r="G132" s="117" t="s">
        <v>9</v>
      </c>
      <c r="H132" s="117" t="s">
        <v>12</v>
      </c>
      <c r="I132" s="118" t="s">
        <v>11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30"/>
      <c r="B133" s="107">
        <v>6255.43</v>
      </c>
      <c r="C133" s="58" t="s">
        <v>65</v>
      </c>
      <c r="D133" s="67"/>
      <c r="E133" s="59"/>
      <c r="F133" s="59"/>
      <c r="G133" s="59"/>
      <c r="H133" s="60"/>
      <c r="I133" s="61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30"/>
      <c r="B134" s="108">
        <v>5479.52</v>
      </c>
      <c r="C134" s="95" t="s">
        <v>66</v>
      </c>
      <c r="D134" s="96"/>
      <c r="E134" s="97"/>
      <c r="F134" s="97"/>
      <c r="G134" s="97"/>
      <c r="H134" s="98"/>
      <c r="I134" s="9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30"/>
      <c r="B135" s="109">
        <v>6249.65</v>
      </c>
      <c r="C135" s="88" t="s">
        <v>69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30"/>
      <c r="B136" s="109">
        <v>6185.7</v>
      </c>
      <c r="C136" s="88" t="s">
        <v>71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30"/>
      <c r="B137" s="109">
        <v>6249.49</v>
      </c>
      <c r="C137" s="88" t="s">
        <v>72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30"/>
      <c r="B138" s="109">
        <v>6162.16</v>
      </c>
      <c r="C138" s="88" t="s">
        <v>73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4"/>
      <c r="B139" s="109">
        <v>5171.0209999999997</v>
      </c>
      <c r="C139" s="88" t="s">
        <v>74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4"/>
      <c r="B140" s="109">
        <v>5467.924</v>
      </c>
      <c r="C140" s="88" t="s">
        <v>75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4"/>
      <c r="B141" s="109">
        <v>6160.4560000000001</v>
      </c>
      <c r="C141" s="88" t="s">
        <v>76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4"/>
      <c r="B142" s="109">
        <v>5003.915</v>
      </c>
      <c r="C142" s="88" t="s">
        <v>77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4"/>
      <c r="B143" s="109">
        <v>5067.3389999999999</v>
      </c>
      <c r="C143" s="88" t="s">
        <v>78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4"/>
      <c r="B144" s="109">
        <v>6318.2359999999999</v>
      </c>
      <c r="C144" s="88" t="s">
        <v>79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3.5" thickBot="1" x14ac:dyDescent="0.25">
      <c r="A145" s="224"/>
      <c r="B145" s="188"/>
      <c r="C145" s="73" t="s">
        <v>86</v>
      </c>
      <c r="D145" s="166"/>
      <c r="E145" s="53"/>
      <c r="F145" s="53"/>
      <c r="G145" s="53"/>
      <c r="H145" s="156"/>
      <c r="I145" s="49">
        <v>2358.88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4"/>
      <c r="B146" s="18">
        <f>SUM(B133:B144)</f>
        <v>69770.841</v>
      </c>
      <c r="C146" s="17"/>
      <c r="D146" s="18"/>
      <c r="E146" s="19"/>
      <c r="F146" s="17"/>
      <c r="G146" s="17"/>
      <c r="H146" s="18" t="s">
        <v>16</v>
      </c>
      <c r="I146" s="236">
        <f>SUM(I133:I145)</f>
        <v>2358.88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55.5" customHeight="1" thickBot="1" x14ac:dyDescent="0.25">
      <c r="A147" s="46" t="s">
        <v>98</v>
      </c>
      <c r="B147" s="117" t="s">
        <v>15</v>
      </c>
      <c r="C147" s="117" t="s">
        <v>4</v>
      </c>
      <c r="D147" s="117" t="s">
        <v>22</v>
      </c>
      <c r="E147" s="121" t="s">
        <v>17</v>
      </c>
      <c r="F147" s="117" t="s">
        <v>18</v>
      </c>
      <c r="G147" s="117" t="s">
        <v>9</v>
      </c>
      <c r="H147" s="117" t="s">
        <v>12</v>
      </c>
      <c r="I147" s="118" t="s">
        <v>11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26.25" thickBot="1" x14ac:dyDescent="0.25">
      <c r="A148" s="120" t="s">
        <v>87</v>
      </c>
      <c r="B148" s="167"/>
      <c r="C148" s="88" t="s">
        <v>86</v>
      </c>
      <c r="D148" s="241"/>
      <c r="E148" s="242"/>
      <c r="F148" s="241"/>
      <c r="G148" s="242"/>
      <c r="H148" s="242"/>
      <c r="I148" s="49">
        <v>94242.67</v>
      </c>
    </row>
    <row r="149" spans="1:255" ht="13.5" thickBot="1" x14ac:dyDescent="0.25">
      <c r="A149" s="46"/>
      <c r="B149" s="79">
        <f>SUM(B148:B148)</f>
        <v>0</v>
      </c>
      <c r="C149" s="78"/>
      <c r="D149" s="79"/>
      <c r="E149" s="80"/>
      <c r="F149" s="78"/>
      <c r="G149" s="78"/>
      <c r="H149" s="79" t="s">
        <v>16</v>
      </c>
      <c r="I149" s="81">
        <f>SUM(I148:I148)</f>
        <v>94242.67</v>
      </c>
    </row>
    <row r="150" spans="1:255" ht="51.75" thickBot="1" x14ac:dyDescent="0.25">
      <c r="A150" s="137" t="s">
        <v>97</v>
      </c>
      <c r="B150" s="117" t="s">
        <v>15</v>
      </c>
      <c r="C150" s="117" t="s">
        <v>4</v>
      </c>
      <c r="D150" s="117" t="s">
        <v>22</v>
      </c>
      <c r="E150" s="285" t="s">
        <v>17</v>
      </c>
      <c r="F150" s="117" t="s">
        <v>18</v>
      </c>
      <c r="G150" s="117" t="s">
        <v>9</v>
      </c>
      <c r="H150" s="117" t="s">
        <v>12</v>
      </c>
      <c r="I150" s="118" t="s">
        <v>11</v>
      </c>
    </row>
    <row r="151" spans="1:255" ht="13.5" thickBot="1" x14ac:dyDescent="0.25">
      <c r="A151" s="209"/>
      <c r="B151" s="188"/>
      <c r="C151" s="73" t="s">
        <v>86</v>
      </c>
      <c r="D151" s="166"/>
      <c r="E151" s="53"/>
      <c r="F151" s="53"/>
      <c r="G151" s="53"/>
      <c r="H151" s="156"/>
      <c r="I151" s="571">
        <v>149355.04999999999</v>
      </c>
    </row>
    <row r="152" spans="1:255" ht="13.5" thickBot="1" x14ac:dyDescent="0.25">
      <c r="A152" s="137"/>
      <c r="B152" s="277"/>
      <c r="C152" s="78"/>
      <c r="D152" s="79"/>
      <c r="E152" s="80"/>
      <c r="F152" s="78"/>
      <c r="G152" s="78"/>
      <c r="H152" s="79"/>
      <c r="I152" s="81">
        <f>SUM(I151)</f>
        <v>149355.04999999999</v>
      </c>
    </row>
    <row r="153" spans="1:255" x14ac:dyDescent="0.2">
      <c r="A153" s="9"/>
      <c r="B153" s="9"/>
      <c r="C153" s="9"/>
      <c r="D153" s="9"/>
      <c r="E153" s="9"/>
      <c r="F153" s="20"/>
      <c r="G153" s="20"/>
      <c r="H153" s="20"/>
      <c r="I153" s="20"/>
    </row>
    <row r="154" spans="1:255" ht="12.75" customHeight="1" x14ac:dyDescent="0.2">
      <c r="A154" s="21" t="s">
        <v>20</v>
      </c>
      <c r="B154" s="22"/>
      <c r="C154" s="23"/>
      <c r="D154" s="4" t="s">
        <v>8</v>
      </c>
      <c r="E154" s="4" t="s">
        <v>5</v>
      </c>
      <c r="F154" s="122" t="s">
        <v>6</v>
      </c>
    </row>
    <row r="155" spans="1:255" ht="12.75" customHeight="1" x14ac:dyDescent="0.2">
      <c r="A155" s="593" t="s">
        <v>14</v>
      </c>
      <c r="B155" s="594"/>
      <c r="C155" s="25"/>
      <c r="D155" s="26">
        <f>B30</f>
        <v>180128.57</v>
      </c>
      <c r="E155" s="26">
        <f>I30</f>
        <v>9276.56</v>
      </c>
      <c r="F155" s="123">
        <f>D155+E155</f>
        <v>189405.13</v>
      </c>
    </row>
    <row r="156" spans="1:255" ht="12.75" customHeight="1" x14ac:dyDescent="0.2">
      <c r="A156" s="593" t="s">
        <v>1603</v>
      </c>
      <c r="B156" s="594"/>
      <c r="C156" s="25"/>
      <c r="D156" s="26">
        <f>B77</f>
        <v>266831.03000000003</v>
      </c>
      <c r="E156" s="26">
        <f>I77</f>
        <v>7978.2500000000009</v>
      </c>
      <c r="F156" s="123">
        <f>D156+E156</f>
        <v>274809.28000000003</v>
      </c>
    </row>
    <row r="157" spans="1:255" ht="12.75" customHeight="1" x14ac:dyDescent="0.2">
      <c r="A157" s="593" t="s">
        <v>13</v>
      </c>
      <c r="B157" s="594"/>
      <c r="C157" s="25"/>
      <c r="D157" s="26">
        <f>B97</f>
        <v>135549.02800000002</v>
      </c>
      <c r="E157" s="26">
        <f>I97</f>
        <v>1411.7</v>
      </c>
      <c r="F157" s="123">
        <f>D157+E157</f>
        <v>136960.72800000003</v>
      </c>
    </row>
    <row r="158" spans="1:255" ht="12.75" customHeight="1" x14ac:dyDescent="0.2">
      <c r="A158" s="593" t="s">
        <v>383</v>
      </c>
      <c r="B158" s="594"/>
      <c r="C158" s="25"/>
      <c r="D158" s="26">
        <f>B112</f>
        <v>190865.66</v>
      </c>
      <c r="E158" s="26">
        <f>I112</f>
        <v>1490.6</v>
      </c>
      <c r="F158" s="123">
        <f>D158+E158</f>
        <v>192356.26</v>
      </c>
      <c r="G158" s="56"/>
    </row>
    <row r="159" spans="1:255" ht="12.75" customHeight="1" x14ac:dyDescent="0.2">
      <c r="A159" s="593" t="s">
        <v>25</v>
      </c>
      <c r="B159" s="594"/>
      <c r="C159" s="25"/>
      <c r="D159" s="26">
        <f>B146</f>
        <v>69770.841</v>
      </c>
      <c r="E159" s="26">
        <f>I146</f>
        <v>2358.88</v>
      </c>
      <c r="F159" s="123">
        <f>D159+E159</f>
        <v>72129.721000000005</v>
      </c>
      <c r="G159" s="56"/>
    </row>
    <row r="160" spans="1:255" ht="12.75" customHeight="1" x14ac:dyDescent="0.2">
      <c r="A160" s="607" t="s">
        <v>68</v>
      </c>
      <c r="B160" s="608"/>
      <c r="C160" s="248"/>
      <c r="D160" s="249"/>
      <c r="E160" s="249"/>
      <c r="F160" s="245">
        <f>F161+F162+F163+F164+F165</f>
        <v>284036.32399999996</v>
      </c>
      <c r="G160" s="56"/>
    </row>
    <row r="161" spans="1:7" ht="12.75" customHeight="1" x14ac:dyDescent="0.2">
      <c r="A161" s="605" t="s">
        <v>81</v>
      </c>
      <c r="B161" s="606"/>
      <c r="C161" s="25"/>
      <c r="D161" s="26"/>
      <c r="E161" s="26"/>
      <c r="F161" s="123">
        <f>I126</f>
        <v>-97.525999999998476</v>
      </c>
      <c r="G161" s="56"/>
    </row>
    <row r="162" spans="1:7" ht="12.75" customHeight="1" x14ac:dyDescent="0.2">
      <c r="A162" s="605" t="s">
        <v>91</v>
      </c>
      <c r="B162" s="606"/>
      <c r="C162" s="25"/>
      <c r="D162" s="26"/>
      <c r="E162" s="26"/>
      <c r="F162" s="123">
        <f>I127</f>
        <v>237469.32</v>
      </c>
      <c r="G162" s="56"/>
    </row>
    <row r="163" spans="1:7" ht="12.75" customHeight="1" x14ac:dyDescent="0.2">
      <c r="A163" s="605" t="s">
        <v>83</v>
      </c>
      <c r="B163" s="606"/>
      <c r="C163" s="25"/>
      <c r="D163" s="26"/>
      <c r="E163" s="26"/>
      <c r="F163" s="123">
        <f>I128</f>
        <v>16024.97</v>
      </c>
      <c r="G163" s="56"/>
    </row>
    <row r="164" spans="1:7" ht="12.75" customHeight="1" x14ac:dyDescent="0.2">
      <c r="A164" s="605" t="s">
        <v>85</v>
      </c>
      <c r="B164" s="606"/>
      <c r="C164" s="25"/>
      <c r="D164" s="26"/>
      <c r="E164" s="26"/>
      <c r="F164" s="123">
        <f>I129</f>
        <v>17134.52</v>
      </c>
      <c r="G164" s="56"/>
    </row>
    <row r="165" spans="1:7" ht="12.75" customHeight="1" x14ac:dyDescent="0.2">
      <c r="A165" s="605" t="s">
        <v>88</v>
      </c>
      <c r="B165" s="606"/>
      <c r="C165" s="25"/>
      <c r="D165" s="26"/>
      <c r="E165" s="26"/>
      <c r="F165" s="123">
        <f>I130</f>
        <v>13505.04</v>
      </c>
      <c r="G165" s="56"/>
    </row>
    <row r="166" spans="1:7" ht="12.75" customHeight="1" x14ac:dyDescent="0.2">
      <c r="A166" s="614" t="s">
        <v>2</v>
      </c>
      <c r="B166" s="615"/>
      <c r="C166" s="25"/>
      <c r="D166" s="26">
        <f>B149</f>
        <v>0</v>
      </c>
      <c r="E166" s="26"/>
      <c r="F166" s="123">
        <f>D166+E166+I149</f>
        <v>94242.67</v>
      </c>
      <c r="G166" s="56"/>
    </row>
    <row r="167" spans="1:7" ht="25.15" customHeight="1" x14ac:dyDescent="0.2">
      <c r="A167" s="614" t="s">
        <v>97</v>
      </c>
      <c r="B167" s="615"/>
      <c r="C167" s="25"/>
      <c r="D167" s="26"/>
      <c r="E167" s="26"/>
      <c r="F167" s="123">
        <f>I152</f>
        <v>149355.04999999999</v>
      </c>
      <c r="G167" s="56"/>
    </row>
    <row r="168" spans="1:7" ht="12.75" customHeight="1" x14ac:dyDescent="0.2">
      <c r="A168" s="612" t="s">
        <v>21</v>
      </c>
      <c r="B168" s="613"/>
      <c r="C168" s="27"/>
      <c r="D168" s="28">
        <f>SUM(D155:D166)</f>
        <v>843145.12900000007</v>
      </c>
      <c r="E168" s="28">
        <f>SUM(E155:E159)</f>
        <v>22515.99</v>
      </c>
      <c r="F168" s="124">
        <f>F155+F156+F157+F158+F159+F160+F166+F167</f>
        <v>1393295.1629999999</v>
      </c>
    </row>
  </sheetData>
  <autoFilter ref="A5:I146"/>
  <mergeCells count="69">
    <mergeCell ref="D10:D11"/>
    <mergeCell ref="D8:D9"/>
    <mergeCell ref="B13:B14"/>
    <mergeCell ref="D22:D25"/>
    <mergeCell ref="B33:B42"/>
    <mergeCell ref="D26:D29"/>
    <mergeCell ref="C10:C11"/>
    <mergeCell ref="C13:C14"/>
    <mergeCell ref="D13:D14"/>
    <mergeCell ref="D33:D36"/>
    <mergeCell ref="A17:A18"/>
    <mergeCell ref="C48:C56"/>
    <mergeCell ref="G1:H1"/>
    <mergeCell ref="G2:H2"/>
    <mergeCell ref="A1:B1"/>
    <mergeCell ref="A33:A36"/>
    <mergeCell ref="A8:A9"/>
    <mergeCell ref="C8:C9"/>
    <mergeCell ref="A10:A11"/>
    <mergeCell ref="B8:B11"/>
    <mergeCell ref="C17:C18"/>
    <mergeCell ref="D17:D18"/>
    <mergeCell ref="B17:B18"/>
    <mergeCell ref="C33:C42"/>
    <mergeCell ref="A168:B168"/>
    <mergeCell ref="A156:B156"/>
    <mergeCell ref="A157:B157"/>
    <mergeCell ref="A167:B167"/>
    <mergeCell ref="A159:B159"/>
    <mergeCell ref="A114:A126"/>
    <mergeCell ref="A166:B166"/>
    <mergeCell ref="A165:B165"/>
    <mergeCell ref="A162:B162"/>
    <mergeCell ref="A161:B161"/>
    <mergeCell ref="A164:B164"/>
    <mergeCell ref="A160:B160"/>
    <mergeCell ref="A158:B158"/>
    <mergeCell ref="A52:A56"/>
    <mergeCell ref="A155:B155"/>
    <mergeCell ref="B73:B74"/>
    <mergeCell ref="B43:B44"/>
    <mergeCell ref="A49:A51"/>
    <mergeCell ref="D37:D42"/>
    <mergeCell ref="A22:A25"/>
    <mergeCell ref="A26:A29"/>
    <mergeCell ref="A163:B163"/>
    <mergeCell ref="C73:C74"/>
    <mergeCell ref="D49:D51"/>
    <mergeCell ref="D59:D62"/>
    <mergeCell ref="A59:A72"/>
    <mergeCell ref="A92:A96"/>
    <mergeCell ref="B22:B25"/>
    <mergeCell ref="D63:D72"/>
    <mergeCell ref="B58:B72"/>
    <mergeCell ref="A13:A14"/>
    <mergeCell ref="B48:B56"/>
    <mergeCell ref="A20:A21"/>
    <mergeCell ref="C20:C21"/>
    <mergeCell ref="D20:D21"/>
    <mergeCell ref="D52:D56"/>
    <mergeCell ref="D43:D44"/>
    <mergeCell ref="B20:B21"/>
    <mergeCell ref="C22:C25"/>
    <mergeCell ref="C26:C29"/>
    <mergeCell ref="B26:B29"/>
    <mergeCell ref="A43:A44"/>
    <mergeCell ref="C43:C44"/>
    <mergeCell ref="C58:C72"/>
    <mergeCell ref="A37:A42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IU194"/>
  <sheetViews>
    <sheetView topLeftCell="A165" zoomScaleNormal="100" workbookViewId="0">
      <selection activeCell="A182" sqref="A182:B182"/>
    </sheetView>
  </sheetViews>
  <sheetFormatPr defaultRowHeight="12.75" customHeight="1" x14ac:dyDescent="0.2"/>
  <cols>
    <col min="1" max="1" width="22.85546875" customWidth="1"/>
    <col min="2" max="2" width="11.5703125" customWidth="1"/>
    <col min="3" max="3" width="13.7109375" customWidth="1"/>
    <col min="4" max="4" width="16.7109375" customWidth="1"/>
    <col min="5" max="5" width="26" customWidth="1"/>
    <col min="6" max="6" width="12.7109375" customWidth="1"/>
    <col min="7" max="7" width="7.28515625" customWidth="1"/>
    <col min="8" max="8" width="10.85546875" customWidth="1"/>
    <col min="9" max="9" width="13.285156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75" t="str">
        <f>'К.М. 2'!A2</f>
        <v>МЕСЯЦ И ГОД ОТЧЕТА</v>
      </c>
      <c r="B2" s="3">
        <v>2016</v>
      </c>
      <c r="C2" s="5"/>
      <c r="D2" s="6">
        <v>2693.4</v>
      </c>
      <c r="E2" s="5">
        <v>727953.08</v>
      </c>
      <c r="F2" s="6">
        <v>748983.05</v>
      </c>
      <c r="G2" s="586">
        <f>E2-F2</f>
        <v>-21029.970000000088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30</v>
      </c>
      <c r="E3" s="1">
        <v>7</v>
      </c>
      <c r="F3" s="1"/>
      <c r="G3" s="1"/>
      <c r="H3" s="1" t="s">
        <v>24</v>
      </c>
      <c r="I3" s="8">
        <f>F2-F194</f>
        <v>50628.511100000003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9" customHeight="1" thickBot="1" x14ac:dyDescent="0.25">
      <c r="A5" s="207" t="s">
        <v>95</v>
      </c>
      <c r="B5" s="90" t="s">
        <v>15</v>
      </c>
      <c r="C5" s="90" t="s">
        <v>4</v>
      </c>
      <c r="D5" s="90" t="s">
        <v>22</v>
      </c>
      <c r="E5" s="454" t="s">
        <v>17</v>
      </c>
      <c r="F5" s="90" t="s">
        <v>18</v>
      </c>
      <c r="G5" s="90" t="s">
        <v>9</v>
      </c>
      <c r="H5" s="90" t="s">
        <v>12</v>
      </c>
      <c r="I5" s="92" t="s">
        <v>11</v>
      </c>
    </row>
    <row r="6" spans="1:9" x14ac:dyDescent="0.2">
      <c r="A6" s="588" t="s">
        <v>115</v>
      </c>
      <c r="B6" s="579">
        <v>8099.04</v>
      </c>
      <c r="C6" s="579" t="s">
        <v>65</v>
      </c>
      <c r="D6" s="591" t="s">
        <v>117</v>
      </c>
      <c r="E6" s="37" t="s">
        <v>213</v>
      </c>
      <c r="F6" s="37" t="s">
        <v>100</v>
      </c>
      <c r="G6" s="37">
        <v>1</v>
      </c>
      <c r="H6" s="38">
        <v>41.85</v>
      </c>
      <c r="I6" s="39">
        <f>G6*H6</f>
        <v>41.85</v>
      </c>
    </row>
    <row r="7" spans="1:9" ht="13.5" thickBot="1" x14ac:dyDescent="0.25">
      <c r="A7" s="590"/>
      <c r="B7" s="580"/>
      <c r="C7" s="580"/>
      <c r="D7" s="592"/>
      <c r="E7" s="40" t="s">
        <v>223</v>
      </c>
      <c r="F7" s="40" t="s">
        <v>102</v>
      </c>
      <c r="G7" s="40">
        <v>0.05</v>
      </c>
      <c r="H7" s="41">
        <v>170</v>
      </c>
      <c r="I7" s="42">
        <f>G7*H7</f>
        <v>8.5</v>
      </c>
    </row>
    <row r="8" spans="1:9" ht="12.75" customHeight="1" thickBot="1" x14ac:dyDescent="0.25">
      <c r="A8" s="316"/>
      <c r="B8" s="74">
        <v>8085.67</v>
      </c>
      <c r="C8" s="273" t="s">
        <v>66</v>
      </c>
      <c r="D8" s="405"/>
      <c r="E8" s="76"/>
      <c r="F8" s="76"/>
      <c r="G8" s="76"/>
      <c r="H8" s="77"/>
      <c r="I8" s="74">
        <f t="shared" ref="I8:I23" si="0">G8*H8</f>
        <v>0</v>
      </c>
    </row>
    <row r="9" spans="1:9" ht="12.75" customHeight="1" x14ac:dyDescent="0.2">
      <c r="A9" s="588" t="s">
        <v>522</v>
      </c>
      <c r="B9" s="579">
        <v>8643.4500000000007</v>
      </c>
      <c r="C9" s="579" t="s">
        <v>69</v>
      </c>
      <c r="D9" s="609" t="s">
        <v>622</v>
      </c>
      <c r="E9" s="37" t="s">
        <v>523</v>
      </c>
      <c r="F9" s="37" t="s">
        <v>300</v>
      </c>
      <c r="G9" s="37">
        <v>1</v>
      </c>
      <c r="H9" s="38">
        <v>815.4</v>
      </c>
      <c r="I9" s="39">
        <f t="shared" si="0"/>
        <v>815.4</v>
      </c>
    </row>
    <row r="10" spans="1:9" ht="12.75" customHeight="1" thickBot="1" x14ac:dyDescent="0.25">
      <c r="A10" s="590"/>
      <c r="B10" s="580"/>
      <c r="C10" s="580"/>
      <c r="D10" s="611"/>
      <c r="E10" s="40" t="s">
        <v>524</v>
      </c>
      <c r="F10" s="40" t="s">
        <v>111</v>
      </c>
      <c r="G10" s="40">
        <v>1</v>
      </c>
      <c r="H10" s="41">
        <v>750</v>
      </c>
      <c r="I10" s="42">
        <f t="shared" si="0"/>
        <v>750</v>
      </c>
    </row>
    <row r="11" spans="1:9" ht="12.75" customHeight="1" x14ac:dyDescent="0.2">
      <c r="A11" s="265"/>
      <c r="B11" s="33">
        <v>7639.72</v>
      </c>
      <c r="C11" s="33" t="s">
        <v>71</v>
      </c>
      <c r="D11" s="401"/>
      <c r="E11" s="35"/>
      <c r="F11" s="35"/>
      <c r="G11" s="35"/>
      <c r="H11" s="36"/>
      <c r="I11" s="33">
        <f t="shared" si="0"/>
        <v>0</v>
      </c>
    </row>
    <row r="12" spans="1:9" ht="12.75" customHeight="1" x14ac:dyDescent="0.2">
      <c r="A12" s="268"/>
      <c r="B12" s="13">
        <v>7086.65</v>
      </c>
      <c r="C12" s="33" t="s">
        <v>72</v>
      </c>
      <c r="D12" s="270"/>
      <c r="E12" s="15"/>
      <c r="F12" s="15"/>
      <c r="G12" s="15"/>
      <c r="H12" s="16"/>
      <c r="I12" s="13">
        <f t="shared" si="0"/>
        <v>0</v>
      </c>
    </row>
    <row r="13" spans="1:9" ht="12.75" customHeight="1" thickBot="1" x14ac:dyDescent="0.25">
      <c r="A13" s="316"/>
      <c r="B13" s="74">
        <v>6269.05</v>
      </c>
      <c r="C13" s="73" t="s">
        <v>73</v>
      </c>
      <c r="D13" s="317"/>
      <c r="E13" s="76"/>
      <c r="F13" s="76"/>
      <c r="G13" s="76"/>
      <c r="H13" s="77"/>
      <c r="I13" s="74">
        <f t="shared" si="0"/>
        <v>0</v>
      </c>
    </row>
    <row r="14" spans="1:9" ht="12.75" customHeight="1" x14ac:dyDescent="0.2">
      <c r="A14" s="588" t="s">
        <v>707</v>
      </c>
      <c r="B14" s="579">
        <v>7262.5230000000001</v>
      </c>
      <c r="C14" s="579" t="s">
        <v>74</v>
      </c>
      <c r="D14" s="591" t="s">
        <v>117</v>
      </c>
      <c r="E14" s="37" t="s">
        <v>220</v>
      </c>
      <c r="F14" s="37" t="s">
        <v>100</v>
      </c>
      <c r="G14" s="37">
        <v>1</v>
      </c>
      <c r="H14" s="38">
        <v>160</v>
      </c>
      <c r="I14" s="39">
        <f t="shared" si="0"/>
        <v>160</v>
      </c>
    </row>
    <row r="15" spans="1:9" ht="12.75" customHeight="1" x14ac:dyDescent="0.2">
      <c r="A15" s="589"/>
      <c r="B15" s="581"/>
      <c r="C15" s="581"/>
      <c r="D15" s="595"/>
      <c r="E15" s="15" t="s">
        <v>221</v>
      </c>
      <c r="F15" s="15" t="s">
        <v>102</v>
      </c>
      <c r="G15" s="15">
        <v>0.1</v>
      </c>
      <c r="H15" s="16">
        <v>70</v>
      </c>
      <c r="I15" s="43">
        <f t="shared" si="0"/>
        <v>7</v>
      </c>
    </row>
    <row r="16" spans="1:9" ht="13.5" thickBot="1" x14ac:dyDescent="0.25">
      <c r="A16" s="590"/>
      <c r="B16" s="581"/>
      <c r="C16" s="580"/>
      <c r="D16" s="592"/>
      <c r="E16" s="40" t="s">
        <v>415</v>
      </c>
      <c r="F16" s="40" t="s">
        <v>102</v>
      </c>
      <c r="G16" s="40">
        <v>0.1</v>
      </c>
      <c r="H16" s="41">
        <v>70</v>
      </c>
      <c r="I16" s="42">
        <f t="shared" si="0"/>
        <v>7</v>
      </c>
    </row>
    <row r="17" spans="1:9" ht="12.75" customHeight="1" x14ac:dyDescent="0.2">
      <c r="A17" s="588" t="s">
        <v>214</v>
      </c>
      <c r="B17" s="581"/>
      <c r="C17" s="579" t="s">
        <v>74</v>
      </c>
      <c r="D17" s="591" t="s">
        <v>117</v>
      </c>
      <c r="E17" s="37" t="s">
        <v>211</v>
      </c>
      <c r="F17" s="37" t="s">
        <v>137</v>
      </c>
      <c r="G17" s="37">
        <v>1.04</v>
      </c>
      <c r="H17" s="38">
        <v>197.09</v>
      </c>
      <c r="I17" s="39">
        <f t="shared" si="0"/>
        <v>204.9736</v>
      </c>
    </row>
    <row r="18" spans="1:9" ht="12.75" customHeight="1" thickBot="1" x14ac:dyDescent="0.25">
      <c r="A18" s="590"/>
      <c r="B18" s="580"/>
      <c r="C18" s="580"/>
      <c r="D18" s="592"/>
      <c r="E18" s="86" t="s">
        <v>212</v>
      </c>
      <c r="F18" s="86" t="s">
        <v>102</v>
      </c>
      <c r="G18" s="86">
        <v>0.05</v>
      </c>
      <c r="H18" s="87">
        <v>116</v>
      </c>
      <c r="I18" s="203">
        <f t="shared" si="0"/>
        <v>5.8000000000000007</v>
      </c>
    </row>
    <row r="19" spans="1:9" ht="12.75" customHeight="1" thickBot="1" x14ac:dyDescent="0.25">
      <c r="A19" s="268"/>
      <c r="B19" s="13">
        <v>5952.9009999999998</v>
      </c>
      <c r="C19" s="13" t="s">
        <v>75</v>
      </c>
      <c r="D19" s="270"/>
      <c r="E19" s="15"/>
      <c r="F19" s="15"/>
      <c r="G19" s="15"/>
      <c r="H19" s="16"/>
      <c r="I19" s="13">
        <f t="shared" si="0"/>
        <v>0</v>
      </c>
    </row>
    <row r="20" spans="1:9" ht="12.75" customHeight="1" thickBot="1" x14ac:dyDescent="0.25">
      <c r="A20" s="46" t="s">
        <v>522</v>
      </c>
      <c r="B20" s="88">
        <v>6467.8950000000004</v>
      </c>
      <c r="C20" s="13" t="s">
        <v>76</v>
      </c>
      <c r="D20" s="47" t="s">
        <v>622</v>
      </c>
      <c r="E20" s="47" t="s">
        <v>523</v>
      </c>
      <c r="F20" s="47" t="s">
        <v>300</v>
      </c>
      <c r="G20" s="47">
        <v>2</v>
      </c>
      <c r="H20" s="48">
        <v>815.4</v>
      </c>
      <c r="I20" s="49">
        <f t="shared" si="0"/>
        <v>1630.8</v>
      </c>
    </row>
    <row r="21" spans="1:9" ht="12.75" customHeight="1" thickBot="1" x14ac:dyDescent="0.25">
      <c r="A21" s="316"/>
      <c r="B21" s="74">
        <v>6554.1419999999998</v>
      </c>
      <c r="C21" s="74" t="s">
        <v>77</v>
      </c>
      <c r="D21" s="317"/>
      <c r="E21" s="76"/>
      <c r="F21" s="76"/>
      <c r="G21" s="76"/>
      <c r="H21" s="77"/>
      <c r="I21" s="74">
        <f t="shared" si="0"/>
        <v>0</v>
      </c>
    </row>
    <row r="22" spans="1:9" ht="12.75" customHeight="1" thickBot="1" x14ac:dyDescent="0.25">
      <c r="A22" s="46" t="s">
        <v>214</v>
      </c>
      <c r="B22" s="88">
        <v>7088.27</v>
      </c>
      <c r="C22" s="88" t="s">
        <v>78</v>
      </c>
      <c r="D22" s="47" t="s">
        <v>117</v>
      </c>
      <c r="E22" s="47" t="s">
        <v>211</v>
      </c>
      <c r="F22" s="47" t="s">
        <v>137</v>
      </c>
      <c r="G22" s="47">
        <v>1.04</v>
      </c>
      <c r="H22" s="48">
        <v>197.09</v>
      </c>
      <c r="I22" s="49">
        <f t="shared" si="0"/>
        <v>204.9736</v>
      </c>
    </row>
    <row r="23" spans="1:9" ht="13.5" thickBot="1" x14ac:dyDescent="0.25">
      <c r="A23" s="46" t="s">
        <v>940</v>
      </c>
      <c r="B23" s="88">
        <v>7065.2719999999999</v>
      </c>
      <c r="C23" s="88" t="s">
        <v>79</v>
      </c>
      <c r="D23" s="467" t="s">
        <v>1555</v>
      </c>
      <c r="E23" s="47" t="s">
        <v>261</v>
      </c>
      <c r="F23" s="47" t="s">
        <v>100</v>
      </c>
      <c r="G23" s="47">
        <v>2</v>
      </c>
      <c r="H23" s="48">
        <v>230</v>
      </c>
      <c r="I23" s="49">
        <f t="shared" si="0"/>
        <v>460</v>
      </c>
    </row>
    <row r="24" spans="1:9" ht="12.75" customHeight="1" thickBot="1" x14ac:dyDescent="0.25">
      <c r="A24" s="183"/>
      <c r="B24" s="200">
        <f>SUM(B6:B23)</f>
        <v>86214.582999999999</v>
      </c>
      <c r="C24" s="201"/>
      <c r="D24" s="200"/>
      <c r="E24" s="202"/>
      <c r="F24" s="201"/>
      <c r="G24" s="201"/>
      <c r="H24" s="200" t="s">
        <v>16</v>
      </c>
      <c r="I24" s="233">
        <f>SUM(I6:I23)</f>
        <v>4296.2971999999991</v>
      </c>
    </row>
    <row r="25" spans="1:9" ht="81" customHeight="1" thickBot="1" x14ac:dyDescent="0.25">
      <c r="A25" s="137" t="s">
        <v>1602</v>
      </c>
      <c r="B25" s="117" t="s">
        <v>15</v>
      </c>
      <c r="C25" s="117" t="s">
        <v>4</v>
      </c>
      <c r="D25" s="117" t="s">
        <v>22</v>
      </c>
      <c r="E25" s="121" t="s">
        <v>17</v>
      </c>
      <c r="F25" s="117" t="s">
        <v>18</v>
      </c>
      <c r="G25" s="117" t="s">
        <v>9</v>
      </c>
      <c r="H25" s="117" t="s">
        <v>12</v>
      </c>
      <c r="I25" s="118" t="s">
        <v>11</v>
      </c>
    </row>
    <row r="26" spans="1:9" x14ac:dyDescent="0.2">
      <c r="A26" s="588" t="s">
        <v>118</v>
      </c>
      <c r="B26" s="579">
        <v>11697.81</v>
      </c>
      <c r="C26" s="579" t="s">
        <v>65</v>
      </c>
      <c r="D26" s="591" t="s">
        <v>315</v>
      </c>
      <c r="E26" s="37" t="s">
        <v>316</v>
      </c>
      <c r="F26" s="37" t="s">
        <v>104</v>
      </c>
      <c r="G26" s="37">
        <v>1</v>
      </c>
      <c r="H26" s="38">
        <v>93.24</v>
      </c>
      <c r="I26" s="39">
        <f t="shared" ref="I26:I102" si="1">G26*H26</f>
        <v>93.24</v>
      </c>
    </row>
    <row r="27" spans="1:9" ht="12.75" customHeight="1" x14ac:dyDescent="0.2">
      <c r="A27" s="589"/>
      <c r="B27" s="581"/>
      <c r="C27" s="581"/>
      <c r="D27" s="595"/>
      <c r="E27" s="15" t="s">
        <v>317</v>
      </c>
      <c r="F27" s="15" t="s">
        <v>100</v>
      </c>
      <c r="G27" s="15">
        <v>1</v>
      </c>
      <c r="H27" s="16">
        <v>138.53</v>
      </c>
      <c r="I27" s="43">
        <f t="shared" si="1"/>
        <v>138.53</v>
      </c>
    </row>
    <row r="28" spans="1:9" ht="12.75" customHeight="1" thickBot="1" x14ac:dyDescent="0.25">
      <c r="A28" s="590"/>
      <c r="B28" s="581"/>
      <c r="C28" s="580"/>
      <c r="D28" s="592"/>
      <c r="E28" s="40" t="s">
        <v>318</v>
      </c>
      <c r="F28" s="40" t="s">
        <v>100</v>
      </c>
      <c r="G28" s="40">
        <v>1</v>
      </c>
      <c r="H28" s="41">
        <v>450</v>
      </c>
      <c r="I28" s="42">
        <f t="shared" si="1"/>
        <v>450</v>
      </c>
    </row>
    <row r="29" spans="1:9" x14ac:dyDescent="0.2">
      <c r="A29" s="588" t="s">
        <v>353</v>
      </c>
      <c r="B29" s="581"/>
      <c r="C29" s="579" t="s">
        <v>65</v>
      </c>
      <c r="D29" s="591"/>
      <c r="E29" s="37" t="s">
        <v>355</v>
      </c>
      <c r="F29" s="37" t="s">
        <v>100</v>
      </c>
      <c r="G29" s="37">
        <v>3</v>
      </c>
      <c r="H29" s="38">
        <v>17</v>
      </c>
      <c r="I29" s="39">
        <f t="shared" si="1"/>
        <v>51</v>
      </c>
    </row>
    <row r="30" spans="1:9" ht="12.75" customHeight="1" thickBot="1" x14ac:dyDescent="0.25">
      <c r="A30" s="590"/>
      <c r="B30" s="580"/>
      <c r="C30" s="580"/>
      <c r="D30" s="592"/>
      <c r="E30" s="86" t="s">
        <v>361</v>
      </c>
      <c r="F30" s="86" t="s">
        <v>100</v>
      </c>
      <c r="G30" s="86">
        <v>1</v>
      </c>
      <c r="H30" s="87">
        <v>20.95</v>
      </c>
      <c r="I30" s="203">
        <f t="shared" si="1"/>
        <v>20.95</v>
      </c>
    </row>
    <row r="31" spans="1:9" ht="26.25" thickBot="1" x14ac:dyDescent="0.25">
      <c r="A31" s="46" t="s">
        <v>353</v>
      </c>
      <c r="B31" s="88">
        <v>9817.51</v>
      </c>
      <c r="C31" s="88" t="s">
        <v>66</v>
      </c>
      <c r="D31" s="467"/>
      <c r="E31" s="47" t="s">
        <v>355</v>
      </c>
      <c r="F31" s="47" t="s">
        <v>100</v>
      </c>
      <c r="G31" s="47">
        <v>3</v>
      </c>
      <c r="H31" s="48">
        <v>17</v>
      </c>
      <c r="I31" s="484">
        <f t="shared" si="1"/>
        <v>51</v>
      </c>
    </row>
    <row r="32" spans="1:9" ht="12.75" customHeight="1" thickBot="1" x14ac:dyDescent="0.25">
      <c r="A32" s="268"/>
      <c r="B32" s="13">
        <v>9853.1</v>
      </c>
      <c r="C32" s="88" t="s">
        <v>69</v>
      </c>
      <c r="D32" s="270"/>
      <c r="E32" s="15"/>
      <c r="F32" s="15"/>
      <c r="G32" s="15"/>
      <c r="H32" s="16"/>
      <c r="I32" s="43">
        <f t="shared" si="1"/>
        <v>0</v>
      </c>
    </row>
    <row r="33" spans="1:9" ht="12.75" customHeight="1" thickBot="1" x14ac:dyDescent="0.25">
      <c r="A33" s="268"/>
      <c r="B33" s="13">
        <v>9111.16</v>
      </c>
      <c r="C33" s="88" t="s">
        <v>71</v>
      </c>
      <c r="D33" s="270"/>
      <c r="E33" s="15"/>
      <c r="F33" s="15"/>
      <c r="G33" s="15"/>
      <c r="H33" s="16"/>
      <c r="I33" s="43">
        <f t="shared" si="1"/>
        <v>0</v>
      </c>
    </row>
    <row r="34" spans="1:9" ht="13.5" thickBot="1" x14ac:dyDescent="0.25">
      <c r="A34" s="11"/>
      <c r="B34" s="13">
        <v>9082.2999999999993</v>
      </c>
      <c r="C34" s="88" t="s">
        <v>72</v>
      </c>
      <c r="D34" s="15"/>
      <c r="E34" s="15"/>
      <c r="F34" s="15"/>
      <c r="G34" s="15"/>
      <c r="H34" s="16"/>
      <c r="I34" s="43">
        <f t="shared" si="1"/>
        <v>0</v>
      </c>
    </row>
    <row r="35" spans="1:9" ht="13.5" thickBot="1" x14ac:dyDescent="0.25">
      <c r="A35" s="30"/>
      <c r="B35" s="74">
        <v>8949.11</v>
      </c>
      <c r="C35" s="157" t="s">
        <v>73</v>
      </c>
      <c r="D35" s="76"/>
      <c r="E35" s="76"/>
      <c r="F35" s="76"/>
      <c r="G35" s="76"/>
      <c r="H35" s="77"/>
      <c r="I35" s="204">
        <f t="shared" si="1"/>
        <v>0</v>
      </c>
    </row>
    <row r="36" spans="1:9" ht="12.75" customHeight="1" x14ac:dyDescent="0.2">
      <c r="A36" s="588" t="s">
        <v>187</v>
      </c>
      <c r="B36" s="579">
        <v>10528.07</v>
      </c>
      <c r="C36" s="579" t="s">
        <v>74</v>
      </c>
      <c r="D36" s="591" t="s">
        <v>195</v>
      </c>
      <c r="E36" s="37" t="s">
        <v>765</v>
      </c>
      <c r="F36" s="37" t="s">
        <v>100</v>
      </c>
      <c r="G36" s="37">
        <v>2</v>
      </c>
      <c r="H36" s="38">
        <v>72.92</v>
      </c>
      <c r="I36" s="39">
        <f t="shared" si="1"/>
        <v>145.84</v>
      </c>
    </row>
    <row r="37" spans="1:9" ht="12.75" customHeight="1" x14ac:dyDescent="0.2">
      <c r="A37" s="589"/>
      <c r="B37" s="581"/>
      <c r="C37" s="581"/>
      <c r="D37" s="595"/>
      <c r="E37" s="15" t="s">
        <v>293</v>
      </c>
      <c r="F37" s="15" t="s">
        <v>100</v>
      </c>
      <c r="G37" s="15">
        <v>1</v>
      </c>
      <c r="H37" s="16">
        <v>140</v>
      </c>
      <c r="I37" s="43">
        <f t="shared" si="1"/>
        <v>140</v>
      </c>
    </row>
    <row r="38" spans="1:9" ht="12.75" customHeight="1" thickBot="1" x14ac:dyDescent="0.25">
      <c r="A38" s="590"/>
      <c r="B38" s="581"/>
      <c r="C38" s="581"/>
      <c r="D38" s="592"/>
      <c r="E38" s="40" t="s">
        <v>336</v>
      </c>
      <c r="F38" s="40" t="s">
        <v>104</v>
      </c>
      <c r="G38" s="40">
        <v>1</v>
      </c>
      <c r="H38" s="41">
        <v>52.03</v>
      </c>
      <c r="I38" s="42">
        <f t="shared" si="1"/>
        <v>52.03</v>
      </c>
    </row>
    <row r="39" spans="1:9" ht="12.75" customHeight="1" x14ac:dyDescent="0.2">
      <c r="A39" s="588" t="s">
        <v>168</v>
      </c>
      <c r="B39" s="581"/>
      <c r="C39" s="581"/>
      <c r="D39" s="591"/>
      <c r="E39" s="37" t="s">
        <v>740</v>
      </c>
      <c r="F39" s="37" t="s">
        <v>102</v>
      </c>
      <c r="G39" s="37">
        <v>1</v>
      </c>
      <c r="H39" s="38">
        <v>73.75</v>
      </c>
      <c r="I39" s="39">
        <f t="shared" si="1"/>
        <v>73.75</v>
      </c>
    </row>
    <row r="40" spans="1:9" ht="12.75" customHeight="1" x14ac:dyDescent="0.2">
      <c r="A40" s="589"/>
      <c r="B40" s="581"/>
      <c r="C40" s="581"/>
      <c r="D40" s="595"/>
      <c r="E40" s="15" t="s">
        <v>741</v>
      </c>
      <c r="F40" s="15" t="s">
        <v>102</v>
      </c>
      <c r="G40" s="15">
        <v>0.5</v>
      </c>
      <c r="H40" s="16">
        <v>103.35</v>
      </c>
      <c r="I40" s="43">
        <f t="shared" si="1"/>
        <v>51.674999999999997</v>
      </c>
    </row>
    <row r="41" spans="1:9" ht="12.75" customHeight="1" x14ac:dyDescent="0.2">
      <c r="A41" s="589"/>
      <c r="B41" s="581"/>
      <c r="C41" s="581"/>
      <c r="D41" s="595"/>
      <c r="E41" s="15" t="s">
        <v>352</v>
      </c>
      <c r="F41" s="15" t="s">
        <v>100</v>
      </c>
      <c r="G41" s="15">
        <v>4</v>
      </c>
      <c r="H41" s="16">
        <v>8.3699999999999992</v>
      </c>
      <c r="I41" s="43">
        <f t="shared" si="1"/>
        <v>33.479999999999997</v>
      </c>
    </row>
    <row r="42" spans="1:9" ht="12.75" customHeight="1" x14ac:dyDescent="0.2">
      <c r="A42" s="589"/>
      <c r="B42" s="581"/>
      <c r="C42" s="581"/>
      <c r="D42" s="595"/>
      <c r="E42" s="15" t="s">
        <v>1035</v>
      </c>
      <c r="F42" s="15" t="s">
        <v>100</v>
      </c>
      <c r="G42" s="15">
        <v>1</v>
      </c>
      <c r="H42" s="16">
        <v>120</v>
      </c>
      <c r="I42" s="43">
        <f t="shared" si="1"/>
        <v>120</v>
      </c>
    </row>
    <row r="43" spans="1:9" ht="12.75" customHeight="1" thickBot="1" x14ac:dyDescent="0.25">
      <c r="A43" s="590"/>
      <c r="B43" s="580"/>
      <c r="C43" s="580"/>
      <c r="D43" s="592"/>
      <c r="E43" s="40" t="s">
        <v>1036</v>
      </c>
      <c r="F43" s="40" t="s">
        <v>104</v>
      </c>
      <c r="G43" s="40">
        <v>2</v>
      </c>
      <c r="H43" s="41">
        <v>46.16</v>
      </c>
      <c r="I43" s="42">
        <f t="shared" si="1"/>
        <v>92.32</v>
      </c>
    </row>
    <row r="44" spans="1:9" ht="26.25" thickBot="1" x14ac:dyDescent="0.25">
      <c r="A44" s="46" t="s">
        <v>353</v>
      </c>
      <c r="B44" s="493">
        <v>10875.23</v>
      </c>
      <c r="C44" s="493" t="s">
        <v>75</v>
      </c>
      <c r="D44" s="47" t="s">
        <v>362</v>
      </c>
      <c r="E44" s="493" t="s">
        <v>355</v>
      </c>
      <c r="F44" s="493" t="s">
        <v>100</v>
      </c>
      <c r="G44" s="493">
        <v>1</v>
      </c>
      <c r="H44" s="48">
        <v>17</v>
      </c>
      <c r="I44" s="49">
        <f t="shared" si="1"/>
        <v>17</v>
      </c>
    </row>
    <row r="45" spans="1:9" ht="12.75" customHeight="1" x14ac:dyDescent="0.2">
      <c r="A45" s="588" t="s">
        <v>168</v>
      </c>
      <c r="B45" s="579">
        <v>12797.39</v>
      </c>
      <c r="C45" s="579" t="s">
        <v>76</v>
      </c>
      <c r="D45" s="609" t="s">
        <v>1252</v>
      </c>
      <c r="E45" s="37" t="s">
        <v>780</v>
      </c>
      <c r="F45" s="37" t="s">
        <v>100</v>
      </c>
      <c r="G45" s="37">
        <v>2</v>
      </c>
      <c r="H45" s="38">
        <v>235.8</v>
      </c>
      <c r="I45" s="39">
        <f t="shared" si="1"/>
        <v>471.6</v>
      </c>
    </row>
    <row r="46" spans="1:9" ht="12.75" customHeight="1" x14ac:dyDescent="0.2">
      <c r="A46" s="589"/>
      <c r="B46" s="581"/>
      <c r="C46" s="581"/>
      <c r="D46" s="610"/>
      <c r="E46" s="15" t="s">
        <v>342</v>
      </c>
      <c r="F46" s="15" t="s">
        <v>100</v>
      </c>
      <c r="G46" s="15">
        <v>2</v>
      </c>
      <c r="H46" s="16">
        <v>88.1</v>
      </c>
      <c r="I46" s="43">
        <f t="shared" si="1"/>
        <v>176.2</v>
      </c>
    </row>
    <row r="47" spans="1:9" ht="12.75" customHeight="1" x14ac:dyDescent="0.2">
      <c r="A47" s="589"/>
      <c r="B47" s="581"/>
      <c r="C47" s="581"/>
      <c r="D47" s="610"/>
      <c r="E47" s="15" t="s">
        <v>955</v>
      </c>
      <c r="F47" s="15" t="s">
        <v>100</v>
      </c>
      <c r="G47" s="15">
        <v>2</v>
      </c>
      <c r="H47" s="16">
        <v>66.55</v>
      </c>
      <c r="I47" s="43">
        <f t="shared" si="1"/>
        <v>133.1</v>
      </c>
    </row>
    <row r="48" spans="1:9" ht="12.75" customHeight="1" x14ac:dyDescent="0.2">
      <c r="A48" s="589"/>
      <c r="B48" s="581"/>
      <c r="C48" s="581"/>
      <c r="D48" s="610"/>
      <c r="E48" s="15" t="s">
        <v>447</v>
      </c>
      <c r="F48" s="15" t="s">
        <v>100</v>
      </c>
      <c r="G48" s="15">
        <v>2</v>
      </c>
      <c r="H48" s="16">
        <v>32</v>
      </c>
      <c r="I48" s="43">
        <f t="shared" si="1"/>
        <v>64</v>
      </c>
    </row>
    <row r="49" spans="1:9" ht="12.75" customHeight="1" x14ac:dyDescent="0.2">
      <c r="A49" s="589"/>
      <c r="B49" s="581"/>
      <c r="C49" s="581"/>
      <c r="D49" s="610"/>
      <c r="E49" s="15" t="s">
        <v>1253</v>
      </c>
      <c r="F49" s="15" t="s">
        <v>100</v>
      </c>
      <c r="G49" s="15">
        <v>4</v>
      </c>
      <c r="H49" s="16">
        <v>60.6</v>
      </c>
      <c r="I49" s="43">
        <f t="shared" si="1"/>
        <v>242.4</v>
      </c>
    </row>
    <row r="50" spans="1:9" ht="12.75" customHeight="1" x14ac:dyDescent="0.2">
      <c r="A50" s="589"/>
      <c r="B50" s="581"/>
      <c r="C50" s="581"/>
      <c r="D50" s="610"/>
      <c r="E50" s="15" t="s">
        <v>343</v>
      </c>
      <c r="F50" s="15" t="s">
        <v>100</v>
      </c>
      <c r="G50" s="15">
        <v>1</v>
      </c>
      <c r="H50" s="16">
        <v>57.25</v>
      </c>
      <c r="I50" s="43">
        <f t="shared" si="1"/>
        <v>57.25</v>
      </c>
    </row>
    <row r="51" spans="1:9" ht="12.75" customHeight="1" x14ac:dyDescent="0.2">
      <c r="A51" s="589"/>
      <c r="B51" s="581"/>
      <c r="C51" s="581"/>
      <c r="D51" s="610"/>
      <c r="E51" s="15" t="s">
        <v>750</v>
      </c>
      <c r="F51" s="15" t="s">
        <v>100</v>
      </c>
      <c r="G51" s="15">
        <v>1</v>
      </c>
      <c r="H51" s="16">
        <v>25.8</v>
      </c>
      <c r="I51" s="43">
        <f t="shared" si="1"/>
        <v>25.8</v>
      </c>
    </row>
    <row r="52" spans="1:9" ht="12.75" customHeight="1" x14ac:dyDescent="0.2">
      <c r="A52" s="589"/>
      <c r="B52" s="581"/>
      <c r="C52" s="581"/>
      <c r="D52" s="610"/>
      <c r="E52" s="15" t="s">
        <v>449</v>
      </c>
      <c r="F52" s="15" t="s">
        <v>100</v>
      </c>
      <c r="G52" s="15">
        <v>2</v>
      </c>
      <c r="H52" s="16">
        <v>16</v>
      </c>
      <c r="I52" s="43">
        <f t="shared" si="1"/>
        <v>32</v>
      </c>
    </row>
    <row r="53" spans="1:9" ht="12.75" customHeight="1" x14ac:dyDescent="0.2">
      <c r="A53" s="589"/>
      <c r="B53" s="581"/>
      <c r="C53" s="581"/>
      <c r="D53" s="626"/>
      <c r="E53" s="15" t="s">
        <v>648</v>
      </c>
      <c r="F53" s="15" t="s">
        <v>100</v>
      </c>
      <c r="G53" s="15">
        <v>1</v>
      </c>
      <c r="H53" s="16">
        <v>58</v>
      </c>
      <c r="I53" s="43">
        <f t="shared" si="1"/>
        <v>58</v>
      </c>
    </row>
    <row r="54" spans="1:9" ht="12.75" customHeight="1" x14ac:dyDescent="0.2">
      <c r="A54" s="589"/>
      <c r="B54" s="581"/>
      <c r="C54" s="581"/>
      <c r="D54" s="627" t="s">
        <v>1254</v>
      </c>
      <c r="E54" s="15" t="s">
        <v>794</v>
      </c>
      <c r="F54" s="15" t="s">
        <v>100</v>
      </c>
      <c r="G54" s="15">
        <v>1</v>
      </c>
      <c r="H54" s="16">
        <v>199.6</v>
      </c>
      <c r="I54" s="43">
        <f t="shared" si="1"/>
        <v>199.6</v>
      </c>
    </row>
    <row r="55" spans="1:9" ht="12.75" customHeight="1" x14ac:dyDescent="0.2">
      <c r="A55" s="589"/>
      <c r="B55" s="581"/>
      <c r="C55" s="581"/>
      <c r="D55" s="595"/>
      <c r="E55" s="15" t="s">
        <v>342</v>
      </c>
      <c r="F55" s="15" t="s">
        <v>100</v>
      </c>
      <c r="G55" s="15">
        <v>1</v>
      </c>
      <c r="H55" s="16">
        <v>88.1</v>
      </c>
      <c r="I55" s="43">
        <f t="shared" si="1"/>
        <v>88.1</v>
      </c>
    </row>
    <row r="56" spans="1:9" ht="12.75" customHeight="1" x14ac:dyDescent="0.2">
      <c r="A56" s="589"/>
      <c r="B56" s="581"/>
      <c r="C56" s="581"/>
      <c r="D56" s="595"/>
      <c r="E56" s="15" t="s">
        <v>343</v>
      </c>
      <c r="F56" s="15" t="s">
        <v>100</v>
      </c>
      <c r="G56" s="15">
        <v>1</v>
      </c>
      <c r="H56" s="16">
        <v>57.25</v>
      </c>
      <c r="I56" s="43">
        <f t="shared" si="1"/>
        <v>57.25</v>
      </c>
    </row>
    <row r="57" spans="1:9" ht="12.75" customHeight="1" x14ac:dyDescent="0.2">
      <c r="A57" s="589"/>
      <c r="B57" s="581"/>
      <c r="C57" s="581"/>
      <c r="D57" s="595"/>
      <c r="E57" s="15" t="s">
        <v>1255</v>
      </c>
      <c r="F57" s="15" t="s">
        <v>100</v>
      </c>
      <c r="G57" s="15">
        <v>1</v>
      </c>
      <c r="H57" s="16">
        <v>37.9</v>
      </c>
      <c r="I57" s="43">
        <f t="shared" si="1"/>
        <v>37.9</v>
      </c>
    </row>
    <row r="58" spans="1:9" ht="12.75" customHeight="1" x14ac:dyDescent="0.2">
      <c r="A58" s="589"/>
      <c r="B58" s="581"/>
      <c r="C58" s="581"/>
      <c r="D58" s="595"/>
      <c r="E58" s="15" t="s">
        <v>447</v>
      </c>
      <c r="F58" s="15" t="s">
        <v>100</v>
      </c>
      <c r="G58" s="15">
        <v>1</v>
      </c>
      <c r="H58" s="16">
        <v>32</v>
      </c>
      <c r="I58" s="43">
        <f t="shared" si="1"/>
        <v>32</v>
      </c>
    </row>
    <row r="59" spans="1:9" ht="12.75" customHeight="1" x14ac:dyDescent="0.2">
      <c r="A59" s="589"/>
      <c r="B59" s="581"/>
      <c r="C59" s="581"/>
      <c r="D59" s="595"/>
      <c r="E59" s="15" t="s">
        <v>345</v>
      </c>
      <c r="F59" s="15" t="s">
        <v>100</v>
      </c>
      <c r="G59" s="15">
        <v>2</v>
      </c>
      <c r="H59" s="16">
        <v>60.6</v>
      </c>
      <c r="I59" s="43">
        <f t="shared" si="1"/>
        <v>121.2</v>
      </c>
    </row>
    <row r="60" spans="1:9" ht="12.75" customHeight="1" x14ac:dyDescent="0.2">
      <c r="A60" s="589"/>
      <c r="B60" s="581"/>
      <c r="C60" s="581"/>
      <c r="D60" s="595"/>
      <c r="E60" s="15" t="s">
        <v>244</v>
      </c>
      <c r="F60" s="15" t="s">
        <v>100</v>
      </c>
      <c r="G60" s="15">
        <v>1</v>
      </c>
      <c r="H60" s="16">
        <v>290</v>
      </c>
      <c r="I60" s="43">
        <f t="shared" si="1"/>
        <v>290</v>
      </c>
    </row>
    <row r="61" spans="1:9" ht="12.75" customHeight="1" thickBot="1" x14ac:dyDescent="0.25">
      <c r="A61" s="590"/>
      <c r="B61" s="581"/>
      <c r="C61" s="581"/>
      <c r="D61" s="592"/>
      <c r="E61" s="40" t="s">
        <v>571</v>
      </c>
      <c r="F61" s="40" t="s">
        <v>100</v>
      </c>
      <c r="G61" s="40">
        <v>2</v>
      </c>
      <c r="H61" s="41">
        <v>27</v>
      </c>
      <c r="I61" s="42">
        <f t="shared" si="1"/>
        <v>54</v>
      </c>
    </row>
    <row r="62" spans="1:9" ht="12.75" customHeight="1" x14ac:dyDescent="0.2">
      <c r="A62" s="588" t="s">
        <v>118</v>
      </c>
      <c r="B62" s="581"/>
      <c r="C62" s="581"/>
      <c r="D62" s="591" t="s">
        <v>126</v>
      </c>
      <c r="E62" s="37" t="s">
        <v>193</v>
      </c>
      <c r="F62" s="37" t="s">
        <v>100</v>
      </c>
      <c r="G62" s="37">
        <v>6</v>
      </c>
      <c r="H62" s="38">
        <v>110.19</v>
      </c>
      <c r="I62" s="39">
        <f t="shared" si="1"/>
        <v>661.14</v>
      </c>
    </row>
    <row r="63" spans="1:9" ht="12.75" customHeight="1" x14ac:dyDescent="0.2">
      <c r="A63" s="589"/>
      <c r="B63" s="581"/>
      <c r="C63" s="581"/>
      <c r="D63" s="595"/>
      <c r="E63" s="15" t="s">
        <v>742</v>
      </c>
      <c r="F63" s="15" t="s">
        <v>104</v>
      </c>
      <c r="G63" s="15">
        <v>11.7</v>
      </c>
      <c r="H63" s="16">
        <v>28.1</v>
      </c>
      <c r="I63" s="43">
        <f t="shared" si="1"/>
        <v>328.77</v>
      </c>
    </row>
    <row r="64" spans="1:9" ht="12.75" customHeight="1" x14ac:dyDescent="0.2">
      <c r="A64" s="589"/>
      <c r="B64" s="581"/>
      <c r="C64" s="581"/>
      <c r="D64" s="595"/>
      <c r="E64" s="15" t="s">
        <v>1256</v>
      </c>
      <c r="F64" s="15" t="s">
        <v>100</v>
      </c>
      <c r="G64" s="15">
        <v>1</v>
      </c>
      <c r="H64" s="16">
        <v>25</v>
      </c>
      <c r="I64" s="43">
        <f t="shared" si="1"/>
        <v>25</v>
      </c>
    </row>
    <row r="65" spans="1:9" ht="12.75" customHeight="1" x14ac:dyDescent="0.2">
      <c r="A65" s="589"/>
      <c r="B65" s="581"/>
      <c r="C65" s="581"/>
      <c r="D65" s="595"/>
      <c r="E65" s="15" t="s">
        <v>1257</v>
      </c>
      <c r="F65" s="15" t="s">
        <v>100</v>
      </c>
      <c r="G65" s="15">
        <v>2</v>
      </c>
      <c r="H65" s="16">
        <v>40</v>
      </c>
      <c r="I65" s="43">
        <f t="shared" si="1"/>
        <v>80</v>
      </c>
    </row>
    <row r="66" spans="1:9" ht="12.75" customHeight="1" x14ac:dyDescent="0.2">
      <c r="A66" s="589"/>
      <c r="B66" s="581"/>
      <c r="C66" s="581"/>
      <c r="D66" s="595"/>
      <c r="E66" s="15" t="s">
        <v>1258</v>
      </c>
      <c r="F66" s="15" t="s">
        <v>100</v>
      </c>
      <c r="G66" s="15">
        <v>1</v>
      </c>
      <c r="H66" s="16">
        <v>45</v>
      </c>
      <c r="I66" s="43">
        <f t="shared" si="1"/>
        <v>45</v>
      </c>
    </row>
    <row r="67" spans="1:9" ht="12.75" customHeight="1" x14ac:dyDescent="0.2">
      <c r="A67" s="589"/>
      <c r="B67" s="581"/>
      <c r="C67" s="581"/>
      <c r="D67" s="595"/>
      <c r="E67" s="15" t="s">
        <v>1259</v>
      </c>
      <c r="F67" s="15" t="s">
        <v>100</v>
      </c>
      <c r="G67" s="15">
        <v>1</v>
      </c>
      <c r="H67" s="16">
        <v>27</v>
      </c>
      <c r="I67" s="43">
        <f t="shared" si="1"/>
        <v>27</v>
      </c>
    </row>
    <row r="68" spans="1:9" ht="12.75" customHeight="1" x14ac:dyDescent="0.2">
      <c r="A68" s="589"/>
      <c r="B68" s="581"/>
      <c r="C68" s="581"/>
      <c r="D68" s="595"/>
      <c r="E68" s="15" t="s">
        <v>1260</v>
      </c>
      <c r="F68" s="15" t="s">
        <v>100</v>
      </c>
      <c r="G68" s="15">
        <v>10</v>
      </c>
      <c r="H68" s="16">
        <v>15</v>
      </c>
      <c r="I68" s="43">
        <f t="shared" si="1"/>
        <v>150</v>
      </c>
    </row>
    <row r="69" spans="1:9" ht="12.75" customHeight="1" x14ac:dyDescent="0.2">
      <c r="A69" s="589"/>
      <c r="B69" s="581"/>
      <c r="C69" s="581"/>
      <c r="D69" s="595"/>
      <c r="E69" s="15" t="s">
        <v>209</v>
      </c>
      <c r="F69" s="15" t="s">
        <v>100</v>
      </c>
      <c r="G69" s="15">
        <v>3</v>
      </c>
      <c r="H69" s="16">
        <v>173.33</v>
      </c>
      <c r="I69" s="43">
        <f t="shared" si="1"/>
        <v>519.99</v>
      </c>
    </row>
    <row r="70" spans="1:9" ht="12.75" customHeight="1" x14ac:dyDescent="0.2">
      <c r="A70" s="589"/>
      <c r="B70" s="581"/>
      <c r="C70" s="581"/>
      <c r="D70" s="595"/>
      <c r="E70" s="15" t="s">
        <v>240</v>
      </c>
      <c r="F70" s="15" t="s">
        <v>100</v>
      </c>
      <c r="G70" s="15">
        <v>4</v>
      </c>
      <c r="H70" s="16">
        <v>320</v>
      </c>
      <c r="I70" s="43">
        <f t="shared" si="1"/>
        <v>1280</v>
      </c>
    </row>
    <row r="71" spans="1:9" ht="12.75" customHeight="1" x14ac:dyDescent="0.2">
      <c r="A71" s="589"/>
      <c r="B71" s="581"/>
      <c r="C71" s="581"/>
      <c r="D71" s="595"/>
      <c r="E71" s="15" t="s">
        <v>578</v>
      </c>
      <c r="F71" s="15" t="s">
        <v>100</v>
      </c>
      <c r="G71" s="15">
        <v>2</v>
      </c>
      <c r="H71" s="16">
        <v>13.56</v>
      </c>
      <c r="I71" s="43">
        <f t="shared" si="1"/>
        <v>27.12</v>
      </c>
    </row>
    <row r="72" spans="1:9" ht="12.75" customHeight="1" x14ac:dyDescent="0.2">
      <c r="A72" s="589"/>
      <c r="B72" s="581"/>
      <c r="C72" s="581"/>
      <c r="D72" s="595"/>
      <c r="E72" s="15" t="s">
        <v>600</v>
      </c>
      <c r="F72" s="15" t="s">
        <v>100</v>
      </c>
      <c r="G72" s="15">
        <v>2</v>
      </c>
      <c r="H72" s="16">
        <v>16.95</v>
      </c>
      <c r="I72" s="43">
        <f t="shared" si="1"/>
        <v>33.9</v>
      </c>
    </row>
    <row r="73" spans="1:9" ht="12.75" customHeight="1" x14ac:dyDescent="0.2">
      <c r="A73" s="589"/>
      <c r="B73" s="581"/>
      <c r="C73" s="581"/>
      <c r="D73" s="595"/>
      <c r="E73" s="15" t="s">
        <v>941</v>
      </c>
      <c r="F73" s="15" t="s">
        <v>100</v>
      </c>
      <c r="G73" s="15">
        <v>2</v>
      </c>
      <c r="H73" s="16">
        <v>22.15</v>
      </c>
      <c r="I73" s="43">
        <f t="shared" si="1"/>
        <v>44.3</v>
      </c>
    </row>
    <row r="74" spans="1:9" ht="12.75" customHeight="1" x14ac:dyDescent="0.2">
      <c r="A74" s="589"/>
      <c r="B74" s="581"/>
      <c r="C74" s="581"/>
      <c r="D74" s="595"/>
      <c r="E74" s="15" t="s">
        <v>273</v>
      </c>
      <c r="F74" s="15" t="s">
        <v>104</v>
      </c>
      <c r="G74" s="15">
        <v>2</v>
      </c>
      <c r="H74" s="16">
        <v>55.74</v>
      </c>
      <c r="I74" s="43">
        <f t="shared" si="1"/>
        <v>111.48</v>
      </c>
    </row>
    <row r="75" spans="1:9" ht="12.75" customHeight="1" x14ac:dyDescent="0.2">
      <c r="A75" s="589"/>
      <c r="B75" s="581"/>
      <c r="C75" s="581"/>
      <c r="D75" s="595"/>
      <c r="E75" s="15" t="s">
        <v>368</v>
      </c>
      <c r="F75" s="15" t="s">
        <v>100</v>
      </c>
      <c r="G75" s="15">
        <v>2</v>
      </c>
      <c r="H75" s="16">
        <v>6.2</v>
      </c>
      <c r="I75" s="43">
        <f t="shared" si="1"/>
        <v>12.4</v>
      </c>
    </row>
    <row r="76" spans="1:9" ht="12.75" customHeight="1" x14ac:dyDescent="0.2">
      <c r="A76" s="589"/>
      <c r="B76" s="581"/>
      <c r="C76" s="581"/>
      <c r="D76" s="595"/>
      <c r="E76" s="15" t="s">
        <v>146</v>
      </c>
      <c r="F76" s="15" t="s">
        <v>100</v>
      </c>
      <c r="G76" s="15">
        <v>2</v>
      </c>
      <c r="H76" s="16">
        <v>12.42</v>
      </c>
      <c r="I76" s="43">
        <f t="shared" si="1"/>
        <v>24.84</v>
      </c>
    </row>
    <row r="77" spans="1:9" ht="12.75" customHeight="1" x14ac:dyDescent="0.2">
      <c r="A77" s="589"/>
      <c r="B77" s="581"/>
      <c r="C77" s="581"/>
      <c r="D77" s="595"/>
      <c r="E77" s="15" t="s">
        <v>340</v>
      </c>
      <c r="F77" s="15" t="s">
        <v>104</v>
      </c>
      <c r="G77" s="15">
        <v>10.5</v>
      </c>
      <c r="H77" s="16">
        <v>138.27000000000001</v>
      </c>
      <c r="I77" s="43">
        <f t="shared" si="1"/>
        <v>1451.835</v>
      </c>
    </row>
    <row r="78" spans="1:9" ht="12.75" customHeight="1" x14ac:dyDescent="0.2">
      <c r="A78" s="589"/>
      <c r="B78" s="581"/>
      <c r="C78" s="581"/>
      <c r="D78" s="595"/>
      <c r="E78" s="15" t="s">
        <v>367</v>
      </c>
      <c r="F78" s="15" t="s">
        <v>104</v>
      </c>
      <c r="G78" s="15">
        <v>9</v>
      </c>
      <c r="H78" s="16">
        <v>131.84</v>
      </c>
      <c r="I78" s="43">
        <f t="shared" si="1"/>
        <v>1186.56</v>
      </c>
    </row>
    <row r="79" spans="1:9" ht="12.75" customHeight="1" x14ac:dyDescent="0.2">
      <c r="A79" s="589"/>
      <c r="B79" s="581"/>
      <c r="C79" s="581"/>
      <c r="D79" s="595"/>
      <c r="E79" s="15" t="s">
        <v>1261</v>
      </c>
      <c r="F79" s="15" t="s">
        <v>104</v>
      </c>
      <c r="G79" s="15">
        <v>4</v>
      </c>
      <c r="H79" s="16">
        <v>92.29</v>
      </c>
      <c r="I79" s="43">
        <f t="shared" si="1"/>
        <v>369.16</v>
      </c>
    </row>
    <row r="80" spans="1:9" ht="12.75" customHeight="1" x14ac:dyDescent="0.2">
      <c r="A80" s="589"/>
      <c r="B80" s="581"/>
      <c r="C80" s="581"/>
      <c r="D80" s="595"/>
      <c r="E80" s="15" t="s">
        <v>1020</v>
      </c>
      <c r="F80" s="15" t="s">
        <v>100</v>
      </c>
      <c r="G80" s="15">
        <v>4</v>
      </c>
      <c r="H80" s="16">
        <v>50.4</v>
      </c>
      <c r="I80" s="43">
        <f t="shared" si="1"/>
        <v>201.6</v>
      </c>
    </row>
    <row r="81" spans="1:9" ht="12.75" customHeight="1" x14ac:dyDescent="0.2">
      <c r="A81" s="589"/>
      <c r="B81" s="581"/>
      <c r="C81" s="581"/>
      <c r="D81" s="595"/>
      <c r="E81" s="15" t="s">
        <v>1262</v>
      </c>
      <c r="F81" s="15" t="s">
        <v>100</v>
      </c>
      <c r="G81" s="15">
        <v>4</v>
      </c>
      <c r="H81" s="16">
        <v>22.64</v>
      </c>
      <c r="I81" s="43">
        <f t="shared" si="1"/>
        <v>90.56</v>
      </c>
    </row>
    <row r="82" spans="1:9" ht="12.75" customHeight="1" x14ac:dyDescent="0.2">
      <c r="A82" s="589"/>
      <c r="B82" s="581"/>
      <c r="C82" s="581"/>
      <c r="D82" s="595"/>
      <c r="E82" s="15" t="s">
        <v>207</v>
      </c>
      <c r="F82" s="15" t="s">
        <v>100</v>
      </c>
      <c r="G82" s="15">
        <v>2</v>
      </c>
      <c r="H82" s="16">
        <v>5.85</v>
      </c>
      <c r="I82" s="43">
        <f t="shared" si="1"/>
        <v>11.7</v>
      </c>
    </row>
    <row r="83" spans="1:9" ht="12.75" customHeight="1" x14ac:dyDescent="0.2">
      <c r="A83" s="589"/>
      <c r="B83" s="581"/>
      <c r="C83" s="581"/>
      <c r="D83" s="595"/>
      <c r="E83" s="15" t="s">
        <v>1263</v>
      </c>
      <c r="F83" s="15" t="s">
        <v>100</v>
      </c>
      <c r="G83" s="15">
        <v>4</v>
      </c>
      <c r="H83" s="16">
        <v>3288.2</v>
      </c>
      <c r="I83" s="43">
        <f t="shared" si="1"/>
        <v>13152.8</v>
      </c>
    </row>
    <row r="84" spans="1:9" ht="12.75" customHeight="1" x14ac:dyDescent="0.2">
      <c r="A84" s="589"/>
      <c r="B84" s="581"/>
      <c r="C84" s="581"/>
      <c r="D84" s="595"/>
      <c r="E84" s="15" t="s">
        <v>351</v>
      </c>
      <c r="F84" s="15" t="s">
        <v>100</v>
      </c>
      <c r="G84" s="15">
        <v>4</v>
      </c>
      <c r="H84" s="16">
        <v>302.02999999999997</v>
      </c>
      <c r="I84" s="43">
        <f t="shared" si="1"/>
        <v>1208.1199999999999</v>
      </c>
    </row>
    <row r="85" spans="1:9" ht="12.75" customHeight="1" x14ac:dyDescent="0.2">
      <c r="A85" s="589"/>
      <c r="B85" s="581"/>
      <c r="C85" s="581"/>
      <c r="D85" s="595"/>
      <c r="E85" s="15" t="s">
        <v>535</v>
      </c>
      <c r="F85" s="15" t="s">
        <v>100</v>
      </c>
      <c r="G85" s="15">
        <v>3</v>
      </c>
      <c r="H85" s="16">
        <v>77.400000000000006</v>
      </c>
      <c r="I85" s="43">
        <f t="shared" si="1"/>
        <v>232.20000000000002</v>
      </c>
    </row>
    <row r="86" spans="1:9" ht="12.75" customHeight="1" x14ac:dyDescent="0.2">
      <c r="A86" s="589"/>
      <c r="B86" s="581"/>
      <c r="C86" s="581"/>
      <c r="D86" s="595"/>
      <c r="E86" s="15" t="s">
        <v>352</v>
      </c>
      <c r="F86" s="15" t="s">
        <v>100</v>
      </c>
      <c r="G86" s="15">
        <v>8</v>
      </c>
      <c r="H86" s="16">
        <v>8.3699999999999992</v>
      </c>
      <c r="I86" s="43">
        <f t="shared" si="1"/>
        <v>66.959999999999994</v>
      </c>
    </row>
    <row r="87" spans="1:9" ht="12.75" customHeight="1" x14ac:dyDescent="0.2">
      <c r="A87" s="589"/>
      <c r="B87" s="581"/>
      <c r="C87" s="581"/>
      <c r="D87" s="595"/>
      <c r="E87" s="15" t="s">
        <v>228</v>
      </c>
      <c r="F87" s="15" t="s">
        <v>100</v>
      </c>
      <c r="G87" s="15">
        <v>2</v>
      </c>
      <c r="H87" s="16">
        <v>8.07</v>
      </c>
      <c r="I87" s="43">
        <f t="shared" si="1"/>
        <v>16.14</v>
      </c>
    </row>
    <row r="88" spans="1:9" ht="12.75" customHeight="1" x14ac:dyDescent="0.2">
      <c r="A88" s="589"/>
      <c r="B88" s="581"/>
      <c r="C88" s="581"/>
      <c r="D88" s="595"/>
      <c r="E88" s="15" t="s">
        <v>1264</v>
      </c>
      <c r="F88" s="15" t="s">
        <v>100</v>
      </c>
      <c r="G88" s="15">
        <v>2</v>
      </c>
      <c r="H88" s="16">
        <v>23.84</v>
      </c>
      <c r="I88" s="43">
        <f t="shared" si="1"/>
        <v>47.68</v>
      </c>
    </row>
    <row r="89" spans="1:9" ht="12.75" customHeight="1" x14ac:dyDescent="0.2">
      <c r="A89" s="589"/>
      <c r="B89" s="581"/>
      <c r="C89" s="581"/>
      <c r="D89" s="595"/>
      <c r="E89" s="15" t="s">
        <v>1021</v>
      </c>
      <c r="F89" s="15" t="s">
        <v>100</v>
      </c>
      <c r="G89" s="15">
        <v>1</v>
      </c>
      <c r="H89" s="16">
        <v>410.43</v>
      </c>
      <c r="I89" s="43">
        <f t="shared" si="1"/>
        <v>410.43</v>
      </c>
    </row>
    <row r="90" spans="1:9" ht="12.75" customHeight="1" x14ac:dyDescent="0.2">
      <c r="A90" s="589"/>
      <c r="B90" s="581"/>
      <c r="C90" s="581"/>
      <c r="D90" s="595"/>
      <c r="E90" s="15" t="s">
        <v>990</v>
      </c>
      <c r="F90" s="15" t="s">
        <v>104</v>
      </c>
      <c r="G90" s="15">
        <v>4</v>
      </c>
      <c r="H90" s="16">
        <v>56.72</v>
      </c>
      <c r="I90" s="43">
        <f t="shared" si="1"/>
        <v>226.88</v>
      </c>
    </row>
    <row r="91" spans="1:9" ht="12.75" customHeight="1" x14ac:dyDescent="0.2">
      <c r="A91" s="589"/>
      <c r="B91" s="581"/>
      <c r="C91" s="581"/>
      <c r="D91" s="595"/>
      <c r="E91" s="15" t="s">
        <v>740</v>
      </c>
      <c r="F91" s="15" t="s">
        <v>102</v>
      </c>
      <c r="G91" s="15">
        <v>3</v>
      </c>
      <c r="H91" s="16">
        <v>73.75</v>
      </c>
      <c r="I91" s="43">
        <f t="shared" si="1"/>
        <v>221.25</v>
      </c>
    </row>
    <row r="92" spans="1:9" ht="12.75" customHeight="1" x14ac:dyDescent="0.2">
      <c r="A92" s="589"/>
      <c r="B92" s="581"/>
      <c r="C92" s="581"/>
      <c r="D92" s="595"/>
      <c r="E92" s="15" t="s">
        <v>741</v>
      </c>
      <c r="F92" s="15" t="s">
        <v>102</v>
      </c>
      <c r="G92" s="15">
        <v>2</v>
      </c>
      <c r="H92" s="16">
        <v>103.35</v>
      </c>
      <c r="I92" s="43">
        <f t="shared" si="1"/>
        <v>206.7</v>
      </c>
    </row>
    <row r="93" spans="1:9" ht="12.75" customHeight="1" x14ac:dyDescent="0.2">
      <c r="A93" s="589"/>
      <c r="B93" s="581"/>
      <c r="C93" s="581"/>
      <c r="D93" s="595"/>
      <c r="E93" s="15" t="s">
        <v>521</v>
      </c>
      <c r="F93" s="15" t="s">
        <v>100</v>
      </c>
      <c r="G93" s="15">
        <v>1</v>
      </c>
      <c r="H93" s="16">
        <v>76.7</v>
      </c>
      <c r="I93" s="43">
        <f t="shared" si="1"/>
        <v>76.7</v>
      </c>
    </row>
    <row r="94" spans="1:9" ht="12.75" customHeight="1" x14ac:dyDescent="0.2">
      <c r="A94" s="589"/>
      <c r="B94" s="581"/>
      <c r="C94" s="581"/>
      <c r="D94" s="595"/>
      <c r="E94" s="15" t="s">
        <v>322</v>
      </c>
      <c r="F94" s="15" t="s">
        <v>100</v>
      </c>
      <c r="G94" s="15">
        <v>2</v>
      </c>
      <c r="H94" s="16">
        <v>567.37</v>
      </c>
      <c r="I94" s="43">
        <f t="shared" si="1"/>
        <v>1134.74</v>
      </c>
    </row>
    <row r="95" spans="1:9" ht="12.75" customHeight="1" x14ac:dyDescent="0.2">
      <c r="A95" s="589"/>
      <c r="B95" s="581"/>
      <c r="C95" s="581"/>
      <c r="D95" s="595"/>
      <c r="E95" s="15" t="s">
        <v>430</v>
      </c>
      <c r="F95" s="15" t="s">
        <v>100</v>
      </c>
      <c r="G95" s="15">
        <v>1</v>
      </c>
      <c r="H95" s="16">
        <v>132.5</v>
      </c>
      <c r="I95" s="43">
        <f t="shared" si="1"/>
        <v>132.5</v>
      </c>
    </row>
    <row r="96" spans="1:9" ht="12.75" customHeight="1" x14ac:dyDescent="0.2">
      <c r="A96" s="589"/>
      <c r="B96" s="581"/>
      <c r="C96" s="581"/>
      <c r="D96" s="595"/>
      <c r="E96" s="15" t="s">
        <v>1265</v>
      </c>
      <c r="F96" s="15" t="s">
        <v>100</v>
      </c>
      <c r="G96" s="15">
        <v>1</v>
      </c>
      <c r="H96" s="16">
        <v>50.75</v>
      </c>
      <c r="I96" s="43">
        <f t="shared" si="1"/>
        <v>50.75</v>
      </c>
    </row>
    <row r="97" spans="1:9" ht="12.75" customHeight="1" x14ac:dyDescent="0.2">
      <c r="A97" s="589"/>
      <c r="B97" s="581"/>
      <c r="C97" s="581"/>
      <c r="D97" s="595"/>
      <c r="E97" s="15" t="s">
        <v>1260</v>
      </c>
      <c r="F97" s="15" t="s">
        <v>100</v>
      </c>
      <c r="G97" s="15">
        <v>4</v>
      </c>
      <c r="H97" s="16">
        <v>4.59</v>
      </c>
      <c r="I97" s="43">
        <f t="shared" si="1"/>
        <v>18.36</v>
      </c>
    </row>
    <row r="98" spans="1:9" ht="12.75" customHeight="1" x14ac:dyDescent="0.2">
      <c r="A98" s="589"/>
      <c r="B98" s="581"/>
      <c r="C98" s="581"/>
      <c r="D98" s="595"/>
      <c r="E98" s="15" t="s">
        <v>1266</v>
      </c>
      <c r="F98" s="15" t="s">
        <v>100</v>
      </c>
      <c r="G98" s="15">
        <v>1</v>
      </c>
      <c r="H98" s="16">
        <v>5.44</v>
      </c>
      <c r="I98" s="43">
        <f t="shared" si="1"/>
        <v>5.44</v>
      </c>
    </row>
    <row r="99" spans="1:9" ht="12.75" customHeight="1" thickBot="1" x14ac:dyDescent="0.25">
      <c r="A99" s="590"/>
      <c r="B99" s="580"/>
      <c r="C99" s="580"/>
      <c r="D99" s="592"/>
      <c r="E99" s="40" t="s">
        <v>656</v>
      </c>
      <c r="F99" s="40" t="s">
        <v>100</v>
      </c>
      <c r="G99" s="40">
        <v>1</v>
      </c>
      <c r="H99" s="41">
        <v>155.69999999999999</v>
      </c>
      <c r="I99" s="42">
        <f t="shared" si="1"/>
        <v>155.69999999999999</v>
      </c>
    </row>
    <row r="100" spans="1:9" ht="12.75" customHeight="1" x14ac:dyDescent="0.2">
      <c r="A100" s="265"/>
      <c r="B100" s="266">
        <v>10275.030000000001</v>
      </c>
      <c r="C100" s="33" t="s">
        <v>77</v>
      </c>
      <c r="D100" s="267"/>
      <c r="E100" s="35"/>
      <c r="F100" s="35"/>
      <c r="G100" s="35"/>
      <c r="H100" s="36"/>
      <c r="I100" s="160">
        <f t="shared" si="1"/>
        <v>0</v>
      </c>
    </row>
    <row r="101" spans="1:9" ht="12.75" customHeight="1" thickBot="1" x14ac:dyDescent="0.25">
      <c r="A101" s="321"/>
      <c r="B101" s="322">
        <v>13307.52</v>
      </c>
      <c r="C101" s="73" t="s">
        <v>78</v>
      </c>
      <c r="D101" s="323"/>
      <c r="E101" s="53"/>
      <c r="F101" s="53"/>
      <c r="G101" s="53"/>
      <c r="H101" s="156"/>
      <c r="I101" s="204">
        <f t="shared" si="1"/>
        <v>0</v>
      </c>
    </row>
    <row r="102" spans="1:9" ht="26.25" thickBot="1" x14ac:dyDescent="0.25">
      <c r="A102" s="46" t="s">
        <v>353</v>
      </c>
      <c r="B102" s="272">
        <v>11423.15</v>
      </c>
      <c r="C102" s="88" t="s">
        <v>79</v>
      </c>
      <c r="D102" s="47" t="s">
        <v>362</v>
      </c>
      <c r="E102" s="47" t="s">
        <v>355</v>
      </c>
      <c r="F102" s="47" t="s">
        <v>100</v>
      </c>
      <c r="G102" s="47">
        <v>2</v>
      </c>
      <c r="H102" s="48">
        <v>17</v>
      </c>
      <c r="I102" s="49">
        <f t="shared" si="1"/>
        <v>34</v>
      </c>
    </row>
    <row r="103" spans="1:9" ht="12.75" customHeight="1" thickBot="1" x14ac:dyDescent="0.25">
      <c r="A103" s="183"/>
      <c r="B103" s="200">
        <f>SUM(B26:B102)</f>
        <v>127717.37999999999</v>
      </c>
      <c r="C103" s="201"/>
      <c r="D103" s="200"/>
      <c r="E103" s="202"/>
      <c r="F103" s="201"/>
      <c r="G103" s="201"/>
      <c r="H103" s="200" t="s">
        <v>16</v>
      </c>
      <c r="I103" s="233">
        <f>SUM(I26:I102)</f>
        <v>27750.92</v>
      </c>
    </row>
    <row r="104" spans="1:9" ht="64.5" thickBot="1" x14ac:dyDescent="0.25">
      <c r="A104" s="137" t="s">
        <v>381</v>
      </c>
      <c r="B104" s="117" t="s">
        <v>15</v>
      </c>
      <c r="C104" s="117" t="s">
        <v>4</v>
      </c>
      <c r="D104" s="117" t="s">
        <v>22</v>
      </c>
      <c r="E104" s="121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9" ht="12.75" customHeight="1" thickBot="1" x14ac:dyDescent="0.25">
      <c r="A105" s="230"/>
      <c r="B105" s="107">
        <v>5119.38</v>
      </c>
      <c r="C105" s="58" t="s">
        <v>65</v>
      </c>
      <c r="D105" s="67"/>
      <c r="E105" s="59"/>
      <c r="F105" s="59"/>
      <c r="G105" s="59"/>
      <c r="H105" s="60"/>
      <c r="I105" s="61"/>
    </row>
    <row r="106" spans="1:9" ht="12.75" customHeight="1" thickBot="1" x14ac:dyDescent="0.25">
      <c r="A106" s="230"/>
      <c r="B106" s="390">
        <v>5218.01</v>
      </c>
      <c r="C106" s="393" t="s">
        <v>66</v>
      </c>
      <c r="D106" s="55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4926.37</v>
      </c>
      <c r="C107" s="88" t="s">
        <v>69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4902.4399999999996</v>
      </c>
      <c r="C108" s="88" t="s">
        <v>71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5021.6400000000003</v>
      </c>
      <c r="C109" s="88" t="s">
        <v>72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5430.54</v>
      </c>
      <c r="C110" s="88" t="s">
        <v>73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>
        <v>4923.3980000000001</v>
      </c>
      <c r="C111" s="88" t="s">
        <v>74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24"/>
      <c r="B112" s="109">
        <v>6321.4953999999998</v>
      </c>
      <c r="C112" s="88" t="s">
        <v>75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333"/>
      <c r="B113" s="164">
        <v>5163.8594000000003</v>
      </c>
      <c r="C113" s="157" t="s">
        <v>76</v>
      </c>
      <c r="D113" s="331"/>
      <c r="E113" s="47"/>
      <c r="F113" s="47"/>
      <c r="G113" s="47"/>
      <c r="H113" s="48"/>
      <c r="I113" s="49"/>
    </row>
    <row r="114" spans="1:9" ht="12.75" customHeight="1" thickBot="1" x14ac:dyDescent="0.25">
      <c r="A114" s="224"/>
      <c r="B114" s="109">
        <v>4889.8710000000001</v>
      </c>
      <c r="C114" s="88" t="s">
        <v>77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24"/>
      <c r="B115" s="109">
        <v>5471.4125999999997</v>
      </c>
      <c r="C115" s="88" t="s">
        <v>78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224"/>
      <c r="B116" s="109">
        <v>5551.3113000000003</v>
      </c>
      <c r="C116" s="88" t="s">
        <v>79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231"/>
      <c r="B117" s="512">
        <f>SUM(B105:B116)</f>
        <v>62939.727700000003</v>
      </c>
      <c r="C117" s="518" t="s">
        <v>86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596" t="s">
        <v>114</v>
      </c>
      <c r="B118" s="109">
        <v>551.29999999999995</v>
      </c>
      <c r="C118" s="88" t="s">
        <v>72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597"/>
      <c r="B119" s="164">
        <v>822.7</v>
      </c>
      <c r="C119" s="157" t="s">
        <v>73</v>
      </c>
      <c r="D119" s="331"/>
      <c r="E119" s="47"/>
      <c r="F119" s="47"/>
      <c r="G119" s="47"/>
      <c r="H119" s="48"/>
      <c r="I119" s="49"/>
    </row>
    <row r="120" spans="1:9" ht="12.75" customHeight="1" thickBot="1" x14ac:dyDescent="0.25">
      <c r="A120" s="597"/>
      <c r="B120" s="109">
        <v>404.11</v>
      </c>
      <c r="C120" s="88" t="s">
        <v>74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597"/>
      <c r="B121" s="164">
        <v>163.53</v>
      </c>
      <c r="C121" s="157" t="s">
        <v>75</v>
      </c>
      <c r="D121" s="331"/>
      <c r="E121" s="47"/>
      <c r="F121" s="47"/>
      <c r="G121" s="47"/>
      <c r="H121" s="48"/>
      <c r="I121" s="49"/>
    </row>
    <row r="122" spans="1:9" ht="12.75" customHeight="1" thickBot="1" x14ac:dyDescent="0.25">
      <c r="A122" s="598"/>
      <c r="B122" s="512">
        <f>SUM(B118:B121)</f>
        <v>1941.64</v>
      </c>
      <c r="C122" s="518" t="s">
        <v>86</v>
      </c>
      <c r="D122" s="89"/>
      <c r="E122" s="47"/>
      <c r="F122" s="47"/>
      <c r="G122" s="47"/>
      <c r="H122" s="48"/>
      <c r="I122" s="49">
        <v>675.8</v>
      </c>
    </row>
    <row r="123" spans="1:9" ht="12.75" customHeight="1" thickBot="1" x14ac:dyDescent="0.25">
      <c r="A123" s="183"/>
      <c r="B123" s="111">
        <f>B117+B122</f>
        <v>64881.367700000003</v>
      </c>
      <c r="C123" s="112"/>
      <c r="D123" s="111"/>
      <c r="E123" s="113"/>
      <c r="F123" s="112"/>
      <c r="G123" s="112"/>
      <c r="H123" s="111" t="s">
        <v>16</v>
      </c>
      <c r="I123" s="235">
        <f>SUM(I105:I122)</f>
        <v>675.8</v>
      </c>
    </row>
    <row r="124" spans="1:9" ht="77.25" thickBot="1" x14ac:dyDescent="0.25">
      <c r="A124" s="137" t="s">
        <v>382</v>
      </c>
      <c r="B124" s="117" t="s">
        <v>15</v>
      </c>
      <c r="C124" s="117" t="s">
        <v>4</v>
      </c>
      <c r="D124" s="117" t="s">
        <v>22</v>
      </c>
      <c r="E124" s="121" t="s">
        <v>17</v>
      </c>
      <c r="F124" s="117" t="s">
        <v>18</v>
      </c>
      <c r="G124" s="117" t="s">
        <v>9</v>
      </c>
      <c r="H124" s="117" t="s">
        <v>12</v>
      </c>
      <c r="I124" s="118" t="s">
        <v>11</v>
      </c>
    </row>
    <row r="125" spans="1:9" ht="12.75" customHeight="1" thickBot="1" x14ac:dyDescent="0.25">
      <c r="A125" s="230"/>
      <c r="B125" s="109">
        <v>7244.6</v>
      </c>
      <c r="C125" s="33" t="s">
        <v>65</v>
      </c>
      <c r="D125" s="89"/>
      <c r="E125" s="47"/>
      <c r="F125" s="47"/>
      <c r="G125" s="47"/>
      <c r="H125" s="48"/>
      <c r="I125" s="49"/>
    </row>
    <row r="126" spans="1:9" ht="12.75" customHeight="1" thickBot="1" x14ac:dyDescent="0.25">
      <c r="A126" s="230"/>
      <c r="B126" s="109">
        <v>7722.06</v>
      </c>
      <c r="C126" s="13" t="s">
        <v>66</v>
      </c>
      <c r="D126" s="89"/>
      <c r="E126" s="47"/>
      <c r="F126" s="47"/>
      <c r="G126" s="47"/>
      <c r="H126" s="48"/>
      <c r="I126" s="49"/>
    </row>
    <row r="127" spans="1:9" ht="12.75" customHeight="1" thickBot="1" x14ac:dyDescent="0.25">
      <c r="A127" s="230"/>
      <c r="B127" s="109">
        <v>6956.16</v>
      </c>
      <c r="C127" s="33" t="s">
        <v>69</v>
      </c>
      <c r="D127" s="89"/>
      <c r="E127" s="47"/>
      <c r="F127" s="47"/>
      <c r="G127" s="47"/>
      <c r="H127" s="48"/>
      <c r="I127" s="49"/>
    </row>
    <row r="128" spans="1:9" ht="12.75" customHeight="1" thickBot="1" x14ac:dyDescent="0.25">
      <c r="A128" s="230"/>
      <c r="B128" s="109">
        <v>7312.53</v>
      </c>
      <c r="C128" s="13" t="s">
        <v>71</v>
      </c>
      <c r="D128" s="89"/>
      <c r="E128" s="47"/>
      <c r="F128" s="47"/>
      <c r="G128" s="47"/>
      <c r="H128" s="48"/>
      <c r="I128" s="49"/>
    </row>
    <row r="129" spans="1:9" ht="12.75" customHeight="1" thickBot="1" x14ac:dyDescent="0.25">
      <c r="A129" s="230"/>
      <c r="B129" s="109">
        <v>7965.98</v>
      </c>
      <c r="C129" s="33" t="s">
        <v>72</v>
      </c>
      <c r="D129" s="89"/>
      <c r="E129" s="47"/>
      <c r="F129" s="47"/>
      <c r="G129" s="47"/>
      <c r="H129" s="48"/>
      <c r="I129" s="49"/>
    </row>
    <row r="130" spans="1:9" ht="12.75" customHeight="1" thickBot="1" x14ac:dyDescent="0.25">
      <c r="A130" s="230"/>
      <c r="B130" s="109">
        <v>7795.89</v>
      </c>
      <c r="C130" s="13" t="s">
        <v>73</v>
      </c>
      <c r="D130" s="89"/>
      <c r="E130" s="47"/>
      <c r="F130" s="47"/>
      <c r="G130" s="47"/>
      <c r="H130" s="48"/>
      <c r="I130" s="49"/>
    </row>
    <row r="131" spans="1:9" ht="12.75" customHeight="1" thickBot="1" x14ac:dyDescent="0.25">
      <c r="A131" s="230"/>
      <c r="B131" s="109">
        <v>6992.2690000000002</v>
      </c>
      <c r="C131" s="33" t="s">
        <v>74</v>
      </c>
      <c r="D131" s="89"/>
      <c r="E131" s="47"/>
      <c r="F131" s="47"/>
      <c r="G131" s="47"/>
      <c r="H131" s="48"/>
      <c r="I131" s="49"/>
    </row>
    <row r="132" spans="1:9" ht="12.75" customHeight="1" thickBot="1" x14ac:dyDescent="0.25">
      <c r="A132" s="230"/>
      <c r="B132" s="109">
        <v>8101.6030000000001</v>
      </c>
      <c r="C132" s="13" t="s">
        <v>75</v>
      </c>
      <c r="D132" s="89"/>
      <c r="E132" s="47"/>
      <c r="F132" s="47"/>
      <c r="G132" s="47"/>
      <c r="H132" s="48"/>
      <c r="I132" s="49"/>
    </row>
    <row r="133" spans="1:9" ht="12.75" customHeight="1" thickBot="1" x14ac:dyDescent="0.25">
      <c r="A133" s="230"/>
      <c r="B133" s="109">
        <v>8168.2939999999999</v>
      </c>
      <c r="C133" s="33" t="s">
        <v>76</v>
      </c>
      <c r="D133" s="89"/>
      <c r="E133" s="47"/>
      <c r="F133" s="47"/>
      <c r="G133" s="47"/>
      <c r="H133" s="48"/>
      <c r="I133" s="49"/>
    </row>
    <row r="134" spans="1:9" ht="12.75" customHeight="1" thickBot="1" x14ac:dyDescent="0.25">
      <c r="A134" s="230"/>
      <c r="B134" s="109">
        <v>7620.55</v>
      </c>
      <c r="C134" s="13" t="s">
        <v>77</v>
      </c>
      <c r="D134" s="89"/>
      <c r="E134" s="47"/>
      <c r="F134" s="47"/>
      <c r="G134" s="47"/>
      <c r="H134" s="48"/>
      <c r="I134" s="49"/>
    </row>
    <row r="135" spans="1:9" ht="12.75" customHeight="1" thickBot="1" x14ac:dyDescent="0.25">
      <c r="A135" s="230"/>
      <c r="B135" s="109">
        <v>7610.85</v>
      </c>
      <c r="C135" s="13" t="s">
        <v>78</v>
      </c>
      <c r="D135" s="89"/>
      <c r="E135" s="47"/>
      <c r="F135" s="47"/>
      <c r="G135" s="47"/>
      <c r="H135" s="48"/>
      <c r="I135" s="49"/>
    </row>
    <row r="136" spans="1:9" ht="12.75" customHeight="1" thickBot="1" x14ac:dyDescent="0.25">
      <c r="A136" s="230"/>
      <c r="B136" s="109">
        <v>7870.2929999999997</v>
      </c>
      <c r="C136" s="13" t="s">
        <v>79</v>
      </c>
      <c r="D136" s="89"/>
      <c r="E136" s="47"/>
      <c r="F136" s="47"/>
      <c r="G136" s="47"/>
      <c r="H136" s="48"/>
      <c r="I136" s="49"/>
    </row>
    <row r="137" spans="1:9" ht="12.75" customHeight="1" thickBot="1" x14ac:dyDescent="0.25">
      <c r="A137" s="230"/>
      <c r="B137" s="109"/>
      <c r="C137" s="88" t="s">
        <v>86</v>
      </c>
      <c r="D137" s="89"/>
      <c r="E137" s="47"/>
      <c r="F137" s="47"/>
      <c r="G137" s="47"/>
      <c r="H137" s="48"/>
      <c r="I137" s="49">
        <v>713.5</v>
      </c>
    </row>
    <row r="138" spans="1:9" ht="13.5" thickBot="1" x14ac:dyDescent="0.25">
      <c r="A138" s="183"/>
      <c r="B138" s="200">
        <f>SUM(B125:B137)</f>
        <v>91361.079000000012</v>
      </c>
      <c r="C138" s="201"/>
      <c r="D138" s="200"/>
      <c r="E138" s="202"/>
      <c r="F138" s="201"/>
      <c r="G138" s="201"/>
      <c r="H138" s="200" t="s">
        <v>16</v>
      </c>
      <c r="I138" s="233">
        <f>SUM(I125:I137)</f>
        <v>713.5</v>
      </c>
    </row>
    <row r="139" spans="1:9" ht="26.25" thickBot="1" x14ac:dyDescent="0.25">
      <c r="A139" s="46" t="s">
        <v>7</v>
      </c>
      <c r="B139" s="117" t="s">
        <v>15</v>
      </c>
      <c r="C139" s="117" t="s">
        <v>4</v>
      </c>
      <c r="D139" s="117" t="s">
        <v>22</v>
      </c>
      <c r="E139" s="121" t="s">
        <v>17</v>
      </c>
      <c r="F139" s="117" t="s">
        <v>18</v>
      </c>
      <c r="G139" s="117" t="s">
        <v>9</v>
      </c>
      <c r="H139" s="117" t="s">
        <v>12</v>
      </c>
      <c r="I139" s="118" t="s">
        <v>11</v>
      </c>
    </row>
    <row r="140" spans="1:9" ht="12.75" customHeight="1" x14ac:dyDescent="0.2">
      <c r="A140" s="589" t="s">
        <v>81</v>
      </c>
      <c r="B140" s="33"/>
      <c r="C140" s="33" t="s">
        <v>65</v>
      </c>
      <c r="D140" s="34"/>
      <c r="E140" s="35"/>
      <c r="F140" s="35" t="s">
        <v>82</v>
      </c>
      <c r="G140" s="35">
        <v>190</v>
      </c>
      <c r="H140" s="16">
        <v>4.54</v>
      </c>
      <c r="I140" s="160">
        <f>G140*H140</f>
        <v>862.6</v>
      </c>
    </row>
    <row r="141" spans="1:9" x14ac:dyDescent="0.2">
      <c r="A141" s="589"/>
      <c r="B141" s="13"/>
      <c r="C141" s="13" t="s">
        <v>66</v>
      </c>
      <c r="D141" s="14"/>
      <c r="E141" s="15"/>
      <c r="F141" s="15" t="s">
        <v>82</v>
      </c>
      <c r="G141" s="15">
        <v>181</v>
      </c>
      <c r="H141" s="16">
        <v>4.54</v>
      </c>
      <c r="I141" s="43">
        <f>G141*H141</f>
        <v>821.74</v>
      </c>
    </row>
    <row r="142" spans="1:9" x14ac:dyDescent="0.2">
      <c r="A142" s="589"/>
      <c r="B142" s="13"/>
      <c r="C142" s="13" t="s">
        <v>69</v>
      </c>
      <c r="D142" s="14"/>
      <c r="E142" s="15"/>
      <c r="F142" s="15" t="s">
        <v>82</v>
      </c>
      <c r="G142" s="15">
        <v>160</v>
      </c>
      <c r="H142" s="16">
        <v>4.54</v>
      </c>
      <c r="I142" s="43">
        <f t="shared" ref="I142:I149" si="2">G142*H142</f>
        <v>726.4</v>
      </c>
    </row>
    <row r="143" spans="1:9" ht="12.75" customHeight="1" x14ac:dyDescent="0.2">
      <c r="A143" s="589"/>
      <c r="B143" s="13"/>
      <c r="C143" s="13" t="s">
        <v>71</v>
      </c>
      <c r="D143" s="14"/>
      <c r="E143" s="15"/>
      <c r="F143" s="15" t="s">
        <v>82</v>
      </c>
      <c r="G143" s="15">
        <v>97</v>
      </c>
      <c r="H143" s="16">
        <v>4.54</v>
      </c>
      <c r="I143" s="43">
        <f t="shared" si="2"/>
        <v>440.38</v>
      </c>
    </row>
    <row r="144" spans="1:9" x14ac:dyDescent="0.2">
      <c r="A144" s="589"/>
      <c r="B144" s="13"/>
      <c r="C144" s="13" t="s">
        <v>72</v>
      </c>
      <c r="D144" s="14"/>
      <c r="E144" s="15"/>
      <c r="F144" s="15" t="s">
        <v>82</v>
      </c>
      <c r="G144" s="15">
        <v>140</v>
      </c>
      <c r="H144" s="16">
        <v>4.54</v>
      </c>
      <c r="I144" s="43">
        <f t="shared" si="2"/>
        <v>635.6</v>
      </c>
    </row>
    <row r="145" spans="1:255" ht="12.75" customHeight="1" x14ac:dyDescent="0.2">
      <c r="A145" s="589"/>
      <c r="B145" s="13"/>
      <c r="C145" s="13" t="s">
        <v>73</v>
      </c>
      <c r="D145" s="14"/>
      <c r="E145" s="15"/>
      <c r="F145" s="15" t="s">
        <v>82</v>
      </c>
      <c r="G145" s="15">
        <v>115</v>
      </c>
      <c r="H145" s="16">
        <v>4.54</v>
      </c>
      <c r="I145" s="43">
        <f t="shared" si="2"/>
        <v>522.1</v>
      </c>
    </row>
    <row r="146" spans="1:255" ht="12.75" customHeight="1" x14ac:dyDescent="0.2">
      <c r="A146" s="589"/>
      <c r="B146" s="13"/>
      <c r="C146" s="13" t="s">
        <v>74</v>
      </c>
      <c r="D146" s="14"/>
      <c r="E146" s="15"/>
      <c r="F146" s="15" t="s">
        <v>82</v>
      </c>
      <c r="G146" s="15">
        <v>121</v>
      </c>
      <c r="H146" s="16">
        <v>4.8099999999999996</v>
      </c>
      <c r="I146" s="43">
        <f t="shared" si="2"/>
        <v>582.01</v>
      </c>
    </row>
    <row r="147" spans="1:255" ht="12.75" customHeight="1" x14ac:dyDescent="0.2">
      <c r="A147" s="589"/>
      <c r="B147" s="13"/>
      <c r="C147" s="13" t="s">
        <v>75</v>
      </c>
      <c r="D147" s="14"/>
      <c r="E147" s="15"/>
      <c r="F147" s="15" t="s">
        <v>82</v>
      </c>
      <c r="G147" s="15">
        <v>121</v>
      </c>
      <c r="H147" s="16">
        <v>4.8099999999999996</v>
      </c>
      <c r="I147" s="43">
        <f t="shared" si="2"/>
        <v>582.01</v>
      </c>
    </row>
    <row r="148" spans="1:255" ht="12.75" customHeight="1" x14ac:dyDescent="0.2">
      <c r="A148" s="589"/>
      <c r="B148" s="13"/>
      <c r="C148" s="13" t="s">
        <v>76</v>
      </c>
      <c r="D148" s="14"/>
      <c r="E148" s="15"/>
      <c r="F148" s="15" t="s">
        <v>82</v>
      </c>
      <c r="G148" s="15">
        <v>209</v>
      </c>
      <c r="H148" s="16">
        <v>4.8099999999999996</v>
      </c>
      <c r="I148" s="43">
        <f t="shared" si="2"/>
        <v>1005.29</v>
      </c>
    </row>
    <row r="149" spans="1:255" ht="12.75" customHeight="1" x14ac:dyDescent="0.2">
      <c r="A149" s="589"/>
      <c r="B149" s="13"/>
      <c r="C149" s="13" t="s">
        <v>77</v>
      </c>
      <c r="D149" s="14"/>
      <c r="E149" s="15"/>
      <c r="F149" s="15" t="s">
        <v>82</v>
      </c>
      <c r="G149" s="15">
        <v>259</v>
      </c>
      <c r="H149" s="16">
        <v>4.8099999999999996</v>
      </c>
      <c r="I149" s="43">
        <f t="shared" si="2"/>
        <v>1245.79</v>
      </c>
    </row>
    <row r="150" spans="1:255" ht="12.75" customHeight="1" x14ac:dyDescent="0.2">
      <c r="A150" s="589"/>
      <c r="B150" s="13"/>
      <c r="C150" s="13" t="s">
        <v>78</v>
      </c>
      <c r="D150" s="14"/>
      <c r="E150" s="15"/>
      <c r="F150" s="15" t="s">
        <v>82</v>
      </c>
      <c r="G150" s="15">
        <v>260</v>
      </c>
      <c r="H150" s="16">
        <v>4.8099999999999996</v>
      </c>
      <c r="I150" s="43">
        <f>G150*H150</f>
        <v>1250.5999999999999</v>
      </c>
    </row>
    <row r="151" spans="1:255" ht="12.75" customHeight="1" x14ac:dyDescent="0.2">
      <c r="A151" s="589"/>
      <c r="B151" s="13"/>
      <c r="C151" s="13" t="s">
        <v>79</v>
      </c>
      <c r="D151" s="14"/>
      <c r="E151" s="15"/>
      <c r="F151" s="15" t="s">
        <v>82</v>
      </c>
      <c r="G151" s="15">
        <v>203</v>
      </c>
      <c r="H151" s="16">
        <v>4.8099999999999996</v>
      </c>
      <c r="I151" s="43">
        <f>G151*H151</f>
        <v>976.43</v>
      </c>
    </row>
    <row r="152" spans="1:255" ht="12.75" customHeight="1" x14ac:dyDescent="0.2">
      <c r="A152" s="589"/>
      <c r="B152" s="74"/>
      <c r="C152" s="13" t="s">
        <v>86</v>
      </c>
      <c r="D152" s="14"/>
      <c r="E152" s="15"/>
      <c r="F152" s="15" t="s">
        <v>82</v>
      </c>
      <c r="G152" s="15">
        <f>SUM(G140:G151)</f>
        <v>2056</v>
      </c>
      <c r="H152" s="16"/>
      <c r="I152" s="246">
        <f>SUM(I140:I151)</f>
        <v>9650.9500000000007</v>
      </c>
    </row>
    <row r="153" spans="1:255" ht="25.5" x14ac:dyDescent="0.2">
      <c r="A153" s="224" t="s">
        <v>91</v>
      </c>
      <c r="B153" s="13"/>
      <c r="C153" s="13" t="s">
        <v>86</v>
      </c>
      <c r="D153" s="14"/>
      <c r="E153" s="15"/>
      <c r="F153" s="15"/>
      <c r="G153" s="15"/>
      <c r="H153" s="16"/>
      <c r="I153" s="246">
        <v>111646.32</v>
      </c>
    </row>
    <row r="154" spans="1:255" ht="12.75" customHeight="1" x14ac:dyDescent="0.2">
      <c r="A154" s="224" t="s">
        <v>83</v>
      </c>
      <c r="B154" s="13"/>
      <c r="C154" s="74" t="s">
        <v>86</v>
      </c>
      <c r="D154" s="14"/>
      <c r="E154" s="15"/>
      <c r="F154" s="15"/>
      <c r="G154" s="15"/>
      <c r="H154" s="16"/>
      <c r="I154" s="246">
        <v>7670.32</v>
      </c>
    </row>
    <row r="155" spans="1:255" ht="12.75" customHeight="1" x14ac:dyDescent="0.2">
      <c r="A155" s="224" t="s">
        <v>85</v>
      </c>
      <c r="B155" s="13"/>
      <c r="C155" s="74" t="s">
        <v>86</v>
      </c>
      <c r="D155" s="14"/>
      <c r="E155" s="15"/>
      <c r="F155" s="15"/>
      <c r="G155" s="15"/>
      <c r="H155" s="16"/>
      <c r="I155" s="246">
        <v>8201.1299999999992</v>
      </c>
    </row>
    <row r="156" spans="1:255" ht="12.75" customHeight="1" x14ac:dyDescent="0.2">
      <c r="A156" s="222" t="s">
        <v>88</v>
      </c>
      <c r="B156" s="13"/>
      <c r="C156" s="74" t="s">
        <v>86</v>
      </c>
      <c r="D156" s="14"/>
      <c r="E156" s="15"/>
      <c r="F156" s="15"/>
      <c r="G156" s="15"/>
      <c r="H156" s="16"/>
      <c r="I156" s="246">
        <v>6464.16</v>
      </c>
    </row>
    <row r="157" spans="1:255" ht="12.75" customHeight="1" thickBot="1" x14ac:dyDescent="0.25">
      <c r="A157" s="222"/>
      <c r="B157" s="112"/>
      <c r="C157" s="112"/>
      <c r="D157" s="111"/>
      <c r="E157" s="113"/>
      <c r="F157" s="112"/>
      <c r="G157" s="112"/>
      <c r="H157" s="111" t="s">
        <v>16</v>
      </c>
      <c r="I157" s="235">
        <f>SUM(I152:I156)</f>
        <v>143632.88</v>
      </c>
    </row>
    <row r="158" spans="1:255" s="45" customFormat="1" ht="77.25" thickBot="1" x14ac:dyDescent="0.25">
      <c r="A158" s="120" t="s">
        <v>96</v>
      </c>
      <c r="B158" s="117" t="s">
        <v>15</v>
      </c>
      <c r="C158" s="117" t="s">
        <v>4</v>
      </c>
      <c r="D158" s="117" t="s">
        <v>22</v>
      </c>
      <c r="E158" s="121" t="s">
        <v>17</v>
      </c>
      <c r="F158" s="117" t="s">
        <v>18</v>
      </c>
      <c r="G158" s="117" t="s">
        <v>9</v>
      </c>
      <c r="H158" s="117" t="s">
        <v>12</v>
      </c>
      <c r="I158" s="118" t="s">
        <v>11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30"/>
      <c r="B159" s="107">
        <v>2994.15</v>
      </c>
      <c r="C159" s="58" t="s">
        <v>65</v>
      </c>
      <c r="D159" s="67"/>
      <c r="E159" s="59"/>
      <c r="F159" s="59"/>
      <c r="G159" s="59"/>
      <c r="H159" s="60"/>
      <c r="I159" s="61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30"/>
      <c r="B160" s="108">
        <v>2622.76</v>
      </c>
      <c r="C160" s="95" t="s">
        <v>66</v>
      </c>
      <c r="D160" s="96"/>
      <c r="E160" s="97"/>
      <c r="F160" s="97"/>
      <c r="G160" s="97"/>
      <c r="H160" s="98"/>
      <c r="I160" s="9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30"/>
      <c r="B161" s="109">
        <v>2991.38</v>
      </c>
      <c r="C161" s="88" t="s">
        <v>69</v>
      </c>
      <c r="D161" s="89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30"/>
      <c r="B162" s="109">
        <v>2957.2</v>
      </c>
      <c r="C162" s="88" t="s">
        <v>71</v>
      </c>
      <c r="D162" s="89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30"/>
      <c r="B163" s="109">
        <v>2987.69</v>
      </c>
      <c r="C163" s="88" t="s">
        <v>72</v>
      </c>
      <c r="D163" s="89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230"/>
      <c r="B164" s="109">
        <v>2945.91</v>
      </c>
      <c r="C164" s="88" t="s">
        <v>73</v>
      </c>
      <c r="D164" s="89"/>
      <c r="E164" s="47"/>
      <c r="F164" s="47"/>
      <c r="G164" s="47"/>
      <c r="H164" s="48"/>
      <c r="I164" s="49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230"/>
      <c r="B165" s="109">
        <v>2475.0990000000002</v>
      </c>
      <c r="C165" s="88" t="s">
        <v>74</v>
      </c>
      <c r="D165" s="89"/>
      <c r="E165" s="47"/>
      <c r="F165" s="47"/>
      <c r="G165" s="47"/>
      <c r="H165" s="48"/>
      <c r="I165" s="49"/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224"/>
      <c r="B166" s="109">
        <v>2617.2109999999998</v>
      </c>
      <c r="C166" s="88" t="s">
        <v>75</v>
      </c>
      <c r="D166" s="89"/>
      <c r="E166" s="47"/>
      <c r="F166" s="47"/>
      <c r="G166" s="47"/>
      <c r="H166" s="48"/>
      <c r="I166" s="49"/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224"/>
      <c r="B167" s="109">
        <v>2948.69</v>
      </c>
      <c r="C167" s="88" t="s">
        <v>76</v>
      </c>
      <c r="D167" s="89"/>
      <c r="E167" s="47"/>
      <c r="F167" s="47"/>
      <c r="G167" s="47"/>
      <c r="H167" s="48"/>
      <c r="I167" s="49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224"/>
      <c r="B168" s="109">
        <v>2394.7469999999998</v>
      </c>
      <c r="C168" s="88" t="s">
        <v>77</v>
      </c>
      <c r="D168" s="89"/>
      <c r="E168" s="47"/>
      <c r="F168" s="47"/>
      <c r="G168" s="47"/>
      <c r="H168" s="48"/>
      <c r="I168" s="49"/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224"/>
      <c r="B169" s="109">
        <v>2425.835</v>
      </c>
      <c r="C169" s="88" t="s">
        <v>78</v>
      </c>
      <c r="D169" s="89"/>
      <c r="E169" s="47"/>
      <c r="F169" s="47"/>
      <c r="G169" s="47"/>
      <c r="H169" s="48"/>
      <c r="I169" s="49"/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224"/>
      <c r="B170" s="109">
        <v>3023.84</v>
      </c>
      <c r="C170" s="88" t="s">
        <v>79</v>
      </c>
      <c r="D170" s="89"/>
      <c r="E170" s="47"/>
      <c r="F170" s="47"/>
      <c r="G170" s="47"/>
      <c r="H170" s="48"/>
      <c r="I170" s="49"/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x14ac:dyDescent="0.2">
      <c r="A171" s="224"/>
      <c r="B171" s="188"/>
      <c r="C171" s="73" t="s">
        <v>86</v>
      </c>
      <c r="D171" s="166"/>
      <c r="E171" s="53"/>
      <c r="F171" s="53"/>
      <c r="G171" s="53"/>
      <c r="H171" s="156"/>
      <c r="I171" s="168">
        <v>1128.94</v>
      </c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224"/>
      <c r="B172" s="18">
        <f>SUM(B159:B171)</f>
        <v>33384.512000000002</v>
      </c>
      <c r="C172" s="17"/>
      <c r="D172" s="18"/>
      <c r="E172" s="19"/>
      <c r="F172" s="17"/>
      <c r="G172" s="17"/>
      <c r="H172" s="18" t="s">
        <v>16</v>
      </c>
      <c r="I172" s="236">
        <f>SUM(I159:I171)</f>
        <v>1128.94</v>
      </c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53.25" customHeight="1" thickBot="1" x14ac:dyDescent="0.25">
      <c r="A173" s="46" t="s">
        <v>98</v>
      </c>
      <c r="B173" s="117" t="s">
        <v>15</v>
      </c>
      <c r="C173" s="117" t="s">
        <v>4</v>
      </c>
      <c r="D173" s="117" t="s">
        <v>22</v>
      </c>
      <c r="E173" s="121" t="s">
        <v>17</v>
      </c>
      <c r="F173" s="117" t="s">
        <v>18</v>
      </c>
      <c r="G173" s="117" t="s">
        <v>9</v>
      </c>
      <c r="H173" s="117" t="s">
        <v>12</v>
      </c>
      <c r="I173" s="118" t="s">
        <v>11</v>
      </c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26.25" thickBot="1" x14ac:dyDescent="0.25">
      <c r="A174" s="120" t="s">
        <v>87</v>
      </c>
      <c r="B174" s="167"/>
      <c r="C174" s="88" t="s">
        <v>86</v>
      </c>
      <c r="D174" s="241"/>
      <c r="E174" s="242"/>
      <c r="F174" s="241"/>
      <c r="G174" s="242"/>
      <c r="H174" s="242"/>
      <c r="I174" s="49">
        <v>45109.06</v>
      </c>
    </row>
    <row r="175" spans="1:255" ht="13.5" thickBot="1" x14ac:dyDescent="0.25">
      <c r="A175" s="46"/>
      <c r="B175" s="79">
        <f>SUM(B174:B174)</f>
        <v>0</v>
      </c>
      <c r="C175" s="78"/>
      <c r="D175" s="79"/>
      <c r="E175" s="80"/>
      <c r="F175" s="78"/>
      <c r="G175" s="78"/>
      <c r="H175" s="79" t="s">
        <v>16</v>
      </c>
      <c r="I175" s="81">
        <f>SUM(I174:I174)</f>
        <v>45109.06</v>
      </c>
    </row>
    <row r="176" spans="1:255" ht="51.75" thickBot="1" x14ac:dyDescent="0.25">
      <c r="A176" s="137" t="s">
        <v>97</v>
      </c>
      <c r="B176" s="117" t="s">
        <v>15</v>
      </c>
      <c r="C176" s="117" t="s">
        <v>4</v>
      </c>
      <c r="D176" s="117" t="s">
        <v>22</v>
      </c>
      <c r="E176" s="285" t="s">
        <v>17</v>
      </c>
      <c r="F176" s="117" t="s">
        <v>18</v>
      </c>
      <c r="G176" s="117" t="s">
        <v>9</v>
      </c>
      <c r="H176" s="117" t="s">
        <v>12</v>
      </c>
      <c r="I176" s="118" t="s">
        <v>11</v>
      </c>
    </row>
    <row r="177" spans="1:9" ht="13.5" thickBot="1" x14ac:dyDescent="0.25">
      <c r="A177" s="209"/>
      <c r="B177" s="188"/>
      <c r="C177" s="73" t="s">
        <v>86</v>
      </c>
      <c r="D177" s="166"/>
      <c r="E177" s="53"/>
      <c r="F177" s="53"/>
      <c r="G177" s="53"/>
      <c r="H177" s="156"/>
      <c r="I177" s="571">
        <v>71488.22</v>
      </c>
    </row>
    <row r="178" spans="1:9" ht="13.5" thickBot="1" x14ac:dyDescent="0.25">
      <c r="A178" s="137"/>
      <c r="B178" s="277"/>
      <c r="C178" s="78"/>
      <c r="D178" s="79"/>
      <c r="E178" s="80"/>
      <c r="F178" s="78"/>
      <c r="G178" s="78"/>
      <c r="H178" s="79"/>
      <c r="I178" s="81">
        <f>SUM(I177)</f>
        <v>71488.22</v>
      </c>
    </row>
    <row r="179" spans="1:9" x14ac:dyDescent="0.2">
      <c r="A179" s="9"/>
      <c r="B179" s="9"/>
      <c r="C179" s="9"/>
      <c r="D179" s="9"/>
      <c r="E179" s="9"/>
      <c r="F179" s="20"/>
      <c r="G179" s="20"/>
      <c r="H179" s="20"/>
      <c r="I179" s="20"/>
    </row>
    <row r="180" spans="1:9" ht="12.75" customHeight="1" x14ac:dyDescent="0.2">
      <c r="A180" s="21" t="s">
        <v>20</v>
      </c>
      <c r="B180" s="22"/>
      <c r="C180" s="23"/>
      <c r="D180" s="4" t="s">
        <v>8</v>
      </c>
      <c r="E180" s="4" t="s">
        <v>5</v>
      </c>
      <c r="F180" s="122" t="s">
        <v>6</v>
      </c>
    </row>
    <row r="181" spans="1:9" ht="12.75" customHeight="1" x14ac:dyDescent="0.2">
      <c r="A181" s="593" t="s">
        <v>14</v>
      </c>
      <c r="B181" s="594"/>
      <c r="C181" s="25"/>
      <c r="D181" s="26">
        <f>B24</f>
        <v>86214.582999999999</v>
      </c>
      <c r="E181" s="26">
        <f>I24</f>
        <v>4296.2971999999991</v>
      </c>
      <c r="F181" s="123">
        <f>D181+E181</f>
        <v>90510.8802</v>
      </c>
    </row>
    <row r="182" spans="1:9" ht="12.75" customHeight="1" x14ac:dyDescent="0.2">
      <c r="A182" s="593" t="s">
        <v>1603</v>
      </c>
      <c r="B182" s="594"/>
      <c r="C182" s="25"/>
      <c r="D182" s="26">
        <f>B103</f>
        <v>127717.37999999999</v>
      </c>
      <c r="E182" s="26">
        <f>I103</f>
        <v>27750.92</v>
      </c>
      <c r="F182" s="123">
        <f>D182+E182</f>
        <v>155468.29999999999</v>
      </c>
    </row>
    <row r="183" spans="1:9" ht="12.75" customHeight="1" x14ac:dyDescent="0.2">
      <c r="A183" s="593" t="s">
        <v>13</v>
      </c>
      <c r="B183" s="594"/>
      <c r="C183" s="25"/>
      <c r="D183" s="26">
        <f>B123</f>
        <v>64881.367700000003</v>
      </c>
      <c r="E183" s="26">
        <f>I123</f>
        <v>675.8</v>
      </c>
      <c r="F183" s="123">
        <f>D183+E183</f>
        <v>65557.167700000005</v>
      </c>
    </row>
    <row r="184" spans="1:9" ht="12.75" customHeight="1" x14ac:dyDescent="0.2">
      <c r="A184" s="593" t="s">
        <v>383</v>
      </c>
      <c r="B184" s="594"/>
      <c r="C184" s="25"/>
      <c r="D184" s="26">
        <f>B138</f>
        <v>91361.079000000012</v>
      </c>
      <c r="E184" s="26">
        <f>I138</f>
        <v>713.5</v>
      </c>
      <c r="F184" s="123">
        <f>D184+E184</f>
        <v>92074.579000000012</v>
      </c>
    </row>
    <row r="185" spans="1:9" ht="12.75" customHeight="1" x14ac:dyDescent="0.2">
      <c r="A185" s="593" t="s">
        <v>25</v>
      </c>
      <c r="B185" s="594"/>
      <c r="C185" s="25"/>
      <c r="D185" s="26">
        <f>B172</f>
        <v>33384.512000000002</v>
      </c>
      <c r="E185" s="26">
        <f>I172</f>
        <v>1128.94</v>
      </c>
      <c r="F185" s="123">
        <f>D185+E185</f>
        <v>34513.452000000005</v>
      </c>
      <c r="G185" s="56"/>
    </row>
    <row r="186" spans="1:9" ht="12.75" customHeight="1" x14ac:dyDescent="0.2">
      <c r="A186" s="607" t="s">
        <v>68</v>
      </c>
      <c r="B186" s="608"/>
      <c r="C186" s="25"/>
      <c r="D186" s="26"/>
      <c r="E186" s="26"/>
      <c r="F186" s="245">
        <f>F187+F188+F189+F190+F191</f>
        <v>143632.88</v>
      </c>
      <c r="G186" s="56"/>
    </row>
    <row r="187" spans="1:9" ht="12.75" customHeight="1" x14ac:dyDescent="0.2">
      <c r="A187" s="605" t="s">
        <v>81</v>
      </c>
      <c r="B187" s="606"/>
      <c r="C187" s="25"/>
      <c r="D187" s="26"/>
      <c r="E187" s="26"/>
      <c r="F187" s="123">
        <f>I152</f>
        <v>9650.9500000000007</v>
      </c>
      <c r="G187" s="56"/>
    </row>
    <row r="188" spans="1:9" ht="12.75" customHeight="1" x14ac:dyDescent="0.2">
      <c r="A188" s="605" t="s">
        <v>91</v>
      </c>
      <c r="B188" s="606"/>
      <c r="C188" s="25"/>
      <c r="D188" s="26"/>
      <c r="E188" s="26"/>
      <c r="F188" s="123">
        <f>I153</f>
        <v>111646.32</v>
      </c>
      <c r="G188" s="56"/>
    </row>
    <row r="189" spans="1:9" ht="12.75" customHeight="1" x14ac:dyDescent="0.2">
      <c r="A189" s="605" t="s">
        <v>83</v>
      </c>
      <c r="B189" s="606"/>
      <c r="C189" s="25"/>
      <c r="D189" s="26"/>
      <c r="E189" s="26"/>
      <c r="F189" s="123">
        <f>I154</f>
        <v>7670.32</v>
      </c>
      <c r="G189" s="56"/>
    </row>
    <row r="190" spans="1:9" ht="12.75" customHeight="1" x14ac:dyDescent="0.2">
      <c r="A190" s="605" t="s">
        <v>85</v>
      </c>
      <c r="B190" s="606"/>
      <c r="C190" s="25"/>
      <c r="D190" s="26"/>
      <c r="E190" s="26"/>
      <c r="F190" s="123">
        <f>I155</f>
        <v>8201.1299999999992</v>
      </c>
      <c r="G190" s="56"/>
    </row>
    <row r="191" spans="1:9" ht="12.75" customHeight="1" x14ac:dyDescent="0.2">
      <c r="A191" s="605" t="s">
        <v>88</v>
      </c>
      <c r="B191" s="606"/>
      <c r="C191" s="25"/>
      <c r="D191" s="26"/>
      <c r="E191" s="26"/>
      <c r="F191" s="123">
        <f>I156</f>
        <v>6464.16</v>
      </c>
      <c r="G191" s="56"/>
    </row>
    <row r="192" spans="1:9" ht="12.75" customHeight="1" x14ac:dyDescent="0.2">
      <c r="A192" s="614" t="s">
        <v>2</v>
      </c>
      <c r="B192" s="615"/>
      <c r="C192" s="25"/>
      <c r="D192" s="26">
        <f>B175</f>
        <v>0</v>
      </c>
      <c r="E192" s="26"/>
      <c r="F192" s="123">
        <f>D192+I175</f>
        <v>45109.06</v>
      </c>
      <c r="G192" s="56"/>
    </row>
    <row r="193" spans="1:7" ht="26.45" customHeight="1" x14ac:dyDescent="0.2">
      <c r="A193" s="614" t="s">
        <v>97</v>
      </c>
      <c r="B193" s="615"/>
      <c r="C193" s="25"/>
      <c r="D193" s="26"/>
      <c r="E193" s="26"/>
      <c r="F193" s="123">
        <f>I178</f>
        <v>71488.22</v>
      </c>
      <c r="G193" s="56"/>
    </row>
    <row r="194" spans="1:7" ht="12.75" customHeight="1" x14ac:dyDescent="0.2">
      <c r="A194" s="612" t="s">
        <v>21</v>
      </c>
      <c r="B194" s="613"/>
      <c r="C194" s="27"/>
      <c r="D194" s="28">
        <f>SUM(D181:D192)</f>
        <v>403558.92170000001</v>
      </c>
      <c r="E194" s="28">
        <f>SUM(E181:E185)</f>
        <v>34565.457200000004</v>
      </c>
      <c r="F194" s="124">
        <f>F181+F182+F183+F184+F185+F186+F192+F193</f>
        <v>698354.53890000004</v>
      </c>
      <c r="G194" s="56"/>
    </row>
  </sheetData>
  <autoFilter ref="A5:I172"/>
  <mergeCells count="54">
    <mergeCell ref="G1:H1"/>
    <mergeCell ref="A1:B1"/>
    <mergeCell ref="G2:H2"/>
    <mergeCell ref="A14:A16"/>
    <mergeCell ref="C14:C16"/>
    <mergeCell ref="D14:D16"/>
    <mergeCell ref="A9:A10"/>
    <mergeCell ref="C9:C10"/>
    <mergeCell ref="D9:D10"/>
    <mergeCell ref="C6:C7"/>
    <mergeCell ref="D6:D7"/>
    <mergeCell ref="B9:B10"/>
    <mergeCell ref="A36:A38"/>
    <mergeCell ref="A29:A30"/>
    <mergeCell ref="D29:D30"/>
    <mergeCell ref="A193:B193"/>
    <mergeCell ref="A190:B190"/>
    <mergeCell ref="A188:B188"/>
    <mergeCell ref="A186:B186"/>
    <mergeCell ref="A6:A7"/>
    <mergeCell ref="B6:B7"/>
    <mergeCell ref="A191:B191"/>
    <mergeCell ref="A189:B189"/>
    <mergeCell ref="A181:B181"/>
    <mergeCell ref="A194:B194"/>
    <mergeCell ref="A182:B182"/>
    <mergeCell ref="A183:B183"/>
    <mergeCell ref="A185:B185"/>
    <mergeCell ref="A192:B192"/>
    <mergeCell ref="A184:B184"/>
    <mergeCell ref="A187:B187"/>
    <mergeCell ref="A118:A122"/>
    <mergeCell ref="C29:C30"/>
    <mergeCell ref="D36:D38"/>
    <mergeCell ref="A39:A43"/>
    <mergeCell ref="C36:C43"/>
    <mergeCell ref="A140:A152"/>
    <mergeCell ref="D39:D43"/>
    <mergeCell ref="B36:B43"/>
    <mergeCell ref="A45:A61"/>
    <mergeCell ref="A17:A18"/>
    <mergeCell ref="C17:C18"/>
    <mergeCell ref="D17:D18"/>
    <mergeCell ref="A26:A28"/>
    <mergeCell ref="C26:C28"/>
    <mergeCell ref="D26:D28"/>
    <mergeCell ref="B26:B30"/>
    <mergeCell ref="B14:B18"/>
    <mergeCell ref="D45:D53"/>
    <mergeCell ref="D54:D61"/>
    <mergeCell ref="A62:A99"/>
    <mergeCell ref="D62:D99"/>
    <mergeCell ref="C45:C99"/>
    <mergeCell ref="B45:B99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3"/>
  <dimension ref="A1:IU171"/>
  <sheetViews>
    <sheetView topLeftCell="A136" zoomScaleNormal="100" workbookViewId="0">
      <selection activeCell="A159" sqref="A159:B159"/>
    </sheetView>
  </sheetViews>
  <sheetFormatPr defaultRowHeight="12.75" customHeight="1" x14ac:dyDescent="0.2"/>
  <cols>
    <col min="1" max="1" width="23.7109375" customWidth="1"/>
    <col min="2" max="2" width="11.85546875" customWidth="1"/>
    <col min="3" max="3" width="13.140625" customWidth="1"/>
    <col min="4" max="4" width="16.140625" customWidth="1"/>
    <col min="5" max="5" width="26.140625" customWidth="1"/>
    <col min="6" max="6" width="13.42578125" customWidth="1"/>
    <col min="7" max="7" width="7.28515625" customWidth="1"/>
    <col min="8" max="8" width="12.85546875" customWidth="1"/>
    <col min="9" max="9" width="13.1406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4523.6000000000004</v>
      </c>
      <c r="E2" s="5">
        <v>1244453.7</v>
      </c>
      <c r="F2" s="6">
        <v>1151654.3700000001</v>
      </c>
      <c r="G2" s="586">
        <f>E2-F2</f>
        <v>92799.329999999842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25</v>
      </c>
      <c r="F3" s="1"/>
      <c r="G3" s="1"/>
      <c r="H3" s="1" t="s">
        <v>24</v>
      </c>
      <c r="I3" s="8">
        <f>F2-F171</f>
        <v>2369.8538999999873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x14ac:dyDescent="0.2">
      <c r="A6" s="588" t="s">
        <v>294</v>
      </c>
      <c r="B6" s="579">
        <v>13602.44</v>
      </c>
      <c r="C6" s="579" t="s">
        <v>65</v>
      </c>
      <c r="D6" s="591" t="s">
        <v>295</v>
      </c>
      <c r="E6" s="37" t="s">
        <v>296</v>
      </c>
      <c r="F6" s="37" t="s">
        <v>300</v>
      </c>
      <c r="G6" s="37">
        <v>1</v>
      </c>
      <c r="H6" s="38">
        <v>781</v>
      </c>
      <c r="I6" s="39">
        <f t="shared" ref="I6:I29" si="0">G6*H6</f>
        <v>781</v>
      </c>
    </row>
    <row r="7" spans="1:9" ht="12.75" customHeight="1" x14ac:dyDescent="0.2">
      <c r="A7" s="589"/>
      <c r="B7" s="581"/>
      <c r="C7" s="581"/>
      <c r="D7" s="595"/>
      <c r="E7" s="35" t="s">
        <v>296</v>
      </c>
      <c r="F7" s="15" t="s">
        <v>300</v>
      </c>
      <c r="G7" s="15">
        <v>5</v>
      </c>
      <c r="H7" s="16">
        <v>314</v>
      </c>
      <c r="I7" s="43">
        <f t="shared" si="0"/>
        <v>1570</v>
      </c>
    </row>
    <row r="8" spans="1:9" ht="12.75" customHeight="1" x14ac:dyDescent="0.2">
      <c r="A8" s="589"/>
      <c r="B8" s="581"/>
      <c r="C8" s="581"/>
      <c r="D8" s="595"/>
      <c r="E8" s="35" t="s">
        <v>296</v>
      </c>
      <c r="F8" s="15" t="s">
        <v>300</v>
      </c>
      <c r="G8" s="15">
        <v>3</v>
      </c>
      <c r="H8" s="16">
        <v>161</v>
      </c>
      <c r="I8" s="43">
        <f t="shared" si="0"/>
        <v>483</v>
      </c>
    </row>
    <row r="9" spans="1:9" ht="12.75" customHeight="1" x14ac:dyDescent="0.2">
      <c r="A9" s="589"/>
      <c r="B9" s="581"/>
      <c r="C9" s="581"/>
      <c r="D9" s="595"/>
      <c r="E9" s="35" t="s">
        <v>296</v>
      </c>
      <c r="F9" s="15" t="s">
        <v>300</v>
      </c>
      <c r="G9" s="15">
        <v>5</v>
      </c>
      <c r="H9" s="16">
        <v>238</v>
      </c>
      <c r="I9" s="43">
        <f t="shared" si="0"/>
        <v>1190</v>
      </c>
    </row>
    <row r="10" spans="1:9" ht="12.75" customHeight="1" x14ac:dyDescent="0.2">
      <c r="A10" s="589"/>
      <c r="B10" s="581"/>
      <c r="C10" s="581"/>
      <c r="D10" s="595"/>
      <c r="E10" s="35" t="s">
        <v>296</v>
      </c>
      <c r="F10" s="15" t="s">
        <v>300</v>
      </c>
      <c r="G10" s="15">
        <v>2</v>
      </c>
      <c r="H10" s="16">
        <v>301</v>
      </c>
      <c r="I10" s="43">
        <f t="shared" si="0"/>
        <v>602</v>
      </c>
    </row>
    <row r="11" spans="1:9" ht="12.75" customHeight="1" x14ac:dyDescent="0.2">
      <c r="A11" s="589"/>
      <c r="B11" s="581"/>
      <c r="C11" s="581"/>
      <c r="D11" s="595"/>
      <c r="E11" s="35" t="s">
        <v>296</v>
      </c>
      <c r="F11" s="15" t="s">
        <v>300</v>
      </c>
      <c r="G11" s="15">
        <v>4</v>
      </c>
      <c r="H11" s="16">
        <v>193</v>
      </c>
      <c r="I11" s="43">
        <f t="shared" si="0"/>
        <v>772</v>
      </c>
    </row>
    <row r="12" spans="1:9" ht="12.75" customHeight="1" x14ac:dyDescent="0.2">
      <c r="A12" s="589"/>
      <c r="B12" s="581"/>
      <c r="C12" s="581"/>
      <c r="D12" s="595"/>
      <c r="E12" s="35" t="s">
        <v>297</v>
      </c>
      <c r="F12" s="15" t="s">
        <v>300</v>
      </c>
      <c r="G12" s="15">
        <v>1</v>
      </c>
      <c r="H12" s="16">
        <v>713</v>
      </c>
      <c r="I12" s="43">
        <f t="shared" si="0"/>
        <v>713</v>
      </c>
    </row>
    <row r="13" spans="1:9" ht="12.75" customHeight="1" x14ac:dyDescent="0.2">
      <c r="A13" s="589"/>
      <c r="B13" s="581"/>
      <c r="C13" s="581"/>
      <c r="D13" s="595"/>
      <c r="E13" s="15" t="s">
        <v>298</v>
      </c>
      <c r="F13" s="15" t="s">
        <v>301</v>
      </c>
      <c r="G13" s="15">
        <v>2</v>
      </c>
      <c r="H13" s="16">
        <v>172</v>
      </c>
      <c r="I13" s="43">
        <f t="shared" si="0"/>
        <v>344</v>
      </c>
    </row>
    <row r="14" spans="1:9" ht="12.75" customHeight="1" thickBot="1" x14ac:dyDescent="0.25">
      <c r="A14" s="590"/>
      <c r="B14" s="580"/>
      <c r="C14" s="580"/>
      <c r="D14" s="592"/>
      <c r="E14" s="40" t="s">
        <v>299</v>
      </c>
      <c r="F14" s="40" t="s">
        <v>301</v>
      </c>
      <c r="G14" s="40">
        <v>4</v>
      </c>
      <c r="H14" s="41">
        <v>128</v>
      </c>
      <c r="I14" s="42">
        <f t="shared" si="0"/>
        <v>512</v>
      </c>
    </row>
    <row r="15" spans="1:9" ht="12.75" customHeight="1" x14ac:dyDescent="0.2">
      <c r="A15" s="265"/>
      <c r="B15" s="266">
        <v>13579.88</v>
      </c>
      <c r="C15" s="33" t="s">
        <v>66</v>
      </c>
      <c r="D15" s="267"/>
      <c r="E15" s="35"/>
      <c r="F15" s="35"/>
      <c r="G15" s="35"/>
      <c r="H15" s="36"/>
      <c r="I15" s="33">
        <f t="shared" si="0"/>
        <v>0</v>
      </c>
    </row>
    <row r="16" spans="1:9" ht="12.75" customHeight="1" thickBot="1" x14ac:dyDescent="0.25">
      <c r="A16" s="268"/>
      <c r="B16" s="269">
        <v>14516.79</v>
      </c>
      <c r="C16" s="13" t="s">
        <v>69</v>
      </c>
      <c r="D16" s="270"/>
      <c r="E16" s="15"/>
      <c r="F16" s="15"/>
      <c r="G16" s="15"/>
      <c r="H16" s="16"/>
      <c r="I16" s="13">
        <f t="shared" si="0"/>
        <v>0</v>
      </c>
    </row>
    <row r="17" spans="1:9" ht="26.25" thickBot="1" x14ac:dyDescent="0.25">
      <c r="A17" s="46" t="s">
        <v>840</v>
      </c>
      <c r="B17" s="88">
        <v>12831.01</v>
      </c>
      <c r="C17" s="88" t="s">
        <v>71</v>
      </c>
      <c r="D17" s="55"/>
      <c r="E17" s="47" t="s">
        <v>841</v>
      </c>
      <c r="F17" s="47" t="s">
        <v>102</v>
      </c>
      <c r="G17" s="47">
        <v>1.5</v>
      </c>
      <c r="H17" s="48">
        <v>69.78</v>
      </c>
      <c r="I17" s="49">
        <f t="shared" si="0"/>
        <v>104.67</v>
      </c>
    </row>
    <row r="18" spans="1:9" ht="12.75" customHeight="1" thickBot="1" x14ac:dyDescent="0.25">
      <c r="A18" s="316"/>
      <c r="B18" s="273">
        <v>11902.12</v>
      </c>
      <c r="C18" s="74" t="s">
        <v>72</v>
      </c>
      <c r="D18" s="317"/>
      <c r="E18" s="76"/>
      <c r="F18" s="76"/>
      <c r="G18" s="76"/>
      <c r="H18" s="77"/>
      <c r="I18" s="74">
        <f t="shared" si="0"/>
        <v>0</v>
      </c>
    </row>
    <row r="19" spans="1:9" ht="12.75" customHeight="1" x14ac:dyDescent="0.2">
      <c r="A19" s="588" t="s">
        <v>522</v>
      </c>
      <c r="B19" s="579">
        <v>10534.98</v>
      </c>
      <c r="C19" s="579" t="s">
        <v>73</v>
      </c>
      <c r="D19" s="591" t="s">
        <v>949</v>
      </c>
      <c r="E19" s="37" t="s">
        <v>948</v>
      </c>
      <c r="F19" s="37" t="s">
        <v>300</v>
      </c>
      <c r="G19" s="37">
        <v>6</v>
      </c>
      <c r="H19" s="38">
        <v>815.4</v>
      </c>
      <c r="I19" s="39">
        <f>G19*H19</f>
        <v>4892.3999999999996</v>
      </c>
    </row>
    <row r="20" spans="1:9" ht="12.75" customHeight="1" thickBot="1" x14ac:dyDescent="0.25">
      <c r="A20" s="590"/>
      <c r="B20" s="580"/>
      <c r="C20" s="580"/>
      <c r="D20" s="592"/>
      <c r="E20" s="40" t="s">
        <v>950</v>
      </c>
      <c r="F20" s="40" t="s">
        <v>111</v>
      </c>
      <c r="G20" s="40">
        <v>1</v>
      </c>
      <c r="H20" s="41">
        <v>750</v>
      </c>
      <c r="I20" s="42">
        <f>G20*H20</f>
        <v>750</v>
      </c>
    </row>
    <row r="21" spans="1:9" ht="12.75" customHeight="1" x14ac:dyDescent="0.2">
      <c r="A21" s="265"/>
      <c r="B21" s="266">
        <v>12197.5</v>
      </c>
      <c r="C21" s="33" t="s">
        <v>74</v>
      </c>
      <c r="D21" s="267"/>
      <c r="E21" s="35"/>
      <c r="F21" s="35"/>
      <c r="G21" s="35"/>
      <c r="H21" s="36"/>
      <c r="I21" s="33">
        <f t="shared" si="0"/>
        <v>0</v>
      </c>
    </row>
    <row r="22" spans="1:9" ht="12.75" customHeight="1" thickBot="1" x14ac:dyDescent="0.25">
      <c r="A22" s="321"/>
      <c r="B22" s="73">
        <v>9997.973</v>
      </c>
      <c r="C22" s="73" t="s">
        <v>75</v>
      </c>
      <c r="D22" s="323"/>
      <c r="E22" s="53"/>
      <c r="F22" s="53"/>
      <c r="G22" s="53"/>
      <c r="H22" s="156"/>
      <c r="I22" s="74">
        <f t="shared" si="0"/>
        <v>0</v>
      </c>
    </row>
    <row r="23" spans="1:9" ht="12.75" customHeight="1" x14ac:dyDescent="0.2">
      <c r="A23" s="588" t="s">
        <v>1041</v>
      </c>
      <c r="B23" s="579">
        <v>10862.91</v>
      </c>
      <c r="C23" s="579" t="s">
        <v>76</v>
      </c>
      <c r="D23" s="591" t="s">
        <v>349</v>
      </c>
      <c r="E23" s="37" t="s">
        <v>951</v>
      </c>
      <c r="F23" s="37" t="s">
        <v>102</v>
      </c>
      <c r="G23" s="37">
        <v>16</v>
      </c>
      <c r="H23" s="38">
        <v>148</v>
      </c>
      <c r="I23" s="39">
        <f t="shared" si="0"/>
        <v>2368</v>
      </c>
    </row>
    <row r="24" spans="1:9" ht="12.75" customHeight="1" thickBot="1" x14ac:dyDescent="0.25">
      <c r="A24" s="590"/>
      <c r="B24" s="580"/>
      <c r="C24" s="580"/>
      <c r="D24" s="592"/>
      <c r="E24" s="86" t="s">
        <v>303</v>
      </c>
      <c r="F24" s="86" t="s">
        <v>100</v>
      </c>
      <c r="G24" s="86">
        <v>2</v>
      </c>
      <c r="H24" s="87">
        <v>70</v>
      </c>
      <c r="I24" s="42">
        <f t="shared" si="0"/>
        <v>140</v>
      </c>
    </row>
    <row r="25" spans="1:9" ht="12.75" customHeight="1" x14ac:dyDescent="0.2">
      <c r="A25" s="588" t="s">
        <v>840</v>
      </c>
      <c r="B25" s="579">
        <v>11007.77</v>
      </c>
      <c r="C25" s="579" t="s">
        <v>77</v>
      </c>
      <c r="D25" s="591"/>
      <c r="E25" s="37" t="s">
        <v>841</v>
      </c>
      <c r="F25" s="37" t="s">
        <v>102</v>
      </c>
      <c r="G25" s="37">
        <v>5</v>
      </c>
      <c r="H25" s="38">
        <v>69.78</v>
      </c>
      <c r="I25" s="39">
        <f t="shared" si="0"/>
        <v>348.9</v>
      </c>
    </row>
    <row r="26" spans="1:9" ht="12.75" customHeight="1" thickBot="1" x14ac:dyDescent="0.25">
      <c r="A26" s="590"/>
      <c r="B26" s="580"/>
      <c r="C26" s="580"/>
      <c r="D26" s="592"/>
      <c r="E26" s="86" t="s">
        <v>283</v>
      </c>
      <c r="F26" s="86" t="s">
        <v>100</v>
      </c>
      <c r="G26" s="86">
        <v>1</v>
      </c>
      <c r="H26" s="87">
        <v>100</v>
      </c>
      <c r="I26" s="42">
        <f t="shared" si="0"/>
        <v>100</v>
      </c>
    </row>
    <row r="27" spans="1:9" ht="12.75" customHeight="1" thickBot="1" x14ac:dyDescent="0.25">
      <c r="A27" s="321"/>
      <c r="B27" s="73">
        <v>11904.84</v>
      </c>
      <c r="C27" s="73" t="s">
        <v>78</v>
      </c>
      <c r="D27" s="323"/>
      <c r="E27" s="53"/>
      <c r="F27" s="53"/>
      <c r="G27" s="53"/>
      <c r="H27" s="156"/>
      <c r="I27" s="74">
        <f t="shared" si="0"/>
        <v>0</v>
      </c>
    </row>
    <row r="28" spans="1:9" ht="12.75" customHeight="1" x14ac:dyDescent="0.2">
      <c r="A28" s="588" t="s">
        <v>324</v>
      </c>
      <c r="B28" s="579">
        <v>11866.21</v>
      </c>
      <c r="C28" s="579" t="s">
        <v>79</v>
      </c>
      <c r="D28" s="591" t="s">
        <v>126</v>
      </c>
      <c r="E28" s="37" t="s">
        <v>325</v>
      </c>
      <c r="F28" s="37" t="s">
        <v>107</v>
      </c>
      <c r="G28" s="37">
        <v>1</v>
      </c>
      <c r="H28" s="38">
        <v>180</v>
      </c>
      <c r="I28" s="39">
        <f t="shared" si="0"/>
        <v>180</v>
      </c>
    </row>
    <row r="29" spans="1:9" ht="12.75" customHeight="1" thickBot="1" x14ac:dyDescent="0.25">
      <c r="A29" s="590"/>
      <c r="B29" s="580"/>
      <c r="C29" s="580"/>
      <c r="D29" s="592"/>
      <c r="E29" s="40" t="s">
        <v>221</v>
      </c>
      <c r="F29" s="40" t="s">
        <v>102</v>
      </c>
      <c r="G29" s="40">
        <v>0.1</v>
      </c>
      <c r="H29" s="41">
        <v>82</v>
      </c>
      <c r="I29" s="42">
        <f t="shared" si="0"/>
        <v>8.2000000000000011</v>
      </c>
    </row>
    <row r="30" spans="1:9" ht="12.75" customHeight="1" thickBot="1" x14ac:dyDescent="0.25">
      <c r="A30" s="82"/>
      <c r="B30" s="200">
        <f>SUM(B6:B29)</f>
        <v>144804.42300000001</v>
      </c>
      <c r="C30" s="201"/>
      <c r="D30" s="200"/>
      <c r="E30" s="202"/>
      <c r="F30" s="201"/>
      <c r="G30" s="201"/>
      <c r="H30" s="200" t="s">
        <v>16</v>
      </c>
      <c r="I30" s="200">
        <f>SUM(I6:I29)</f>
        <v>15859.17</v>
      </c>
    </row>
    <row r="31" spans="1:9" ht="77.25" thickBot="1" x14ac:dyDescent="0.25">
      <c r="A31" s="137" t="s">
        <v>1602</v>
      </c>
      <c r="B31" s="117" t="s">
        <v>15</v>
      </c>
      <c r="C31" s="117" t="s">
        <v>4</v>
      </c>
      <c r="D31" s="117" t="s">
        <v>22</v>
      </c>
      <c r="E31" s="121" t="s">
        <v>17</v>
      </c>
      <c r="F31" s="117" t="s">
        <v>18</v>
      </c>
      <c r="G31" s="117" t="s">
        <v>9</v>
      </c>
      <c r="H31" s="117" t="s">
        <v>12</v>
      </c>
      <c r="I31" s="118" t="s">
        <v>11</v>
      </c>
    </row>
    <row r="32" spans="1:9" ht="13.5" thickBot="1" x14ac:dyDescent="0.25">
      <c r="A32" s="265"/>
      <c r="B32" s="266">
        <v>19646.62</v>
      </c>
      <c r="C32" s="266"/>
      <c r="D32" s="267"/>
      <c r="E32" s="35"/>
      <c r="F32" s="35"/>
      <c r="G32" s="35"/>
      <c r="H32" s="36"/>
      <c r="I32" s="160">
        <f t="shared" ref="I32:I76" si="1">G32*H32</f>
        <v>0</v>
      </c>
    </row>
    <row r="33" spans="1:9" ht="12.75" customHeight="1" x14ac:dyDescent="0.2">
      <c r="A33" s="588" t="s">
        <v>456</v>
      </c>
      <c r="B33" s="660">
        <v>16488.63</v>
      </c>
      <c r="C33" s="591" t="s">
        <v>66</v>
      </c>
      <c r="D33" s="591" t="s">
        <v>362</v>
      </c>
      <c r="E33" s="37" t="s">
        <v>457</v>
      </c>
      <c r="F33" s="37" t="s">
        <v>100</v>
      </c>
      <c r="G33" s="37">
        <v>3</v>
      </c>
      <c r="H33" s="38">
        <v>280</v>
      </c>
      <c r="I33" s="39">
        <f t="shared" si="1"/>
        <v>840</v>
      </c>
    </row>
    <row r="34" spans="1:9" ht="12.75" customHeight="1" x14ac:dyDescent="0.2">
      <c r="A34" s="589"/>
      <c r="B34" s="581"/>
      <c r="C34" s="595"/>
      <c r="D34" s="595"/>
      <c r="E34" s="15" t="s">
        <v>458</v>
      </c>
      <c r="F34" s="15" t="s">
        <v>100</v>
      </c>
      <c r="G34" s="15">
        <v>1</v>
      </c>
      <c r="H34" s="16">
        <v>90</v>
      </c>
      <c r="I34" s="43">
        <f t="shared" si="1"/>
        <v>90</v>
      </c>
    </row>
    <row r="35" spans="1:9" ht="12.75" customHeight="1" x14ac:dyDescent="0.2">
      <c r="A35" s="589"/>
      <c r="B35" s="581"/>
      <c r="C35" s="595"/>
      <c r="D35" s="595"/>
      <c r="E35" s="15" t="s">
        <v>459</v>
      </c>
      <c r="F35" s="15" t="s">
        <v>100</v>
      </c>
      <c r="G35" s="15">
        <v>1</v>
      </c>
      <c r="H35" s="16">
        <v>3</v>
      </c>
      <c r="I35" s="43">
        <f t="shared" si="1"/>
        <v>3</v>
      </c>
    </row>
    <row r="36" spans="1:9" ht="12.75" customHeight="1" x14ac:dyDescent="0.2">
      <c r="A36" s="589"/>
      <c r="B36" s="581"/>
      <c r="C36" s="595"/>
      <c r="D36" s="595"/>
      <c r="E36" s="15" t="s">
        <v>460</v>
      </c>
      <c r="F36" s="15" t="s">
        <v>100</v>
      </c>
      <c r="G36" s="15">
        <v>4</v>
      </c>
      <c r="H36" s="16">
        <v>135</v>
      </c>
      <c r="I36" s="43">
        <f t="shared" si="1"/>
        <v>540</v>
      </c>
    </row>
    <row r="37" spans="1:9" ht="12.75" customHeight="1" x14ac:dyDescent="0.2">
      <c r="A37" s="589"/>
      <c r="B37" s="581"/>
      <c r="C37" s="595"/>
      <c r="D37" s="595"/>
      <c r="E37" s="15" t="s">
        <v>461</v>
      </c>
      <c r="F37" s="15" t="s">
        <v>100</v>
      </c>
      <c r="G37" s="15">
        <v>1</v>
      </c>
      <c r="H37" s="16">
        <v>90</v>
      </c>
      <c r="I37" s="43">
        <f t="shared" si="1"/>
        <v>90</v>
      </c>
    </row>
    <row r="38" spans="1:9" ht="12.75" customHeight="1" thickBot="1" x14ac:dyDescent="0.25">
      <c r="A38" s="590"/>
      <c r="B38" s="580"/>
      <c r="C38" s="592"/>
      <c r="D38" s="592"/>
      <c r="E38" s="40" t="s">
        <v>462</v>
      </c>
      <c r="F38" s="40" t="s">
        <v>100</v>
      </c>
      <c r="G38" s="40">
        <v>2</v>
      </c>
      <c r="H38" s="41">
        <v>13</v>
      </c>
      <c r="I38" s="42">
        <f t="shared" si="1"/>
        <v>26</v>
      </c>
    </row>
    <row r="39" spans="1:9" ht="12.75" customHeight="1" thickBot="1" x14ac:dyDescent="0.25">
      <c r="A39" s="316"/>
      <c r="B39" s="273">
        <v>16548.400000000001</v>
      </c>
      <c r="C39" s="74" t="s">
        <v>69</v>
      </c>
      <c r="D39" s="317"/>
      <c r="E39" s="76"/>
      <c r="F39" s="76"/>
      <c r="G39" s="76"/>
      <c r="H39" s="77"/>
      <c r="I39" s="204">
        <f t="shared" si="1"/>
        <v>0</v>
      </c>
    </row>
    <row r="40" spans="1:9" ht="12.75" customHeight="1" x14ac:dyDescent="0.2">
      <c r="A40" s="588" t="s">
        <v>168</v>
      </c>
      <c r="B40" s="579">
        <v>15302.32</v>
      </c>
      <c r="C40" s="579" t="s">
        <v>71</v>
      </c>
      <c r="D40" s="591" t="s">
        <v>366</v>
      </c>
      <c r="E40" s="37" t="s">
        <v>722</v>
      </c>
      <c r="F40" s="37" t="s">
        <v>100</v>
      </c>
      <c r="G40" s="37">
        <v>1</v>
      </c>
      <c r="H40" s="38">
        <v>125.8</v>
      </c>
      <c r="I40" s="39">
        <f t="shared" si="1"/>
        <v>125.8</v>
      </c>
    </row>
    <row r="41" spans="1:9" ht="12.75" customHeight="1" thickBot="1" x14ac:dyDescent="0.25">
      <c r="A41" s="589"/>
      <c r="B41" s="581"/>
      <c r="C41" s="581"/>
      <c r="D41" s="592"/>
      <c r="E41" s="40" t="s">
        <v>249</v>
      </c>
      <c r="F41" s="40" t="s">
        <v>111</v>
      </c>
      <c r="G41" s="40">
        <v>1</v>
      </c>
      <c r="H41" s="41">
        <v>75</v>
      </c>
      <c r="I41" s="42">
        <f t="shared" si="1"/>
        <v>75</v>
      </c>
    </row>
    <row r="42" spans="1:9" ht="12.75" customHeight="1" x14ac:dyDescent="0.2">
      <c r="A42" s="589"/>
      <c r="B42" s="581"/>
      <c r="C42" s="581"/>
      <c r="D42" s="591" t="s">
        <v>310</v>
      </c>
      <c r="E42" s="35" t="s">
        <v>834</v>
      </c>
      <c r="F42" s="35" t="s">
        <v>100</v>
      </c>
      <c r="G42" s="35">
        <v>1</v>
      </c>
      <c r="H42" s="36">
        <v>90</v>
      </c>
      <c r="I42" s="160">
        <f t="shared" si="1"/>
        <v>90</v>
      </c>
    </row>
    <row r="43" spans="1:9" ht="12.75" customHeight="1" x14ac:dyDescent="0.2">
      <c r="A43" s="589"/>
      <c r="B43" s="581"/>
      <c r="C43" s="581"/>
      <c r="D43" s="595"/>
      <c r="E43" s="15" t="s">
        <v>345</v>
      </c>
      <c r="F43" s="15" t="s">
        <v>100</v>
      </c>
      <c r="G43" s="15">
        <v>3</v>
      </c>
      <c r="H43" s="16">
        <v>60.6</v>
      </c>
      <c r="I43" s="43">
        <f t="shared" si="1"/>
        <v>181.8</v>
      </c>
    </row>
    <row r="44" spans="1:9" ht="12.75" customHeight="1" x14ac:dyDescent="0.2">
      <c r="A44" s="589"/>
      <c r="B44" s="581"/>
      <c r="C44" s="581"/>
      <c r="D44" s="595"/>
      <c r="E44" s="15" t="s">
        <v>253</v>
      </c>
      <c r="F44" s="15" t="s">
        <v>100</v>
      </c>
      <c r="G44" s="15">
        <v>2</v>
      </c>
      <c r="H44" s="16">
        <v>12</v>
      </c>
      <c r="I44" s="43">
        <f t="shared" si="1"/>
        <v>24</v>
      </c>
    </row>
    <row r="45" spans="1:9" ht="12.75" customHeight="1" x14ac:dyDescent="0.2">
      <c r="A45" s="589"/>
      <c r="B45" s="581"/>
      <c r="C45" s="581"/>
      <c r="D45" s="595"/>
      <c r="E45" s="15" t="s">
        <v>835</v>
      </c>
      <c r="F45" s="15" t="s">
        <v>100</v>
      </c>
      <c r="G45" s="15">
        <v>2</v>
      </c>
      <c r="H45" s="16">
        <v>63.36</v>
      </c>
      <c r="I45" s="43">
        <f t="shared" si="1"/>
        <v>126.72</v>
      </c>
    </row>
    <row r="46" spans="1:9" x14ac:dyDescent="0.2">
      <c r="A46" s="589"/>
      <c r="B46" s="581"/>
      <c r="C46" s="581"/>
      <c r="D46" s="595"/>
      <c r="E46" s="15" t="s">
        <v>447</v>
      </c>
      <c r="F46" s="15" t="s">
        <v>100</v>
      </c>
      <c r="G46" s="15">
        <v>3</v>
      </c>
      <c r="H46" s="16">
        <v>32</v>
      </c>
      <c r="I46" s="43">
        <f t="shared" si="1"/>
        <v>96</v>
      </c>
    </row>
    <row r="47" spans="1:9" ht="12.75" customHeight="1" x14ac:dyDescent="0.2">
      <c r="A47" s="589"/>
      <c r="B47" s="581"/>
      <c r="C47" s="581"/>
      <c r="D47" s="595"/>
      <c r="E47" s="15" t="s">
        <v>780</v>
      </c>
      <c r="F47" s="15" t="s">
        <v>100</v>
      </c>
      <c r="G47" s="15">
        <v>2</v>
      </c>
      <c r="H47" s="16">
        <v>235.8</v>
      </c>
      <c r="I47" s="43">
        <f t="shared" si="1"/>
        <v>471.6</v>
      </c>
    </row>
    <row r="48" spans="1:9" ht="12.75" customHeight="1" x14ac:dyDescent="0.2">
      <c r="A48" s="589"/>
      <c r="B48" s="581"/>
      <c r="C48" s="581"/>
      <c r="D48" s="595"/>
      <c r="E48" s="15" t="s">
        <v>794</v>
      </c>
      <c r="F48" s="15" t="s">
        <v>100</v>
      </c>
      <c r="G48" s="15">
        <v>2</v>
      </c>
      <c r="H48" s="16">
        <v>199.6</v>
      </c>
      <c r="I48" s="43">
        <f t="shared" si="1"/>
        <v>399.2</v>
      </c>
    </row>
    <row r="49" spans="1:9" ht="12.75" customHeight="1" x14ac:dyDescent="0.2">
      <c r="A49" s="589"/>
      <c r="B49" s="581"/>
      <c r="C49" s="581"/>
      <c r="D49" s="595"/>
      <c r="E49" s="15" t="s">
        <v>342</v>
      </c>
      <c r="F49" s="15" t="s">
        <v>100</v>
      </c>
      <c r="G49" s="15">
        <v>1</v>
      </c>
      <c r="H49" s="16">
        <v>88.1</v>
      </c>
      <c r="I49" s="43">
        <f t="shared" si="1"/>
        <v>88.1</v>
      </c>
    </row>
    <row r="50" spans="1:9" ht="12.75" customHeight="1" x14ac:dyDescent="0.2">
      <c r="A50" s="589"/>
      <c r="B50" s="581"/>
      <c r="C50" s="581"/>
      <c r="D50" s="595"/>
      <c r="E50" s="15" t="s">
        <v>449</v>
      </c>
      <c r="F50" s="15" t="s">
        <v>100</v>
      </c>
      <c r="G50" s="15">
        <v>3</v>
      </c>
      <c r="H50" s="16">
        <v>32.4</v>
      </c>
      <c r="I50" s="43">
        <f t="shared" si="1"/>
        <v>97.199999999999989</v>
      </c>
    </row>
    <row r="51" spans="1:9" ht="12.75" customHeight="1" x14ac:dyDescent="0.2">
      <c r="A51" s="589"/>
      <c r="B51" s="581"/>
      <c r="C51" s="581"/>
      <c r="D51" s="595"/>
      <c r="E51" s="15" t="s">
        <v>836</v>
      </c>
      <c r="F51" s="15" t="s">
        <v>100</v>
      </c>
      <c r="G51" s="15">
        <v>2</v>
      </c>
      <c r="H51" s="16">
        <v>15</v>
      </c>
      <c r="I51" s="43">
        <f t="shared" si="1"/>
        <v>30</v>
      </c>
    </row>
    <row r="52" spans="1:9" ht="12.75" customHeight="1" thickBot="1" x14ac:dyDescent="0.25">
      <c r="A52" s="590"/>
      <c r="B52" s="581"/>
      <c r="C52" s="581"/>
      <c r="D52" s="592"/>
      <c r="E52" s="40" t="s">
        <v>441</v>
      </c>
      <c r="F52" s="40" t="s">
        <v>100</v>
      </c>
      <c r="G52" s="40">
        <v>1</v>
      </c>
      <c r="H52" s="41">
        <v>280</v>
      </c>
      <c r="I52" s="42">
        <f t="shared" si="1"/>
        <v>280</v>
      </c>
    </row>
    <row r="53" spans="1:9" ht="12.75" customHeight="1" x14ac:dyDescent="0.2">
      <c r="A53" s="588" t="s">
        <v>842</v>
      </c>
      <c r="B53" s="581"/>
      <c r="C53" s="581"/>
      <c r="D53" s="591" t="s">
        <v>126</v>
      </c>
      <c r="E53" s="37" t="s">
        <v>838</v>
      </c>
      <c r="F53" s="37" t="s">
        <v>100</v>
      </c>
      <c r="G53" s="37">
        <v>4</v>
      </c>
      <c r="H53" s="38">
        <v>315.74</v>
      </c>
      <c r="I53" s="39">
        <f t="shared" si="1"/>
        <v>1262.96</v>
      </c>
    </row>
    <row r="54" spans="1:9" ht="12.75" customHeight="1" x14ac:dyDescent="0.2">
      <c r="A54" s="589"/>
      <c r="B54" s="581"/>
      <c r="C54" s="581"/>
      <c r="D54" s="595"/>
      <c r="E54" s="15" t="s">
        <v>516</v>
      </c>
      <c r="F54" s="15" t="s">
        <v>100</v>
      </c>
      <c r="G54" s="15">
        <v>3</v>
      </c>
      <c r="H54" s="16">
        <v>233.73</v>
      </c>
      <c r="I54" s="43">
        <f t="shared" si="1"/>
        <v>701.18999999999994</v>
      </c>
    </row>
    <row r="55" spans="1:9" ht="12.75" customHeight="1" x14ac:dyDescent="0.2">
      <c r="A55" s="589"/>
      <c r="B55" s="581"/>
      <c r="C55" s="581"/>
      <c r="D55" s="595"/>
      <c r="E55" s="15" t="s">
        <v>571</v>
      </c>
      <c r="F55" s="15" t="s">
        <v>100</v>
      </c>
      <c r="G55" s="15">
        <v>7</v>
      </c>
      <c r="H55" s="16">
        <v>27</v>
      </c>
      <c r="I55" s="43">
        <f t="shared" si="1"/>
        <v>189</v>
      </c>
    </row>
    <row r="56" spans="1:9" x14ac:dyDescent="0.2">
      <c r="A56" s="589"/>
      <c r="B56" s="581"/>
      <c r="C56" s="581"/>
      <c r="D56" s="595"/>
      <c r="E56" s="15" t="s">
        <v>535</v>
      </c>
      <c r="F56" s="15" t="s">
        <v>102</v>
      </c>
      <c r="G56" s="15">
        <v>5</v>
      </c>
      <c r="H56" s="16">
        <v>77.400000000000006</v>
      </c>
      <c r="I56" s="43">
        <f t="shared" si="1"/>
        <v>387</v>
      </c>
    </row>
    <row r="57" spans="1:9" ht="12.75" customHeight="1" x14ac:dyDescent="0.2">
      <c r="A57" s="589"/>
      <c r="B57" s="581"/>
      <c r="C57" s="581"/>
      <c r="D57" s="595"/>
      <c r="E57" s="15" t="s">
        <v>588</v>
      </c>
      <c r="F57" s="15" t="s">
        <v>102</v>
      </c>
      <c r="G57" s="15">
        <v>3</v>
      </c>
      <c r="H57" s="16">
        <v>69.959999999999994</v>
      </c>
      <c r="I57" s="43">
        <f t="shared" si="1"/>
        <v>209.88</v>
      </c>
    </row>
    <row r="58" spans="1:9" ht="12.75" customHeight="1" thickBot="1" x14ac:dyDescent="0.25">
      <c r="A58" s="590"/>
      <c r="B58" s="580"/>
      <c r="C58" s="580"/>
      <c r="D58" s="592"/>
      <c r="E58" s="40" t="s">
        <v>839</v>
      </c>
      <c r="F58" s="40" t="s">
        <v>100</v>
      </c>
      <c r="G58" s="40">
        <v>2</v>
      </c>
      <c r="H58" s="41">
        <v>140</v>
      </c>
      <c r="I58" s="42">
        <f t="shared" si="1"/>
        <v>280</v>
      </c>
    </row>
    <row r="59" spans="1:9" ht="12.75" customHeight="1" x14ac:dyDescent="0.2">
      <c r="A59" s="265"/>
      <c r="B59" s="266">
        <v>15253.84</v>
      </c>
      <c r="C59" s="33" t="s">
        <v>72</v>
      </c>
      <c r="D59" s="267"/>
      <c r="E59" s="35"/>
      <c r="F59" s="35"/>
      <c r="G59" s="35"/>
      <c r="H59" s="36"/>
      <c r="I59" s="160">
        <f t="shared" si="1"/>
        <v>0</v>
      </c>
    </row>
    <row r="60" spans="1:9" ht="12.75" customHeight="1" thickBot="1" x14ac:dyDescent="0.25">
      <c r="A60" s="316"/>
      <c r="B60" s="273">
        <v>15030.15</v>
      </c>
      <c r="C60" s="73" t="s">
        <v>73</v>
      </c>
      <c r="D60" s="317"/>
      <c r="E60" s="76"/>
      <c r="F60" s="76"/>
      <c r="G60" s="76"/>
      <c r="H60" s="77"/>
      <c r="I60" s="204">
        <f t="shared" si="1"/>
        <v>0</v>
      </c>
    </row>
    <row r="61" spans="1:9" ht="12.75" customHeight="1" x14ac:dyDescent="0.2">
      <c r="A61" s="588" t="s">
        <v>1032</v>
      </c>
      <c r="B61" s="579">
        <v>17682.04</v>
      </c>
      <c r="C61" s="579" t="s">
        <v>74</v>
      </c>
      <c r="D61" s="591" t="s">
        <v>126</v>
      </c>
      <c r="E61" s="37" t="s">
        <v>319</v>
      </c>
      <c r="F61" s="37" t="s">
        <v>104</v>
      </c>
      <c r="G61" s="37">
        <v>36</v>
      </c>
      <c r="H61" s="38">
        <v>238.93</v>
      </c>
      <c r="I61" s="39">
        <f t="shared" si="1"/>
        <v>8601.48</v>
      </c>
    </row>
    <row r="62" spans="1:9" ht="12.75" customHeight="1" x14ac:dyDescent="0.2">
      <c r="A62" s="589"/>
      <c r="B62" s="581"/>
      <c r="C62" s="581"/>
      <c r="D62" s="595"/>
      <c r="E62" s="15" t="s">
        <v>1033</v>
      </c>
      <c r="F62" s="15" t="s">
        <v>100</v>
      </c>
      <c r="G62" s="15">
        <v>1</v>
      </c>
      <c r="H62" s="16">
        <v>66.55</v>
      </c>
      <c r="I62" s="43">
        <f t="shared" si="1"/>
        <v>66.55</v>
      </c>
    </row>
    <row r="63" spans="1:9" ht="12.75" customHeight="1" thickBot="1" x14ac:dyDescent="0.25">
      <c r="A63" s="590"/>
      <c r="B63" s="580"/>
      <c r="C63" s="580"/>
      <c r="D63" s="592"/>
      <c r="E63" s="40" t="s">
        <v>1034</v>
      </c>
      <c r="F63" s="40" t="s">
        <v>100</v>
      </c>
      <c r="G63" s="40">
        <v>2</v>
      </c>
      <c r="H63" s="41">
        <v>12</v>
      </c>
      <c r="I63" s="42">
        <f t="shared" si="1"/>
        <v>24</v>
      </c>
    </row>
    <row r="64" spans="1:9" ht="12.75" customHeight="1" thickBot="1" x14ac:dyDescent="0.25">
      <c r="A64" s="321"/>
      <c r="B64" s="322">
        <v>18265.09</v>
      </c>
      <c r="C64" s="73" t="s">
        <v>75</v>
      </c>
      <c r="D64" s="323"/>
      <c r="E64" s="53"/>
      <c r="F64" s="53"/>
      <c r="G64" s="53"/>
      <c r="H64" s="156"/>
      <c r="I64" s="168">
        <f t="shared" si="1"/>
        <v>0</v>
      </c>
    </row>
    <row r="65" spans="1:9" ht="12.75" customHeight="1" x14ac:dyDescent="0.2">
      <c r="A65" s="588" t="s">
        <v>558</v>
      </c>
      <c r="B65" s="579">
        <v>21493.38</v>
      </c>
      <c r="C65" s="579" t="s">
        <v>76</v>
      </c>
      <c r="D65" s="591" t="s">
        <v>1247</v>
      </c>
      <c r="E65" s="37" t="s">
        <v>224</v>
      </c>
      <c r="F65" s="37" t="s">
        <v>104</v>
      </c>
      <c r="G65" s="37">
        <v>4</v>
      </c>
      <c r="H65" s="38">
        <v>135.87</v>
      </c>
      <c r="I65" s="39">
        <f t="shared" si="1"/>
        <v>543.48</v>
      </c>
    </row>
    <row r="66" spans="1:9" ht="12.75" customHeight="1" x14ac:dyDescent="0.2">
      <c r="A66" s="589"/>
      <c r="B66" s="581"/>
      <c r="C66" s="581"/>
      <c r="D66" s="595"/>
      <c r="E66" s="35" t="s">
        <v>228</v>
      </c>
      <c r="F66" s="35" t="s">
        <v>100</v>
      </c>
      <c r="G66" s="35">
        <v>3</v>
      </c>
      <c r="H66" s="36">
        <v>8.07</v>
      </c>
      <c r="I66" s="43">
        <f t="shared" si="1"/>
        <v>24.21</v>
      </c>
    </row>
    <row r="67" spans="1:9" ht="12.75" customHeight="1" x14ac:dyDescent="0.2">
      <c r="A67" s="589"/>
      <c r="B67" s="581"/>
      <c r="C67" s="581"/>
      <c r="D67" s="595"/>
      <c r="E67" s="35" t="s">
        <v>225</v>
      </c>
      <c r="F67" s="35" t="s">
        <v>100</v>
      </c>
      <c r="G67" s="35">
        <v>2</v>
      </c>
      <c r="H67" s="36">
        <v>191.27</v>
      </c>
      <c r="I67" s="43">
        <f t="shared" si="1"/>
        <v>382.54</v>
      </c>
    </row>
    <row r="68" spans="1:9" ht="12.75" customHeight="1" x14ac:dyDescent="0.2">
      <c r="A68" s="589"/>
      <c r="B68" s="581"/>
      <c r="C68" s="581"/>
      <c r="D68" s="595"/>
      <c r="E68" s="35" t="s">
        <v>227</v>
      </c>
      <c r="F68" s="35" t="s">
        <v>100</v>
      </c>
      <c r="G68" s="35">
        <v>1</v>
      </c>
      <c r="H68" s="36">
        <v>9.52</v>
      </c>
      <c r="I68" s="43">
        <f t="shared" si="1"/>
        <v>9.52</v>
      </c>
    </row>
    <row r="69" spans="1:9" ht="12.75" customHeight="1" x14ac:dyDescent="0.2">
      <c r="A69" s="589"/>
      <c r="B69" s="581"/>
      <c r="C69" s="581"/>
      <c r="D69" s="595"/>
      <c r="E69" s="35" t="s">
        <v>229</v>
      </c>
      <c r="F69" s="35" t="s">
        <v>100</v>
      </c>
      <c r="G69" s="35">
        <v>1</v>
      </c>
      <c r="H69" s="36">
        <v>47.38</v>
      </c>
      <c r="I69" s="43">
        <f t="shared" si="1"/>
        <v>47.38</v>
      </c>
    </row>
    <row r="70" spans="1:9" ht="12.75" customHeight="1" x14ac:dyDescent="0.2">
      <c r="A70" s="589"/>
      <c r="B70" s="581"/>
      <c r="C70" s="581"/>
      <c r="D70" s="595"/>
      <c r="E70" s="35" t="s">
        <v>571</v>
      </c>
      <c r="F70" s="35" t="s">
        <v>100</v>
      </c>
      <c r="G70" s="35">
        <v>2</v>
      </c>
      <c r="H70" s="36">
        <v>27</v>
      </c>
      <c r="I70" s="43">
        <f t="shared" si="1"/>
        <v>54</v>
      </c>
    </row>
    <row r="71" spans="1:9" ht="12.75" customHeight="1" thickBot="1" x14ac:dyDescent="0.25">
      <c r="A71" s="590"/>
      <c r="B71" s="580"/>
      <c r="C71" s="580"/>
      <c r="D71" s="592"/>
      <c r="E71" s="86" t="s">
        <v>1050</v>
      </c>
      <c r="F71" s="86" t="s">
        <v>104</v>
      </c>
      <c r="G71" s="86">
        <v>1</v>
      </c>
      <c r="H71" s="87">
        <v>36.659999999999997</v>
      </c>
      <c r="I71" s="42">
        <f t="shared" si="1"/>
        <v>36.659999999999997</v>
      </c>
    </row>
    <row r="72" spans="1:9" ht="26.25" thickBot="1" x14ac:dyDescent="0.25">
      <c r="A72" s="46" t="s">
        <v>353</v>
      </c>
      <c r="B72" s="88">
        <v>17257.66</v>
      </c>
      <c r="C72" s="88" t="s">
        <v>77</v>
      </c>
      <c r="D72" s="47" t="s">
        <v>362</v>
      </c>
      <c r="E72" s="47" t="s">
        <v>355</v>
      </c>
      <c r="F72" s="47" t="s">
        <v>100</v>
      </c>
      <c r="G72" s="47">
        <v>1</v>
      </c>
      <c r="H72" s="48">
        <v>9.42</v>
      </c>
      <c r="I72" s="49">
        <f>G72*H72</f>
        <v>9.42</v>
      </c>
    </row>
    <row r="73" spans="1:9" ht="12.75" customHeight="1" x14ac:dyDescent="0.2">
      <c r="A73" s="588" t="s">
        <v>353</v>
      </c>
      <c r="B73" s="579">
        <v>22350.16</v>
      </c>
      <c r="C73" s="579" t="s">
        <v>78</v>
      </c>
      <c r="D73" s="591" t="s">
        <v>362</v>
      </c>
      <c r="E73" s="37" t="s">
        <v>355</v>
      </c>
      <c r="F73" s="37" t="s">
        <v>100</v>
      </c>
      <c r="G73" s="37">
        <v>4</v>
      </c>
      <c r="H73" s="38">
        <v>17</v>
      </c>
      <c r="I73" s="298">
        <f t="shared" si="1"/>
        <v>68</v>
      </c>
    </row>
    <row r="74" spans="1:9" ht="12.75" customHeight="1" thickBot="1" x14ac:dyDescent="0.25">
      <c r="A74" s="590"/>
      <c r="B74" s="580"/>
      <c r="C74" s="580"/>
      <c r="D74" s="592"/>
      <c r="E74" s="86" t="s">
        <v>364</v>
      </c>
      <c r="F74" s="86" t="s">
        <v>100</v>
      </c>
      <c r="G74" s="86">
        <v>1</v>
      </c>
      <c r="H74" s="87">
        <v>20</v>
      </c>
      <c r="I74" s="203">
        <f t="shared" si="1"/>
        <v>20</v>
      </c>
    </row>
    <row r="75" spans="1:9" ht="26.25" thickBot="1" x14ac:dyDescent="0.25">
      <c r="A75" s="46" t="s">
        <v>353</v>
      </c>
      <c r="B75" s="579">
        <v>19185.95</v>
      </c>
      <c r="C75" s="579" t="s">
        <v>79</v>
      </c>
      <c r="D75" s="47" t="s">
        <v>362</v>
      </c>
      <c r="E75" s="47" t="s">
        <v>355</v>
      </c>
      <c r="F75" s="47" t="s">
        <v>100</v>
      </c>
      <c r="G75" s="47">
        <v>3</v>
      </c>
      <c r="H75" s="48">
        <v>17</v>
      </c>
      <c r="I75" s="49">
        <f t="shared" si="1"/>
        <v>51</v>
      </c>
    </row>
    <row r="76" spans="1:9" x14ac:dyDescent="0.2">
      <c r="A76" s="588" t="s">
        <v>118</v>
      </c>
      <c r="B76" s="581"/>
      <c r="C76" s="581"/>
      <c r="D76" s="591" t="s">
        <v>1595</v>
      </c>
      <c r="E76" s="85" t="s">
        <v>273</v>
      </c>
      <c r="F76" s="85" t="s">
        <v>104</v>
      </c>
      <c r="G76" s="85">
        <v>5</v>
      </c>
      <c r="H76" s="158">
        <v>55.65</v>
      </c>
      <c r="I76" s="159">
        <f t="shared" si="1"/>
        <v>278.25</v>
      </c>
    </row>
    <row r="77" spans="1:9" ht="12.75" customHeight="1" thickBot="1" x14ac:dyDescent="0.25">
      <c r="A77" s="590"/>
      <c r="B77" s="580"/>
      <c r="C77" s="580"/>
      <c r="D77" s="592"/>
      <c r="E77" s="40" t="s">
        <v>887</v>
      </c>
      <c r="F77" s="40" t="s">
        <v>100</v>
      </c>
      <c r="G77" s="40">
        <v>1</v>
      </c>
      <c r="H77" s="41">
        <v>20.309999999999999</v>
      </c>
      <c r="I77" s="42">
        <f>G77*H77</f>
        <v>20.309999999999999</v>
      </c>
    </row>
    <row r="78" spans="1:9" ht="12.75" customHeight="1" thickBot="1" x14ac:dyDescent="0.25">
      <c r="A78" s="82"/>
      <c r="B78" s="200">
        <f>SUM(B32:B77)</f>
        <v>214504.24000000002</v>
      </c>
      <c r="C78" s="201"/>
      <c r="D78" s="200"/>
      <c r="E78" s="202"/>
      <c r="F78" s="201"/>
      <c r="G78" s="201"/>
      <c r="H78" s="200" t="s">
        <v>16</v>
      </c>
      <c r="I78" s="200">
        <f>SUM(I32:I77)</f>
        <v>16941.249999999996</v>
      </c>
    </row>
    <row r="79" spans="1:9" ht="64.5" thickBot="1" x14ac:dyDescent="0.25">
      <c r="A79" s="137" t="s">
        <v>381</v>
      </c>
      <c r="B79" s="117" t="s">
        <v>15</v>
      </c>
      <c r="C79" s="117" t="s">
        <v>4</v>
      </c>
      <c r="D79" s="117" t="s">
        <v>22</v>
      </c>
      <c r="E79" s="121" t="s">
        <v>17</v>
      </c>
      <c r="F79" s="117" t="s">
        <v>18</v>
      </c>
      <c r="G79" s="117" t="s">
        <v>9</v>
      </c>
      <c r="H79" s="117" t="s">
        <v>12</v>
      </c>
      <c r="I79" s="118" t="s">
        <v>11</v>
      </c>
    </row>
    <row r="80" spans="1:9" ht="12.75" customHeight="1" thickBot="1" x14ac:dyDescent="0.25">
      <c r="A80" s="119"/>
      <c r="B80" s="109">
        <v>8591.98</v>
      </c>
      <c r="C80" s="58" t="s">
        <v>65</v>
      </c>
      <c r="D80" s="67"/>
      <c r="E80" s="59"/>
      <c r="F80" s="59"/>
      <c r="G80" s="59"/>
      <c r="H80" s="60"/>
      <c r="I80" s="61"/>
    </row>
    <row r="81" spans="1:9" ht="12.75" customHeight="1" thickBot="1" x14ac:dyDescent="0.25">
      <c r="A81" s="120"/>
      <c r="B81" s="109">
        <v>8763.7199999999993</v>
      </c>
      <c r="C81" s="88" t="s">
        <v>66</v>
      </c>
      <c r="D81" s="89"/>
      <c r="E81" s="86"/>
      <c r="F81" s="86"/>
      <c r="G81" s="86"/>
      <c r="H81" s="87"/>
      <c r="I81" s="203"/>
    </row>
    <row r="82" spans="1:9" ht="12.75" customHeight="1" thickBot="1" x14ac:dyDescent="0.25">
      <c r="A82" s="110"/>
      <c r="B82" s="109">
        <v>8273.9</v>
      </c>
      <c r="C82" s="88" t="s">
        <v>69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106"/>
      <c r="B83" s="109">
        <v>8233.7000000000007</v>
      </c>
      <c r="C83" s="88" t="s">
        <v>71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106"/>
      <c r="B84" s="109">
        <v>8439.98</v>
      </c>
      <c r="C84" s="88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120"/>
      <c r="B85" s="329">
        <v>9120.66</v>
      </c>
      <c r="C85" s="88" t="s">
        <v>73</v>
      </c>
      <c r="D85" s="55"/>
      <c r="E85" s="47"/>
      <c r="F85" s="47"/>
      <c r="G85" s="47"/>
      <c r="H85" s="48"/>
      <c r="I85" s="49"/>
    </row>
    <row r="86" spans="1:9" ht="12.75" customHeight="1" thickBot="1" x14ac:dyDescent="0.25">
      <c r="A86" s="11"/>
      <c r="B86" s="109">
        <v>8268.91</v>
      </c>
      <c r="C86" s="88" t="s">
        <v>74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11"/>
      <c r="B87" s="109">
        <v>10617.032999999999</v>
      </c>
      <c r="C87" s="88" t="s">
        <v>75</v>
      </c>
      <c r="D87" s="55"/>
      <c r="E87" s="86"/>
      <c r="F87" s="47"/>
      <c r="G87" s="47"/>
      <c r="H87" s="48"/>
      <c r="I87" s="49"/>
    </row>
    <row r="88" spans="1:9" ht="12.75" customHeight="1" thickBot="1" x14ac:dyDescent="0.25">
      <c r="A88" s="11"/>
      <c r="B88" s="109">
        <v>8672.7684000000008</v>
      </c>
      <c r="C88" s="88" t="s">
        <v>76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11"/>
      <c r="B89" s="109">
        <v>8212.6013000000003</v>
      </c>
      <c r="C89" s="88" t="s">
        <v>77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11"/>
      <c r="B90" s="109">
        <v>9188.6967000000004</v>
      </c>
      <c r="C90" s="88" t="s">
        <v>78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11"/>
      <c r="B91" s="109">
        <v>9322.8757000000005</v>
      </c>
      <c r="C91" s="88" t="s">
        <v>79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434"/>
      <c r="B92" s="512">
        <f>SUM(B80:B91)</f>
        <v>105706.8251</v>
      </c>
      <c r="C92" s="518" t="s">
        <v>86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6" t="s">
        <v>114</v>
      </c>
      <c r="B93" s="109">
        <v>925.91</v>
      </c>
      <c r="C93" s="88" t="s">
        <v>72</v>
      </c>
      <c r="D93" s="188"/>
      <c r="E93" s="47"/>
      <c r="F93" s="47"/>
      <c r="G93" s="47"/>
      <c r="H93" s="48"/>
      <c r="I93" s="49"/>
    </row>
    <row r="94" spans="1:9" ht="12.75" customHeight="1" thickBot="1" x14ac:dyDescent="0.25">
      <c r="A94" s="597"/>
      <c r="B94" s="109">
        <v>1375.7</v>
      </c>
      <c r="C94" s="88" t="s">
        <v>73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597"/>
      <c r="B95" s="109">
        <v>678.71</v>
      </c>
      <c r="C95" s="88" t="s">
        <v>74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597"/>
      <c r="B96" s="109">
        <v>274.64999999999998</v>
      </c>
      <c r="C96" s="88" t="s">
        <v>75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598"/>
      <c r="B97" s="512">
        <f>SUM(B93:B96)</f>
        <v>3254.9700000000003</v>
      </c>
      <c r="C97" s="518" t="s">
        <v>86</v>
      </c>
      <c r="D97" s="89"/>
      <c r="E97" s="47"/>
      <c r="F97" s="47"/>
      <c r="G97" s="47"/>
      <c r="H97" s="48"/>
      <c r="I97" s="49">
        <v>1134.9000000000001</v>
      </c>
    </row>
    <row r="98" spans="1:9" ht="12.75" customHeight="1" thickBot="1" x14ac:dyDescent="0.25">
      <c r="A98" s="82"/>
      <c r="B98" s="111">
        <f>B92+B97</f>
        <v>108961.7951</v>
      </c>
      <c r="C98" s="112"/>
      <c r="D98" s="111"/>
      <c r="E98" s="113"/>
      <c r="F98" s="112"/>
      <c r="G98" s="112"/>
      <c r="H98" s="111" t="s">
        <v>16</v>
      </c>
      <c r="I98" s="111">
        <f>SUM(I80:I97)</f>
        <v>1134.9000000000001</v>
      </c>
    </row>
    <row r="99" spans="1:9" ht="77.25" thickBot="1" x14ac:dyDescent="0.25">
      <c r="A99" s="137" t="s">
        <v>382</v>
      </c>
      <c r="B99" s="120" t="s">
        <v>15</v>
      </c>
      <c r="C99" s="134" t="s">
        <v>4</v>
      </c>
      <c r="D99" s="120" t="s">
        <v>22</v>
      </c>
      <c r="E99" s="135" t="s">
        <v>17</v>
      </c>
      <c r="F99" s="120" t="s">
        <v>18</v>
      </c>
      <c r="G99" s="134" t="s">
        <v>9</v>
      </c>
      <c r="H99" s="120" t="s">
        <v>12</v>
      </c>
      <c r="I99" s="120" t="s">
        <v>11</v>
      </c>
    </row>
    <row r="100" spans="1:9" ht="12.75" customHeight="1" thickBot="1" x14ac:dyDescent="0.25">
      <c r="A100" s="230"/>
      <c r="B100" s="109">
        <v>12161.33</v>
      </c>
      <c r="C100" s="55" t="s">
        <v>65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12969.29</v>
      </c>
      <c r="C101" s="55" t="s">
        <v>66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11682.96</v>
      </c>
      <c r="C102" s="88" t="s">
        <v>69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12281.49</v>
      </c>
      <c r="C103" s="88" t="s">
        <v>71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13378.97</v>
      </c>
      <c r="C104" s="88" t="s">
        <v>72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13093.31</v>
      </c>
      <c r="C105" s="88" t="s">
        <v>73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596" t="s">
        <v>110</v>
      </c>
      <c r="B106" s="629">
        <v>11743.61</v>
      </c>
      <c r="C106" s="660" t="s">
        <v>74</v>
      </c>
      <c r="D106" s="591" t="s">
        <v>126</v>
      </c>
      <c r="E106" s="47" t="s">
        <v>407</v>
      </c>
      <c r="F106" s="47" t="s">
        <v>406</v>
      </c>
      <c r="G106" s="47">
        <v>5.5</v>
      </c>
      <c r="H106" s="48">
        <v>118</v>
      </c>
      <c r="I106" s="49">
        <f>G106*H106</f>
        <v>649</v>
      </c>
    </row>
    <row r="107" spans="1:9" ht="12.75" customHeight="1" thickBot="1" x14ac:dyDescent="0.25">
      <c r="A107" s="598"/>
      <c r="B107" s="630"/>
      <c r="C107" s="649"/>
      <c r="D107" s="592"/>
      <c r="E107" s="47" t="s">
        <v>99</v>
      </c>
      <c r="F107" s="47" t="s">
        <v>138</v>
      </c>
      <c r="G107" s="47">
        <v>8</v>
      </c>
      <c r="H107" s="48">
        <v>25</v>
      </c>
      <c r="I107" s="49">
        <f>G107*H107</f>
        <v>200</v>
      </c>
    </row>
    <row r="108" spans="1:9" ht="12.75" customHeight="1" thickBot="1" x14ac:dyDescent="0.25">
      <c r="A108" s="230"/>
      <c r="B108" s="109">
        <v>13606.75</v>
      </c>
      <c r="C108" s="88" t="s">
        <v>75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>
        <v>13718.75</v>
      </c>
      <c r="C109" s="88" t="s">
        <v>76</v>
      </c>
      <c r="D109" s="89"/>
      <c r="E109" s="47"/>
      <c r="F109" s="47"/>
      <c r="G109" s="47"/>
      <c r="H109" s="48"/>
      <c r="I109" s="49"/>
    </row>
    <row r="110" spans="1:9" ht="12.75" customHeight="1" x14ac:dyDescent="0.2">
      <c r="A110" s="596" t="s">
        <v>110</v>
      </c>
      <c r="B110" s="629">
        <v>12798.81</v>
      </c>
      <c r="C110" s="579" t="s">
        <v>77</v>
      </c>
      <c r="D110" s="609" t="s">
        <v>126</v>
      </c>
      <c r="E110" s="37" t="s">
        <v>407</v>
      </c>
      <c r="F110" s="37" t="s">
        <v>406</v>
      </c>
      <c r="G110" s="37">
        <v>5.5</v>
      </c>
      <c r="H110" s="38">
        <v>210</v>
      </c>
      <c r="I110" s="39">
        <f>G110*H110</f>
        <v>1155</v>
      </c>
    </row>
    <row r="111" spans="1:9" ht="12.75" customHeight="1" thickBot="1" x14ac:dyDescent="0.25">
      <c r="A111" s="598"/>
      <c r="B111" s="630"/>
      <c r="C111" s="580"/>
      <c r="D111" s="611"/>
      <c r="E111" s="86" t="s">
        <v>911</v>
      </c>
      <c r="F111" s="86" t="s">
        <v>406</v>
      </c>
      <c r="G111" s="86">
        <v>0.25</v>
      </c>
      <c r="H111" s="87">
        <v>755</v>
      </c>
      <c r="I111" s="203">
        <f>G111*H111</f>
        <v>188.75</v>
      </c>
    </row>
    <row r="112" spans="1:9" ht="12.75" customHeight="1" thickBot="1" x14ac:dyDescent="0.25">
      <c r="A112" s="230"/>
      <c r="B112" s="109">
        <v>12782.52</v>
      </c>
      <c r="C112" s="88" t="s">
        <v>78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>
        <v>13218.26</v>
      </c>
      <c r="C113" s="88" t="s">
        <v>79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/>
      <c r="C114" s="170" t="s">
        <v>86</v>
      </c>
      <c r="D114" s="89"/>
      <c r="E114" s="47"/>
      <c r="F114" s="47"/>
      <c r="G114" s="47"/>
      <c r="H114" s="48"/>
      <c r="I114" s="49">
        <v>1198.3</v>
      </c>
    </row>
    <row r="115" spans="1:9" ht="13.5" thickBot="1" x14ac:dyDescent="0.25">
      <c r="A115" s="183"/>
      <c r="B115" s="200">
        <f>SUM(B100:B114)</f>
        <v>153436.05000000002</v>
      </c>
      <c r="C115" s="201"/>
      <c r="D115" s="200"/>
      <c r="E115" s="202"/>
      <c r="F115" s="201"/>
      <c r="G115" s="201"/>
      <c r="H115" s="200" t="s">
        <v>16</v>
      </c>
      <c r="I115" s="233">
        <f>SUM(I100:I114)</f>
        <v>3391.05</v>
      </c>
    </row>
    <row r="116" spans="1:9" ht="26.25" thickBot="1" x14ac:dyDescent="0.25">
      <c r="A116" s="46" t="s">
        <v>7</v>
      </c>
      <c r="B116" s="117" t="s">
        <v>15</v>
      </c>
      <c r="C116" s="117" t="s">
        <v>4</v>
      </c>
      <c r="D116" s="117" t="s">
        <v>22</v>
      </c>
      <c r="E116" s="121" t="s">
        <v>17</v>
      </c>
      <c r="F116" s="117" t="s">
        <v>18</v>
      </c>
      <c r="G116" s="117" t="s">
        <v>9</v>
      </c>
      <c r="H116" s="117" t="s">
        <v>12</v>
      </c>
      <c r="I116" s="118" t="s">
        <v>11</v>
      </c>
    </row>
    <row r="117" spans="1:9" ht="12.75" customHeight="1" x14ac:dyDescent="0.2">
      <c r="A117" s="641" t="s">
        <v>81</v>
      </c>
      <c r="B117" s="33"/>
      <c r="C117" s="33" t="s">
        <v>65</v>
      </c>
      <c r="D117" s="34"/>
      <c r="E117" s="35"/>
      <c r="F117" s="35" t="s">
        <v>82</v>
      </c>
      <c r="G117" s="35">
        <v>190</v>
      </c>
      <c r="H117" s="16">
        <v>4.54</v>
      </c>
      <c r="I117" s="33">
        <f>G117*H117</f>
        <v>862.6</v>
      </c>
    </row>
    <row r="118" spans="1:9" ht="12.75" customHeight="1" x14ac:dyDescent="0.2">
      <c r="A118" s="641"/>
      <c r="B118" s="13"/>
      <c r="C118" s="13" t="s">
        <v>66</v>
      </c>
      <c r="D118" s="14"/>
      <c r="E118" s="15"/>
      <c r="F118" s="15" t="s">
        <v>82</v>
      </c>
      <c r="G118" s="15">
        <v>145</v>
      </c>
      <c r="H118" s="16">
        <v>4.54</v>
      </c>
      <c r="I118" s="13">
        <f>G118*H118</f>
        <v>658.3</v>
      </c>
    </row>
    <row r="119" spans="1:9" x14ac:dyDescent="0.2">
      <c r="A119" s="641"/>
      <c r="B119" s="13"/>
      <c r="C119" s="13" t="s">
        <v>69</v>
      </c>
      <c r="D119" s="14"/>
      <c r="E119" s="15"/>
      <c r="F119" s="15" t="s">
        <v>82</v>
      </c>
      <c r="G119" s="15">
        <v>140</v>
      </c>
      <c r="H119" s="16">
        <v>4.54</v>
      </c>
      <c r="I119" s="13">
        <f t="shared" ref="I119:I126" si="2">G119*H119</f>
        <v>635.6</v>
      </c>
    </row>
    <row r="120" spans="1:9" ht="12.75" customHeight="1" x14ac:dyDescent="0.2">
      <c r="A120" s="641"/>
      <c r="B120" s="13"/>
      <c r="C120" s="13" t="s">
        <v>71</v>
      </c>
      <c r="D120" s="14"/>
      <c r="E120" s="15"/>
      <c r="F120" s="15" t="s">
        <v>82</v>
      </c>
      <c r="G120" s="15">
        <v>160</v>
      </c>
      <c r="H120" s="16">
        <v>4.54</v>
      </c>
      <c r="I120" s="13">
        <f t="shared" si="2"/>
        <v>726.4</v>
      </c>
    </row>
    <row r="121" spans="1:9" x14ac:dyDescent="0.2">
      <c r="A121" s="641"/>
      <c r="B121" s="13"/>
      <c r="C121" s="13" t="s">
        <v>72</v>
      </c>
      <c r="D121" s="14"/>
      <c r="E121" s="15"/>
      <c r="F121" s="15" t="s">
        <v>82</v>
      </c>
      <c r="G121" s="15">
        <v>182</v>
      </c>
      <c r="H121" s="16">
        <v>4.54</v>
      </c>
      <c r="I121" s="13">
        <f t="shared" si="2"/>
        <v>826.28</v>
      </c>
    </row>
    <row r="122" spans="1:9" ht="12.75" customHeight="1" x14ac:dyDescent="0.2">
      <c r="A122" s="641"/>
      <c r="B122" s="13"/>
      <c r="C122" s="13" t="s">
        <v>73</v>
      </c>
      <c r="D122" s="14"/>
      <c r="E122" s="15"/>
      <c r="F122" s="15" t="s">
        <v>82</v>
      </c>
      <c r="G122" s="15">
        <v>171</v>
      </c>
      <c r="H122" s="16">
        <v>4.54</v>
      </c>
      <c r="I122" s="13">
        <f t="shared" si="2"/>
        <v>776.34</v>
      </c>
    </row>
    <row r="123" spans="1:9" ht="12.75" customHeight="1" x14ac:dyDescent="0.2">
      <c r="A123" s="641"/>
      <c r="B123" s="13"/>
      <c r="C123" s="13" t="s">
        <v>74</v>
      </c>
      <c r="D123" s="14"/>
      <c r="E123" s="15"/>
      <c r="F123" s="15" t="s">
        <v>82</v>
      </c>
      <c r="G123" s="15">
        <v>125</v>
      </c>
      <c r="H123" s="16">
        <v>4.8099999999999996</v>
      </c>
      <c r="I123" s="13">
        <f t="shared" si="2"/>
        <v>601.25</v>
      </c>
    </row>
    <row r="124" spans="1:9" ht="12.75" customHeight="1" x14ac:dyDescent="0.2">
      <c r="A124" s="641"/>
      <c r="B124" s="13"/>
      <c r="C124" s="13" t="s">
        <v>75</v>
      </c>
      <c r="D124" s="14"/>
      <c r="E124" s="15"/>
      <c r="F124" s="15" t="s">
        <v>82</v>
      </c>
      <c r="G124" s="15">
        <v>145</v>
      </c>
      <c r="H124" s="16">
        <v>4.8099999999999996</v>
      </c>
      <c r="I124" s="13">
        <f t="shared" si="2"/>
        <v>697.44999999999993</v>
      </c>
    </row>
    <row r="125" spans="1:9" ht="12.75" customHeight="1" x14ac:dyDescent="0.2">
      <c r="A125" s="641"/>
      <c r="B125" s="13"/>
      <c r="C125" s="13" t="s">
        <v>76</v>
      </c>
      <c r="D125" s="14"/>
      <c r="E125" s="15"/>
      <c r="F125" s="15" t="s">
        <v>82</v>
      </c>
      <c r="G125" s="15">
        <v>122</v>
      </c>
      <c r="H125" s="16">
        <v>4.8099999999999996</v>
      </c>
      <c r="I125" s="13">
        <f t="shared" si="2"/>
        <v>586.81999999999994</v>
      </c>
    </row>
    <row r="126" spans="1:9" ht="12.75" customHeight="1" x14ac:dyDescent="0.2">
      <c r="A126" s="641"/>
      <c r="B126" s="13"/>
      <c r="C126" s="13" t="s">
        <v>77</v>
      </c>
      <c r="D126" s="14"/>
      <c r="E126" s="15"/>
      <c r="F126" s="15" t="s">
        <v>82</v>
      </c>
      <c r="G126" s="15">
        <v>119</v>
      </c>
      <c r="H126" s="16">
        <v>4.8099999999999996</v>
      </c>
      <c r="I126" s="13">
        <f t="shared" si="2"/>
        <v>572.39</v>
      </c>
    </row>
    <row r="127" spans="1:9" ht="12.75" customHeight="1" x14ac:dyDescent="0.2">
      <c r="A127" s="641"/>
      <c r="B127" s="13"/>
      <c r="C127" s="13" t="s">
        <v>78</v>
      </c>
      <c r="D127" s="14"/>
      <c r="E127" s="15"/>
      <c r="F127" s="15" t="s">
        <v>82</v>
      </c>
      <c r="G127" s="15">
        <v>103</v>
      </c>
      <c r="H127" s="16">
        <v>4.8099999999999996</v>
      </c>
      <c r="I127" s="13">
        <f>G127*H127</f>
        <v>495.42999999999995</v>
      </c>
    </row>
    <row r="128" spans="1:9" ht="12.75" customHeight="1" x14ac:dyDescent="0.2">
      <c r="A128" s="641"/>
      <c r="B128" s="13"/>
      <c r="C128" s="13" t="s">
        <v>79</v>
      </c>
      <c r="D128" s="14"/>
      <c r="E128" s="15"/>
      <c r="F128" s="15" t="s">
        <v>82</v>
      </c>
      <c r="G128" s="15">
        <v>133</v>
      </c>
      <c r="H128" s="16">
        <v>4.8099999999999996</v>
      </c>
      <c r="I128" s="13">
        <f>G128*H128</f>
        <v>639.7299999999999</v>
      </c>
    </row>
    <row r="129" spans="1:255" ht="12.75" customHeight="1" x14ac:dyDescent="0.2">
      <c r="A129" s="653"/>
      <c r="B129" s="13"/>
      <c r="C129" s="13" t="s">
        <v>86</v>
      </c>
      <c r="D129" s="14"/>
      <c r="E129" s="15"/>
      <c r="F129" s="15" t="s">
        <v>82</v>
      </c>
      <c r="G129" s="15">
        <f>SUM(G117:G128)</f>
        <v>1735</v>
      </c>
      <c r="H129" s="16"/>
      <c r="I129" s="247">
        <f>SUM(I117:I128)</f>
        <v>8078.59</v>
      </c>
    </row>
    <row r="130" spans="1:255" ht="25.5" x14ac:dyDescent="0.2">
      <c r="A130" s="11" t="s">
        <v>91</v>
      </c>
      <c r="B130" s="13"/>
      <c r="C130" s="13" t="s">
        <v>86</v>
      </c>
      <c r="D130" s="14"/>
      <c r="E130" s="15"/>
      <c r="F130" s="15"/>
      <c r="G130" s="15"/>
      <c r="H130" s="16"/>
      <c r="I130" s="247">
        <v>190847.82</v>
      </c>
    </row>
    <row r="131" spans="1:255" ht="12.75" customHeight="1" x14ac:dyDescent="0.2">
      <c r="A131" s="11" t="s">
        <v>83</v>
      </c>
      <c r="B131" s="13"/>
      <c r="C131" s="13" t="s">
        <v>86</v>
      </c>
      <c r="D131" s="14"/>
      <c r="E131" s="15"/>
      <c r="F131" s="15"/>
      <c r="G131" s="15"/>
      <c r="H131" s="16"/>
      <c r="I131" s="247">
        <v>12882.4</v>
      </c>
    </row>
    <row r="132" spans="1:255" ht="12.75" customHeight="1" x14ac:dyDescent="0.2">
      <c r="A132" s="11" t="s">
        <v>85</v>
      </c>
      <c r="B132" s="13"/>
      <c r="C132" s="13" t="s">
        <v>86</v>
      </c>
      <c r="D132" s="14"/>
      <c r="E132" s="15"/>
      <c r="F132" s="15"/>
      <c r="G132" s="15"/>
      <c r="H132" s="16"/>
      <c r="I132" s="247">
        <v>13774.36</v>
      </c>
    </row>
    <row r="133" spans="1:255" ht="12.75" customHeight="1" x14ac:dyDescent="0.2">
      <c r="A133" s="243" t="s">
        <v>88</v>
      </c>
      <c r="B133" s="13"/>
      <c r="C133" s="13" t="s">
        <v>86</v>
      </c>
      <c r="D133" s="14"/>
      <c r="E133" s="15"/>
      <c r="F133" s="15"/>
      <c r="G133" s="15"/>
      <c r="H133" s="16"/>
      <c r="I133" s="247">
        <v>10856.64</v>
      </c>
    </row>
    <row r="134" spans="1:255" ht="12.75" customHeight="1" thickBot="1" x14ac:dyDescent="0.25">
      <c r="A134" s="30"/>
      <c r="B134" s="112"/>
      <c r="C134" s="112"/>
      <c r="D134" s="111"/>
      <c r="E134" s="113"/>
      <c r="F134" s="112"/>
      <c r="G134" s="112"/>
      <c r="H134" s="111" t="s">
        <v>16</v>
      </c>
      <c r="I134" s="111">
        <f>SUM(I129:I133)</f>
        <v>236439.81</v>
      </c>
    </row>
    <row r="135" spans="1:255" s="45" customFormat="1" ht="68.45" customHeight="1" thickBot="1" x14ac:dyDescent="0.25">
      <c r="A135" s="120" t="s">
        <v>96</v>
      </c>
      <c r="B135" s="117" t="s">
        <v>15</v>
      </c>
      <c r="C135" s="117" t="s">
        <v>4</v>
      </c>
      <c r="D135" s="117" t="s">
        <v>22</v>
      </c>
      <c r="E135" s="121" t="s">
        <v>17</v>
      </c>
      <c r="F135" s="117" t="s">
        <v>18</v>
      </c>
      <c r="G135" s="117" t="s">
        <v>9</v>
      </c>
      <c r="H135" s="117" t="s">
        <v>12</v>
      </c>
      <c r="I135" s="118" t="s">
        <v>11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106"/>
      <c r="B136" s="107">
        <v>5028.71</v>
      </c>
      <c r="C136" s="58" t="s">
        <v>65</v>
      </c>
      <c r="D136" s="67"/>
      <c r="E136" s="59"/>
      <c r="F136" s="59"/>
      <c r="G136" s="59"/>
      <c r="H136" s="60"/>
      <c r="I136" s="61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106"/>
      <c r="B137" s="108">
        <v>4404.96</v>
      </c>
      <c r="C137" s="95" t="s">
        <v>66</v>
      </c>
      <c r="D137" s="96"/>
      <c r="E137" s="97"/>
      <c r="F137" s="97"/>
      <c r="G137" s="97"/>
      <c r="H137" s="98"/>
      <c r="I137" s="9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106"/>
      <c r="B138" s="109">
        <v>5024.0600000000004</v>
      </c>
      <c r="C138" s="88" t="s">
        <v>69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106"/>
      <c r="B139" s="109">
        <v>4972.6499999999996</v>
      </c>
      <c r="C139" s="88" t="s">
        <v>71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106"/>
      <c r="B140" s="109">
        <v>5023.9399999999996</v>
      </c>
      <c r="C140" s="88" t="s">
        <v>72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106"/>
      <c r="B141" s="109">
        <v>4953.7299999999996</v>
      </c>
      <c r="C141" s="88" t="s">
        <v>73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11"/>
      <c r="B142" s="109">
        <v>4156.96</v>
      </c>
      <c r="C142" s="88" t="s">
        <v>74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11"/>
      <c r="B143" s="109">
        <v>4395.6390000000001</v>
      </c>
      <c r="C143" s="88" t="s">
        <v>75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11"/>
      <c r="B144" s="109">
        <v>4952.3630000000003</v>
      </c>
      <c r="C144" s="88" t="s">
        <v>76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11"/>
      <c r="B145" s="109">
        <v>4022.6239999999998</v>
      </c>
      <c r="C145" s="88" t="s">
        <v>77</v>
      </c>
      <c r="D145" s="89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1"/>
      <c r="B146" s="109">
        <v>4073.6109999999999</v>
      </c>
      <c r="C146" s="88" t="s">
        <v>78</v>
      </c>
      <c r="D146" s="89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11"/>
      <c r="B147" s="109">
        <v>5079.201</v>
      </c>
      <c r="C147" s="88" t="s">
        <v>79</v>
      </c>
      <c r="D147" s="89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3.5" thickBot="1" x14ac:dyDescent="0.25">
      <c r="A148" s="11"/>
      <c r="B148" s="188"/>
      <c r="C148" s="73" t="s">
        <v>86</v>
      </c>
      <c r="D148" s="166"/>
      <c r="E148" s="53"/>
      <c r="F148" s="53"/>
      <c r="G148" s="53"/>
      <c r="H148" s="156"/>
      <c r="I148" s="49">
        <v>1896.29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11"/>
      <c r="B149" s="18">
        <f>SUM(B136:B148)</f>
        <v>56088.447999999997</v>
      </c>
      <c r="C149" s="17"/>
      <c r="D149" s="18"/>
      <c r="E149" s="19"/>
      <c r="F149" s="17"/>
      <c r="G149" s="17"/>
      <c r="H149" s="18" t="s">
        <v>16</v>
      </c>
      <c r="I149" s="18">
        <f>SUM(I136:I148)</f>
        <v>1896.29</v>
      </c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64.5" thickBot="1" x14ac:dyDescent="0.25">
      <c r="A150" s="46" t="s">
        <v>98</v>
      </c>
      <c r="B150" s="117" t="s">
        <v>15</v>
      </c>
      <c r="C150" s="117" t="s">
        <v>4</v>
      </c>
      <c r="D150" s="117" t="s">
        <v>22</v>
      </c>
      <c r="E150" s="121" t="s">
        <v>17</v>
      </c>
      <c r="F150" s="117" t="s">
        <v>18</v>
      </c>
      <c r="G150" s="117" t="s">
        <v>9</v>
      </c>
      <c r="H150" s="117" t="s">
        <v>12</v>
      </c>
      <c r="I150" s="118" t="s">
        <v>11</v>
      </c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26.25" thickBot="1" x14ac:dyDescent="0.25">
      <c r="A151" s="120" t="s">
        <v>87</v>
      </c>
      <c r="B151" s="167"/>
      <c r="C151" s="88" t="s">
        <v>86</v>
      </c>
      <c r="D151" s="257"/>
      <c r="E151" s="258"/>
      <c r="F151" s="257"/>
      <c r="G151" s="258"/>
      <c r="H151" s="258"/>
      <c r="I151" s="49">
        <v>75761.25</v>
      </c>
    </row>
    <row r="152" spans="1:255" ht="13.5" thickBot="1" x14ac:dyDescent="0.25">
      <c r="A152" s="46"/>
      <c r="B152" s="79">
        <f>SUM(B151:B151)</f>
        <v>0</v>
      </c>
      <c r="C152" s="78"/>
      <c r="D152" s="79"/>
      <c r="E152" s="80"/>
      <c r="F152" s="78"/>
      <c r="G152" s="78"/>
      <c r="H152" s="79" t="s">
        <v>16</v>
      </c>
      <c r="I152" s="79">
        <f>SUM(I151:I151)</f>
        <v>75761.25</v>
      </c>
    </row>
    <row r="153" spans="1:255" ht="51.75" thickBot="1" x14ac:dyDescent="0.25">
      <c r="A153" s="137" t="s">
        <v>97</v>
      </c>
      <c r="B153" s="117" t="s">
        <v>15</v>
      </c>
      <c r="C153" s="117" t="s">
        <v>4</v>
      </c>
      <c r="D153" s="117" t="s">
        <v>22</v>
      </c>
      <c r="E153" s="285" t="s">
        <v>17</v>
      </c>
      <c r="F153" s="117" t="s">
        <v>18</v>
      </c>
      <c r="G153" s="117" t="s">
        <v>9</v>
      </c>
      <c r="H153" s="117" t="s">
        <v>12</v>
      </c>
      <c r="I153" s="118" t="s">
        <v>11</v>
      </c>
    </row>
    <row r="154" spans="1:255" ht="13.5" thickBot="1" x14ac:dyDescent="0.25">
      <c r="A154" s="209"/>
      <c r="B154" s="188"/>
      <c r="C154" s="73" t="s">
        <v>86</v>
      </c>
      <c r="D154" s="166"/>
      <c r="E154" s="53"/>
      <c r="F154" s="53"/>
      <c r="G154" s="53"/>
      <c r="H154" s="156"/>
      <c r="I154" s="571">
        <v>120065.84</v>
      </c>
    </row>
    <row r="155" spans="1:255" ht="13.5" thickBot="1" x14ac:dyDescent="0.25">
      <c r="A155" s="137"/>
      <c r="B155" s="277"/>
      <c r="C155" s="78"/>
      <c r="D155" s="79"/>
      <c r="E155" s="80"/>
      <c r="F155" s="78"/>
      <c r="G155" s="78"/>
      <c r="H155" s="79"/>
      <c r="I155" s="81">
        <f>SUM(I154)</f>
        <v>120065.84</v>
      </c>
    </row>
    <row r="156" spans="1:255" x14ac:dyDescent="0.2">
      <c r="A156" s="9"/>
      <c r="B156" s="9"/>
      <c r="C156" s="9"/>
      <c r="D156" s="9"/>
      <c r="E156" s="9"/>
      <c r="F156" s="20"/>
      <c r="G156" s="20"/>
      <c r="H156" s="20"/>
      <c r="I156" s="20"/>
    </row>
    <row r="157" spans="1:255" ht="12.75" customHeight="1" x14ac:dyDescent="0.2">
      <c r="A157" s="21" t="s">
        <v>20</v>
      </c>
      <c r="B157" s="22"/>
      <c r="C157" s="23"/>
      <c r="D157" s="4" t="s">
        <v>8</v>
      </c>
      <c r="E157" s="4" t="s">
        <v>5</v>
      </c>
      <c r="F157" s="122" t="s">
        <v>6</v>
      </c>
    </row>
    <row r="158" spans="1:255" ht="12.75" customHeight="1" x14ac:dyDescent="0.2">
      <c r="A158" s="593" t="s">
        <v>14</v>
      </c>
      <c r="B158" s="594"/>
      <c r="C158" s="25"/>
      <c r="D158" s="26">
        <f>B30</f>
        <v>144804.42300000001</v>
      </c>
      <c r="E158" s="26">
        <f>I30</f>
        <v>15859.17</v>
      </c>
      <c r="F158" s="123">
        <f>D158+E158</f>
        <v>160663.59300000002</v>
      </c>
    </row>
    <row r="159" spans="1:255" ht="12.75" customHeight="1" x14ac:dyDescent="0.2">
      <c r="A159" s="593" t="s">
        <v>1603</v>
      </c>
      <c r="B159" s="594"/>
      <c r="C159" s="25"/>
      <c r="D159" s="26">
        <f>B78</f>
        <v>214504.24000000002</v>
      </c>
      <c r="E159" s="26">
        <f>I78</f>
        <v>16941.249999999996</v>
      </c>
      <c r="F159" s="123">
        <f>D159+E159</f>
        <v>231445.49000000002</v>
      </c>
    </row>
    <row r="160" spans="1:255" ht="12.75" customHeight="1" x14ac:dyDescent="0.2">
      <c r="A160" s="593" t="s">
        <v>13</v>
      </c>
      <c r="B160" s="594"/>
      <c r="C160" s="25"/>
      <c r="D160" s="26">
        <f>B98</f>
        <v>108961.7951</v>
      </c>
      <c r="E160" s="26">
        <f>I98</f>
        <v>1134.9000000000001</v>
      </c>
      <c r="F160" s="123">
        <f>D160+E160</f>
        <v>110096.6951</v>
      </c>
    </row>
    <row r="161" spans="1:7" ht="12.75" customHeight="1" x14ac:dyDescent="0.2">
      <c r="A161" s="593" t="s">
        <v>383</v>
      </c>
      <c r="B161" s="594"/>
      <c r="C161" s="25"/>
      <c r="D161" s="26">
        <f>B115</f>
        <v>153436.05000000002</v>
      </c>
      <c r="E161" s="26">
        <f>I115</f>
        <v>3391.05</v>
      </c>
      <c r="F161" s="123">
        <f>D161+E161</f>
        <v>156827.1</v>
      </c>
      <c r="G161" s="56"/>
    </row>
    <row r="162" spans="1:7" ht="12.75" customHeight="1" x14ac:dyDescent="0.2">
      <c r="A162" s="593" t="s">
        <v>25</v>
      </c>
      <c r="B162" s="594"/>
      <c r="C162" s="25"/>
      <c r="D162" s="26">
        <f>B149</f>
        <v>56088.447999999997</v>
      </c>
      <c r="E162" s="26">
        <f>I149</f>
        <v>1896.29</v>
      </c>
      <c r="F162" s="123">
        <f>D162+E162</f>
        <v>57984.737999999998</v>
      </c>
      <c r="G162" s="56"/>
    </row>
    <row r="163" spans="1:7" ht="12.75" customHeight="1" x14ac:dyDescent="0.2">
      <c r="A163" s="607" t="s">
        <v>68</v>
      </c>
      <c r="B163" s="608"/>
      <c r="C163" s="248"/>
      <c r="D163" s="249"/>
      <c r="E163" s="249"/>
      <c r="F163" s="245">
        <f>F164+F165+F166+F167+F168</f>
        <v>236439.81</v>
      </c>
      <c r="G163" s="56"/>
    </row>
    <row r="164" spans="1:7" ht="12.75" customHeight="1" x14ac:dyDescent="0.2">
      <c r="A164" s="605" t="s">
        <v>81</v>
      </c>
      <c r="B164" s="606"/>
      <c r="C164" s="25"/>
      <c r="D164" s="26"/>
      <c r="E164" s="26"/>
      <c r="F164" s="123">
        <f>I129</f>
        <v>8078.59</v>
      </c>
      <c r="G164" s="56"/>
    </row>
    <row r="165" spans="1:7" ht="12.75" customHeight="1" x14ac:dyDescent="0.2">
      <c r="A165" s="605" t="s">
        <v>91</v>
      </c>
      <c r="B165" s="606"/>
      <c r="C165" s="25"/>
      <c r="D165" s="26"/>
      <c r="E165" s="26"/>
      <c r="F165" s="123">
        <f>I130</f>
        <v>190847.82</v>
      </c>
      <c r="G165" s="56"/>
    </row>
    <row r="166" spans="1:7" ht="12.75" customHeight="1" x14ac:dyDescent="0.2">
      <c r="A166" s="605" t="s">
        <v>83</v>
      </c>
      <c r="B166" s="606"/>
      <c r="C166" s="25"/>
      <c r="D166" s="26"/>
      <c r="E166" s="26"/>
      <c r="F166" s="123">
        <f>I131</f>
        <v>12882.4</v>
      </c>
      <c r="G166" s="56"/>
    </row>
    <row r="167" spans="1:7" ht="12.75" customHeight="1" x14ac:dyDescent="0.2">
      <c r="A167" s="605" t="s">
        <v>85</v>
      </c>
      <c r="B167" s="606"/>
      <c r="C167" s="25"/>
      <c r="D167" s="26"/>
      <c r="E167" s="26"/>
      <c r="F167" s="123">
        <f>I132</f>
        <v>13774.36</v>
      </c>
      <c r="G167" s="56"/>
    </row>
    <row r="168" spans="1:7" ht="12.75" customHeight="1" x14ac:dyDescent="0.2">
      <c r="A168" s="605" t="s">
        <v>88</v>
      </c>
      <c r="B168" s="606"/>
      <c r="C168" s="25"/>
      <c r="D168" s="26"/>
      <c r="E168" s="26"/>
      <c r="F168" s="123">
        <f>I133</f>
        <v>10856.64</v>
      </c>
      <c r="G168" s="56"/>
    </row>
    <row r="169" spans="1:7" ht="12.75" customHeight="1" x14ac:dyDescent="0.2">
      <c r="A169" s="614" t="s">
        <v>2</v>
      </c>
      <c r="B169" s="615"/>
      <c r="C169" s="25"/>
      <c r="D169" s="26">
        <f>B152</f>
        <v>0</v>
      </c>
      <c r="E169" s="26"/>
      <c r="F169" s="123">
        <f>D169+E169+I152</f>
        <v>75761.25</v>
      </c>
      <c r="G169" s="56"/>
    </row>
    <row r="170" spans="1:7" ht="24.6" customHeight="1" x14ac:dyDescent="0.2">
      <c r="A170" s="614" t="s">
        <v>97</v>
      </c>
      <c r="B170" s="615"/>
      <c r="C170" s="25"/>
      <c r="D170" s="26"/>
      <c r="E170" s="26"/>
      <c r="F170" s="123">
        <f>I155</f>
        <v>120065.84</v>
      </c>
      <c r="G170" s="56"/>
    </row>
    <row r="171" spans="1:7" ht="12.75" customHeight="1" x14ac:dyDescent="0.2">
      <c r="A171" s="612" t="s">
        <v>21</v>
      </c>
      <c r="B171" s="613"/>
      <c r="C171" s="27"/>
      <c r="D171" s="28">
        <f>SUM(D158:D169)</f>
        <v>677794.95610000007</v>
      </c>
      <c r="E171" s="28">
        <f>SUM(E158:E162)</f>
        <v>39222.660000000003</v>
      </c>
      <c r="F171" s="124">
        <f>F158+F159+F160+F161+F162+F163+F169+F170</f>
        <v>1149284.5161000001</v>
      </c>
    </row>
  </sheetData>
  <autoFilter ref="A5:I149"/>
  <mergeCells count="74">
    <mergeCell ref="A170:B170"/>
    <mergeCell ref="A19:A20"/>
    <mergeCell ref="D19:D20"/>
    <mergeCell ref="C19:C20"/>
    <mergeCell ref="B19:B20"/>
    <mergeCell ref="C40:C58"/>
    <mergeCell ref="D61:D63"/>
    <mergeCell ref="C73:C74"/>
    <mergeCell ref="A159:B159"/>
    <mergeCell ref="A167:B167"/>
    <mergeCell ref="G1:H1"/>
    <mergeCell ref="A1:B1"/>
    <mergeCell ref="G2:H2"/>
    <mergeCell ref="C6:C14"/>
    <mergeCell ref="C23:C24"/>
    <mergeCell ref="D23:D24"/>
    <mergeCell ref="D6:D14"/>
    <mergeCell ref="B6:B14"/>
    <mergeCell ref="A6:A14"/>
    <mergeCell ref="A23:A24"/>
    <mergeCell ref="B23:B24"/>
    <mergeCell ref="A110:A111"/>
    <mergeCell ref="B110:B111"/>
    <mergeCell ref="A25:A26"/>
    <mergeCell ref="B25:B26"/>
    <mergeCell ref="A40:A52"/>
    <mergeCell ref="A65:A71"/>
    <mergeCell ref="B106:B107"/>
    <mergeCell ref="A28:A29"/>
    <mergeCell ref="A53:A58"/>
    <mergeCell ref="A168:B168"/>
    <mergeCell ref="A164:B164"/>
    <mergeCell ref="A160:B160"/>
    <mergeCell ref="A163:B163"/>
    <mergeCell ref="A61:A63"/>
    <mergeCell ref="B73:B74"/>
    <mergeCell ref="C25:C26"/>
    <mergeCell ref="A171:B171"/>
    <mergeCell ref="A162:B162"/>
    <mergeCell ref="A169:B169"/>
    <mergeCell ref="A166:B166"/>
    <mergeCell ref="A165:B165"/>
    <mergeCell ref="A161:B161"/>
    <mergeCell ref="A33:A38"/>
    <mergeCell ref="C33:C38"/>
    <mergeCell ref="A158:B158"/>
    <mergeCell ref="D25:D26"/>
    <mergeCell ref="D106:D107"/>
    <mergeCell ref="D53:D58"/>
    <mergeCell ref="B40:B58"/>
    <mergeCell ref="D40:D41"/>
    <mergeCell ref="B65:B71"/>
    <mergeCell ref="B61:B63"/>
    <mergeCell ref="D42:D52"/>
    <mergeCell ref="D65:D71"/>
    <mergeCell ref="C28:C29"/>
    <mergeCell ref="D33:D38"/>
    <mergeCell ref="C110:C111"/>
    <mergeCell ref="D110:D111"/>
    <mergeCell ref="C106:C107"/>
    <mergeCell ref="A93:A97"/>
    <mergeCell ref="A117:A129"/>
    <mergeCell ref="A106:A107"/>
    <mergeCell ref="B33:B38"/>
    <mergeCell ref="D28:D29"/>
    <mergeCell ref="B28:B29"/>
    <mergeCell ref="A76:A77"/>
    <mergeCell ref="C75:C77"/>
    <mergeCell ref="D76:D77"/>
    <mergeCell ref="B75:B77"/>
    <mergeCell ref="D73:D74"/>
    <mergeCell ref="C65:C71"/>
    <mergeCell ref="C61:C63"/>
    <mergeCell ref="A73:A7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4"/>
  <dimension ref="A1:IU152"/>
  <sheetViews>
    <sheetView topLeftCell="A133" zoomScaleNormal="100" workbookViewId="0">
      <selection activeCell="A140" sqref="A140:B140"/>
    </sheetView>
  </sheetViews>
  <sheetFormatPr defaultRowHeight="12.75" customHeight="1" x14ac:dyDescent="0.2"/>
  <cols>
    <col min="1" max="1" width="24.28515625" customWidth="1"/>
    <col min="2" max="2" width="14" bestFit="1" customWidth="1"/>
    <col min="3" max="3" width="13.5703125" bestFit="1" customWidth="1"/>
    <col min="4" max="4" width="16.28515625" customWidth="1"/>
    <col min="5" max="5" width="26.85546875" customWidth="1"/>
    <col min="6" max="6" width="12.28515625" customWidth="1"/>
    <col min="7" max="7" width="7.28515625" customWidth="1"/>
    <col min="8" max="9" width="12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2250.1</v>
      </c>
      <c r="E2" s="5">
        <v>620957.46</v>
      </c>
      <c r="F2" s="339">
        <v>610881.04</v>
      </c>
      <c r="G2" s="586">
        <f>E2-F2</f>
        <v>10076.419999999925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27</v>
      </c>
      <c r="F3" s="1"/>
      <c r="G3" s="1"/>
      <c r="H3" s="1" t="s">
        <v>24</v>
      </c>
      <c r="I3" s="8">
        <f>F2-F152</f>
        <v>40180.794400000013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4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6766.04</v>
      </c>
      <c r="C6" s="33" t="s">
        <v>65</v>
      </c>
      <c r="D6" s="35"/>
      <c r="E6" s="35"/>
      <c r="F6" s="35"/>
      <c r="G6" s="35"/>
      <c r="H6" s="345"/>
      <c r="I6" s="160">
        <f t="shared" ref="I6:I37" si="0">G6*H6</f>
        <v>0</v>
      </c>
    </row>
    <row r="7" spans="1:9" ht="12.75" customHeight="1" thickBot="1" x14ac:dyDescent="0.25">
      <c r="A7" s="368"/>
      <c r="B7" s="13">
        <v>6754.87</v>
      </c>
      <c r="C7" s="13" t="s">
        <v>66</v>
      </c>
      <c r="D7" s="270"/>
      <c r="E7" s="15"/>
      <c r="F7" s="15"/>
      <c r="G7" s="15"/>
      <c r="H7" s="343"/>
      <c r="I7" s="160">
        <f t="shared" si="0"/>
        <v>0</v>
      </c>
    </row>
    <row r="8" spans="1:9" ht="12.75" customHeight="1" thickBot="1" x14ac:dyDescent="0.25">
      <c r="A8" s="46" t="s">
        <v>522</v>
      </c>
      <c r="B8" s="88">
        <v>7220.97</v>
      </c>
      <c r="C8" s="88" t="s">
        <v>69</v>
      </c>
      <c r="D8" s="55" t="s">
        <v>627</v>
      </c>
      <c r="E8" s="47" t="s">
        <v>523</v>
      </c>
      <c r="F8" s="47" t="s">
        <v>300</v>
      </c>
      <c r="G8" s="47">
        <v>1</v>
      </c>
      <c r="H8" s="48">
        <v>815.4</v>
      </c>
      <c r="I8" s="49">
        <f t="shared" si="0"/>
        <v>815.4</v>
      </c>
    </row>
    <row r="9" spans="1:9" x14ac:dyDescent="0.2">
      <c r="A9" s="588" t="s">
        <v>782</v>
      </c>
      <c r="B9" s="579">
        <v>6382.32</v>
      </c>
      <c r="C9" s="579" t="s">
        <v>71</v>
      </c>
      <c r="D9" s="591"/>
      <c r="E9" s="37" t="s">
        <v>588</v>
      </c>
      <c r="F9" s="37" t="s">
        <v>102</v>
      </c>
      <c r="G9" s="37">
        <v>3</v>
      </c>
      <c r="H9" s="38">
        <v>69.959999999999994</v>
      </c>
      <c r="I9" s="39">
        <f t="shared" si="0"/>
        <v>209.88</v>
      </c>
    </row>
    <row r="10" spans="1:9" ht="12.75" customHeight="1" thickBot="1" x14ac:dyDescent="0.25">
      <c r="A10" s="590"/>
      <c r="B10" s="581"/>
      <c r="C10" s="581"/>
      <c r="D10" s="592"/>
      <c r="E10" s="40" t="s">
        <v>837</v>
      </c>
      <c r="F10" s="40" t="s">
        <v>100</v>
      </c>
      <c r="G10" s="40">
        <v>3</v>
      </c>
      <c r="H10" s="41">
        <v>60</v>
      </c>
      <c r="I10" s="203">
        <f t="shared" si="0"/>
        <v>180</v>
      </c>
    </row>
    <row r="11" spans="1:9" ht="26.25" thickBot="1" x14ac:dyDescent="0.25">
      <c r="A11" s="46" t="s">
        <v>840</v>
      </c>
      <c r="B11" s="580"/>
      <c r="C11" s="580"/>
      <c r="D11" s="55"/>
      <c r="E11" s="47" t="s">
        <v>841</v>
      </c>
      <c r="F11" s="47" t="s">
        <v>102</v>
      </c>
      <c r="G11" s="47">
        <v>1.5</v>
      </c>
      <c r="H11" s="48">
        <v>69.78</v>
      </c>
      <c r="I11" s="49">
        <f t="shared" si="0"/>
        <v>104.67</v>
      </c>
    </row>
    <row r="12" spans="1:9" ht="12.75" customHeight="1" x14ac:dyDescent="0.2">
      <c r="A12" s="588" t="s">
        <v>586</v>
      </c>
      <c r="B12" s="579">
        <v>5920.28</v>
      </c>
      <c r="C12" s="579" t="s">
        <v>72</v>
      </c>
      <c r="D12" s="591" t="s">
        <v>139</v>
      </c>
      <c r="E12" s="37" t="s">
        <v>305</v>
      </c>
      <c r="F12" s="37" t="s">
        <v>405</v>
      </c>
      <c r="G12" s="37">
        <v>0.25</v>
      </c>
      <c r="H12" s="38">
        <v>450</v>
      </c>
      <c r="I12" s="39">
        <f t="shared" si="0"/>
        <v>112.5</v>
      </c>
    </row>
    <row r="13" spans="1:9" ht="12.75" customHeight="1" x14ac:dyDescent="0.2">
      <c r="A13" s="589"/>
      <c r="B13" s="581"/>
      <c r="C13" s="581"/>
      <c r="D13" s="595"/>
      <c r="E13" s="15" t="s">
        <v>306</v>
      </c>
      <c r="F13" s="15" t="s">
        <v>100</v>
      </c>
      <c r="G13" s="15">
        <v>0.75</v>
      </c>
      <c r="H13" s="16">
        <v>510</v>
      </c>
      <c r="I13" s="160">
        <f t="shared" si="0"/>
        <v>382.5</v>
      </c>
    </row>
    <row r="14" spans="1:9" ht="12.75" customHeight="1" x14ac:dyDescent="0.2">
      <c r="A14" s="589"/>
      <c r="B14" s="581"/>
      <c r="C14" s="581"/>
      <c r="D14" s="595"/>
      <c r="E14" s="15" t="s">
        <v>278</v>
      </c>
      <c r="F14" s="15" t="s">
        <v>405</v>
      </c>
      <c r="G14" s="15">
        <v>0.75</v>
      </c>
      <c r="H14" s="16">
        <v>335</v>
      </c>
      <c r="I14" s="160">
        <f t="shared" si="0"/>
        <v>251.25</v>
      </c>
    </row>
    <row r="15" spans="1:9" ht="12.75" customHeight="1" x14ac:dyDescent="0.2">
      <c r="A15" s="589"/>
      <c r="B15" s="581"/>
      <c r="C15" s="581"/>
      <c r="D15" s="595"/>
      <c r="E15" s="15" t="s">
        <v>594</v>
      </c>
      <c r="F15" s="15" t="s">
        <v>100</v>
      </c>
      <c r="G15" s="15">
        <v>3</v>
      </c>
      <c r="H15" s="16">
        <v>40</v>
      </c>
      <c r="I15" s="160">
        <f t="shared" si="0"/>
        <v>120</v>
      </c>
    </row>
    <row r="16" spans="1:9" ht="12.75" customHeight="1" x14ac:dyDescent="0.2">
      <c r="A16" s="589"/>
      <c r="B16" s="581"/>
      <c r="C16" s="581"/>
      <c r="D16" s="595"/>
      <c r="E16" s="15" t="s">
        <v>279</v>
      </c>
      <c r="F16" s="15" t="s">
        <v>102</v>
      </c>
      <c r="G16" s="15">
        <v>40</v>
      </c>
      <c r="H16" s="16">
        <v>72.56</v>
      </c>
      <c r="I16" s="160">
        <f t="shared" si="0"/>
        <v>2902.4</v>
      </c>
    </row>
    <row r="17" spans="1:9" ht="12.75" customHeight="1" x14ac:dyDescent="0.2">
      <c r="A17" s="589"/>
      <c r="B17" s="581"/>
      <c r="C17" s="581"/>
      <c r="D17" s="595"/>
      <c r="E17" s="15" t="s">
        <v>893</v>
      </c>
      <c r="F17" s="15" t="s">
        <v>102</v>
      </c>
      <c r="G17" s="15">
        <v>40</v>
      </c>
      <c r="H17" s="16">
        <v>69.959999999999994</v>
      </c>
      <c r="I17" s="160">
        <f t="shared" si="0"/>
        <v>2798.3999999999996</v>
      </c>
    </row>
    <row r="18" spans="1:9" ht="12.75" customHeight="1" x14ac:dyDescent="0.2">
      <c r="A18" s="589"/>
      <c r="B18" s="581"/>
      <c r="C18" s="581"/>
      <c r="D18" s="595"/>
      <c r="E18" s="15" t="s">
        <v>589</v>
      </c>
      <c r="F18" s="15" t="s">
        <v>100</v>
      </c>
      <c r="G18" s="15">
        <v>2</v>
      </c>
      <c r="H18" s="16">
        <v>40</v>
      </c>
      <c r="I18" s="160">
        <f t="shared" si="0"/>
        <v>80</v>
      </c>
    </row>
    <row r="19" spans="1:9" ht="12.75" customHeight="1" thickBot="1" x14ac:dyDescent="0.25">
      <c r="A19" s="590"/>
      <c r="B19" s="581"/>
      <c r="C19" s="581"/>
      <c r="D19" s="592"/>
      <c r="E19" s="40" t="s">
        <v>894</v>
      </c>
      <c r="F19" s="40" t="s">
        <v>102</v>
      </c>
      <c r="G19" s="40">
        <v>8</v>
      </c>
      <c r="H19" s="41">
        <v>77.75</v>
      </c>
      <c r="I19" s="203">
        <f t="shared" si="0"/>
        <v>622</v>
      </c>
    </row>
    <row r="20" spans="1:9" ht="12.75" customHeight="1" x14ac:dyDescent="0.2">
      <c r="A20" s="588" t="s">
        <v>895</v>
      </c>
      <c r="B20" s="581"/>
      <c r="C20" s="581"/>
      <c r="D20" s="591" t="s">
        <v>139</v>
      </c>
      <c r="E20" s="37" t="s">
        <v>516</v>
      </c>
      <c r="F20" s="37" t="s">
        <v>104</v>
      </c>
      <c r="G20" s="37">
        <v>7</v>
      </c>
      <c r="H20" s="38">
        <v>19.98</v>
      </c>
      <c r="I20" s="39">
        <f t="shared" si="0"/>
        <v>139.86000000000001</v>
      </c>
    </row>
    <row r="21" spans="1:9" ht="12.75" customHeight="1" x14ac:dyDescent="0.2">
      <c r="A21" s="589"/>
      <c r="B21" s="581"/>
      <c r="C21" s="581"/>
      <c r="D21" s="595"/>
      <c r="E21" s="35" t="s">
        <v>221</v>
      </c>
      <c r="F21" s="35" t="s">
        <v>100</v>
      </c>
      <c r="G21" s="35">
        <v>0.2</v>
      </c>
      <c r="H21" s="36">
        <v>70</v>
      </c>
      <c r="I21" s="160">
        <f t="shared" si="0"/>
        <v>14</v>
      </c>
    </row>
    <row r="22" spans="1:9" ht="12.75" customHeight="1" x14ac:dyDescent="0.2">
      <c r="A22" s="589"/>
      <c r="B22" s="581"/>
      <c r="C22" s="581"/>
      <c r="D22" s="595"/>
      <c r="E22" s="35" t="s">
        <v>473</v>
      </c>
      <c r="F22" s="35" t="s">
        <v>100</v>
      </c>
      <c r="G22" s="35">
        <v>0.2</v>
      </c>
      <c r="H22" s="36">
        <v>64</v>
      </c>
      <c r="I22" s="160">
        <f t="shared" si="0"/>
        <v>12.8</v>
      </c>
    </row>
    <row r="23" spans="1:9" ht="12.75" customHeight="1" x14ac:dyDescent="0.2">
      <c r="A23" s="589"/>
      <c r="B23" s="581"/>
      <c r="C23" s="581"/>
      <c r="D23" s="595"/>
      <c r="E23" s="35" t="s">
        <v>223</v>
      </c>
      <c r="F23" s="35" t="s">
        <v>102</v>
      </c>
      <c r="G23" s="35">
        <v>0.02</v>
      </c>
      <c r="H23" s="36">
        <v>170</v>
      </c>
      <c r="I23" s="160">
        <f t="shared" si="0"/>
        <v>3.4</v>
      </c>
    </row>
    <row r="24" spans="1:9" ht="12.75" customHeight="1" thickBot="1" x14ac:dyDescent="0.25">
      <c r="A24" s="590"/>
      <c r="B24" s="580"/>
      <c r="C24" s="580"/>
      <c r="D24" s="592"/>
      <c r="E24" s="86" t="s">
        <v>702</v>
      </c>
      <c r="F24" s="86" t="s">
        <v>137</v>
      </c>
      <c r="G24" s="86">
        <v>0.25</v>
      </c>
      <c r="H24" s="87">
        <v>390</v>
      </c>
      <c r="I24" s="203">
        <f t="shared" si="0"/>
        <v>97.5</v>
      </c>
    </row>
    <row r="25" spans="1:9" ht="12.75" customHeight="1" x14ac:dyDescent="0.2">
      <c r="A25" s="588" t="s">
        <v>931</v>
      </c>
      <c r="B25" s="579">
        <v>5240.24</v>
      </c>
      <c r="C25" s="579" t="s">
        <v>73</v>
      </c>
      <c r="D25" s="591" t="s">
        <v>139</v>
      </c>
      <c r="E25" s="37" t="s">
        <v>211</v>
      </c>
      <c r="F25" s="37" t="s">
        <v>137</v>
      </c>
      <c r="G25" s="37">
        <v>2.08</v>
      </c>
      <c r="H25" s="38">
        <v>197.09</v>
      </c>
      <c r="I25" s="39">
        <f t="shared" si="0"/>
        <v>409.94720000000001</v>
      </c>
    </row>
    <row r="26" spans="1:9" ht="12.75" customHeight="1" x14ac:dyDescent="0.2">
      <c r="A26" s="589"/>
      <c r="B26" s="581"/>
      <c r="C26" s="581"/>
      <c r="D26" s="595"/>
      <c r="E26" s="15" t="s">
        <v>212</v>
      </c>
      <c r="F26" s="15" t="s">
        <v>102</v>
      </c>
      <c r="G26" s="15">
        <v>0.05</v>
      </c>
      <c r="H26" s="16">
        <v>116</v>
      </c>
      <c r="I26" s="160">
        <f t="shared" si="0"/>
        <v>5.8000000000000007</v>
      </c>
    </row>
    <row r="27" spans="1:9" ht="12.75" customHeight="1" thickBot="1" x14ac:dyDescent="0.25">
      <c r="A27" s="590"/>
      <c r="B27" s="580"/>
      <c r="C27" s="580"/>
      <c r="D27" s="592"/>
      <c r="E27" s="40" t="s">
        <v>550</v>
      </c>
      <c r="F27" s="40" t="s">
        <v>100</v>
      </c>
      <c r="G27" s="40">
        <v>2</v>
      </c>
      <c r="H27" s="41">
        <v>20</v>
      </c>
      <c r="I27" s="203">
        <f t="shared" si="0"/>
        <v>40</v>
      </c>
    </row>
    <row r="28" spans="1:9" ht="12.75" customHeight="1" thickBot="1" x14ac:dyDescent="0.25">
      <c r="A28" s="321"/>
      <c r="B28" s="73">
        <v>6067.2030000000004</v>
      </c>
      <c r="C28" s="73" t="s">
        <v>74</v>
      </c>
      <c r="D28" s="323"/>
      <c r="E28" s="53"/>
      <c r="F28" s="53"/>
      <c r="G28" s="53"/>
      <c r="H28" s="156"/>
      <c r="I28" s="168">
        <f t="shared" si="0"/>
        <v>0</v>
      </c>
    </row>
    <row r="29" spans="1:9" ht="26.25" thickBot="1" x14ac:dyDescent="0.25">
      <c r="A29" s="46" t="s">
        <v>331</v>
      </c>
      <c r="B29" s="88">
        <v>4973.1270000000004</v>
      </c>
      <c r="C29" s="88" t="s">
        <v>75</v>
      </c>
      <c r="D29" s="47" t="s">
        <v>126</v>
      </c>
      <c r="E29" s="47" t="s">
        <v>261</v>
      </c>
      <c r="F29" s="47" t="s">
        <v>100</v>
      </c>
      <c r="G29" s="47">
        <v>1</v>
      </c>
      <c r="H29" s="48">
        <v>280</v>
      </c>
      <c r="I29" s="49">
        <f t="shared" si="0"/>
        <v>280</v>
      </c>
    </row>
    <row r="30" spans="1:9" ht="12.75" customHeight="1" thickBot="1" x14ac:dyDescent="0.25">
      <c r="A30" s="265"/>
      <c r="B30" s="33">
        <v>5404.3239999999996</v>
      </c>
      <c r="C30" s="33" t="s">
        <v>76</v>
      </c>
      <c r="D30" s="267"/>
      <c r="E30" s="35"/>
      <c r="F30" s="35"/>
      <c r="G30" s="35"/>
      <c r="H30" s="36"/>
      <c r="I30" s="160">
        <f t="shared" si="0"/>
        <v>0</v>
      </c>
    </row>
    <row r="31" spans="1:9" ht="12.75" customHeight="1" x14ac:dyDescent="0.2">
      <c r="A31" s="588" t="s">
        <v>840</v>
      </c>
      <c r="B31" s="579">
        <v>5475.4120000000003</v>
      </c>
      <c r="C31" s="579" t="s">
        <v>77</v>
      </c>
      <c r="D31" s="591"/>
      <c r="E31" s="37" t="s">
        <v>841</v>
      </c>
      <c r="F31" s="37" t="s">
        <v>102</v>
      </c>
      <c r="G31" s="37">
        <v>6</v>
      </c>
      <c r="H31" s="38">
        <v>69.78</v>
      </c>
      <c r="I31" s="39">
        <f t="shared" si="0"/>
        <v>418.68</v>
      </c>
    </row>
    <row r="32" spans="1:9" ht="12.75" customHeight="1" thickBot="1" x14ac:dyDescent="0.25">
      <c r="A32" s="590"/>
      <c r="B32" s="580"/>
      <c r="C32" s="580"/>
      <c r="D32" s="592"/>
      <c r="E32" s="86" t="s">
        <v>283</v>
      </c>
      <c r="F32" s="86" t="s">
        <v>100</v>
      </c>
      <c r="G32" s="86">
        <v>1</v>
      </c>
      <c r="H32" s="87">
        <v>100</v>
      </c>
      <c r="I32" s="42">
        <f t="shared" si="0"/>
        <v>100</v>
      </c>
    </row>
    <row r="33" spans="1:9" ht="12.75" customHeight="1" x14ac:dyDescent="0.2">
      <c r="A33" s="588" t="s">
        <v>324</v>
      </c>
      <c r="B33" s="579">
        <v>5921.6310000000003</v>
      </c>
      <c r="C33" s="579" t="s">
        <v>78</v>
      </c>
      <c r="D33" s="591"/>
      <c r="E33" s="85" t="s">
        <v>505</v>
      </c>
      <c r="F33" s="85" t="s">
        <v>1272</v>
      </c>
      <c r="G33" s="85">
        <v>0.25</v>
      </c>
      <c r="H33" s="158">
        <v>580</v>
      </c>
      <c r="I33" s="563">
        <f t="shared" si="0"/>
        <v>145</v>
      </c>
    </row>
    <row r="34" spans="1:9" ht="12.75" customHeight="1" thickBot="1" x14ac:dyDescent="0.25">
      <c r="A34" s="590"/>
      <c r="B34" s="580"/>
      <c r="C34" s="580"/>
      <c r="D34" s="592"/>
      <c r="E34" s="40" t="s">
        <v>221</v>
      </c>
      <c r="F34" s="40" t="s">
        <v>102</v>
      </c>
      <c r="G34" s="40">
        <v>0.3</v>
      </c>
      <c r="H34" s="41">
        <v>82</v>
      </c>
      <c r="I34" s="300">
        <f t="shared" si="0"/>
        <v>24.599999999999998</v>
      </c>
    </row>
    <row r="35" spans="1:9" ht="12.75" customHeight="1" x14ac:dyDescent="0.2">
      <c r="A35" s="588" t="s">
        <v>294</v>
      </c>
      <c r="B35" s="579">
        <v>5902.4160000000002</v>
      </c>
      <c r="C35" s="579" t="s">
        <v>79</v>
      </c>
      <c r="D35" s="591" t="s">
        <v>376</v>
      </c>
      <c r="E35" s="37" t="s">
        <v>305</v>
      </c>
      <c r="F35" s="85" t="s">
        <v>405</v>
      </c>
      <c r="G35" s="85">
        <v>0.25</v>
      </c>
      <c r="H35" s="158">
        <v>500</v>
      </c>
      <c r="I35" s="563">
        <f t="shared" si="0"/>
        <v>125</v>
      </c>
    </row>
    <row r="36" spans="1:9" ht="12.75" customHeight="1" x14ac:dyDescent="0.2">
      <c r="A36" s="589"/>
      <c r="B36" s="581"/>
      <c r="C36" s="581"/>
      <c r="D36" s="595"/>
      <c r="E36" s="35" t="s">
        <v>1430</v>
      </c>
      <c r="F36" s="15" t="s">
        <v>100</v>
      </c>
      <c r="G36" s="15">
        <v>2</v>
      </c>
      <c r="H36" s="16">
        <v>86.5</v>
      </c>
      <c r="I36" s="299">
        <f t="shared" si="0"/>
        <v>173</v>
      </c>
    </row>
    <row r="37" spans="1:9" ht="12.75" customHeight="1" thickBot="1" x14ac:dyDescent="0.25">
      <c r="A37" s="590"/>
      <c r="B37" s="580"/>
      <c r="C37" s="580"/>
      <c r="D37" s="592"/>
      <c r="E37" s="86" t="s">
        <v>881</v>
      </c>
      <c r="F37" s="86" t="s">
        <v>100</v>
      </c>
      <c r="G37" s="86">
        <v>1</v>
      </c>
      <c r="H37" s="87">
        <v>220</v>
      </c>
      <c r="I37" s="203">
        <f t="shared" si="0"/>
        <v>220</v>
      </c>
    </row>
    <row r="38" spans="1:9" ht="12.75" customHeight="1" thickBot="1" x14ac:dyDescent="0.25">
      <c r="A38" s="183"/>
      <c r="B38" s="200">
        <f>SUM(B6:B37)</f>
        <v>72028.832999999999</v>
      </c>
      <c r="C38" s="201"/>
      <c r="D38" s="200"/>
      <c r="E38" s="202"/>
      <c r="F38" s="201"/>
      <c r="G38" s="201"/>
      <c r="H38" s="200" t="s">
        <v>16</v>
      </c>
      <c r="I38" s="233">
        <f>SUM(I6:I37)</f>
        <v>10788.5872</v>
      </c>
    </row>
    <row r="39" spans="1:9" ht="77.25" thickBot="1" x14ac:dyDescent="0.25">
      <c r="A39" s="137" t="s">
        <v>1602</v>
      </c>
      <c r="B39" s="90" t="s">
        <v>15</v>
      </c>
      <c r="C39" s="90" t="s">
        <v>4</v>
      </c>
      <c r="D39" s="90" t="s">
        <v>22</v>
      </c>
      <c r="E39" s="91" t="s">
        <v>17</v>
      </c>
      <c r="F39" s="90" t="s">
        <v>18</v>
      </c>
      <c r="G39" s="90" t="s">
        <v>9</v>
      </c>
      <c r="H39" s="90" t="s">
        <v>12</v>
      </c>
      <c r="I39" s="118" t="s">
        <v>11</v>
      </c>
    </row>
    <row r="40" spans="1:9" ht="12.75" customHeight="1" thickBot="1" x14ac:dyDescent="0.25">
      <c r="A40" s="268"/>
      <c r="B40" s="13">
        <v>9772.5</v>
      </c>
      <c r="C40" s="13" t="s">
        <v>65</v>
      </c>
      <c r="D40" s="270"/>
      <c r="E40" s="15"/>
      <c r="F40" s="15"/>
      <c r="G40" s="15"/>
      <c r="H40" s="16"/>
      <c r="I40" s="39">
        <f t="shared" ref="I40:I60" si="1">G40*H40</f>
        <v>0</v>
      </c>
    </row>
    <row r="41" spans="1:9" ht="12.75" customHeight="1" x14ac:dyDescent="0.2">
      <c r="A41" s="588" t="s">
        <v>456</v>
      </c>
      <c r="B41" s="660">
        <v>8201.67</v>
      </c>
      <c r="C41" s="591" t="s">
        <v>66</v>
      </c>
      <c r="D41" s="591" t="s">
        <v>362</v>
      </c>
      <c r="E41" s="37" t="s">
        <v>457</v>
      </c>
      <c r="F41" s="37" t="s">
        <v>100</v>
      </c>
      <c r="G41" s="37">
        <v>3</v>
      </c>
      <c r="H41" s="38">
        <v>280</v>
      </c>
      <c r="I41" s="39">
        <f t="shared" si="1"/>
        <v>840</v>
      </c>
    </row>
    <row r="42" spans="1:9" ht="12.75" customHeight="1" x14ac:dyDescent="0.2">
      <c r="A42" s="589"/>
      <c r="B42" s="581"/>
      <c r="C42" s="595"/>
      <c r="D42" s="595"/>
      <c r="E42" s="15" t="s">
        <v>458</v>
      </c>
      <c r="F42" s="15" t="s">
        <v>100</v>
      </c>
      <c r="G42" s="15">
        <v>1</v>
      </c>
      <c r="H42" s="16">
        <v>90</v>
      </c>
      <c r="I42" s="43">
        <f t="shared" si="1"/>
        <v>90</v>
      </c>
    </row>
    <row r="43" spans="1:9" ht="12.75" customHeight="1" x14ac:dyDescent="0.2">
      <c r="A43" s="589"/>
      <c r="B43" s="581"/>
      <c r="C43" s="595"/>
      <c r="D43" s="595"/>
      <c r="E43" s="15" t="s">
        <v>459</v>
      </c>
      <c r="F43" s="15" t="s">
        <v>100</v>
      </c>
      <c r="G43" s="15">
        <v>1</v>
      </c>
      <c r="H43" s="16">
        <v>3</v>
      </c>
      <c r="I43" s="43">
        <f t="shared" si="1"/>
        <v>3</v>
      </c>
    </row>
    <row r="44" spans="1:9" ht="12.75" customHeight="1" x14ac:dyDescent="0.2">
      <c r="A44" s="589"/>
      <c r="B44" s="581"/>
      <c r="C44" s="595"/>
      <c r="D44" s="595"/>
      <c r="E44" s="15" t="s">
        <v>460</v>
      </c>
      <c r="F44" s="15" t="s">
        <v>100</v>
      </c>
      <c r="G44" s="15">
        <v>4</v>
      </c>
      <c r="H44" s="16">
        <v>135</v>
      </c>
      <c r="I44" s="43">
        <f t="shared" si="1"/>
        <v>540</v>
      </c>
    </row>
    <row r="45" spans="1:9" ht="12.75" customHeight="1" x14ac:dyDescent="0.2">
      <c r="A45" s="589"/>
      <c r="B45" s="581"/>
      <c r="C45" s="595"/>
      <c r="D45" s="595"/>
      <c r="E45" s="15" t="s">
        <v>461</v>
      </c>
      <c r="F45" s="15" t="s">
        <v>100</v>
      </c>
      <c r="G45" s="15">
        <v>1</v>
      </c>
      <c r="H45" s="16">
        <v>90</v>
      </c>
      <c r="I45" s="43">
        <f t="shared" si="1"/>
        <v>90</v>
      </c>
    </row>
    <row r="46" spans="1:9" ht="12.75" customHeight="1" thickBot="1" x14ac:dyDescent="0.25">
      <c r="A46" s="590"/>
      <c r="B46" s="580"/>
      <c r="C46" s="592"/>
      <c r="D46" s="592"/>
      <c r="E46" s="40" t="s">
        <v>462</v>
      </c>
      <c r="F46" s="40" t="s">
        <v>100</v>
      </c>
      <c r="G46" s="40">
        <v>2</v>
      </c>
      <c r="H46" s="41">
        <v>13</v>
      </c>
      <c r="I46" s="42">
        <f t="shared" si="1"/>
        <v>26</v>
      </c>
    </row>
    <row r="47" spans="1:9" ht="12.75" customHeight="1" x14ac:dyDescent="0.2">
      <c r="A47" s="268"/>
      <c r="B47" s="13">
        <v>8231.4</v>
      </c>
      <c r="C47" s="13" t="s">
        <v>69</v>
      </c>
      <c r="D47" s="270"/>
      <c r="E47" s="15"/>
      <c r="F47" s="15"/>
      <c r="G47" s="15"/>
      <c r="H47" s="16"/>
      <c r="I47" s="160">
        <f t="shared" si="1"/>
        <v>0</v>
      </c>
    </row>
    <row r="48" spans="1:9" ht="12.75" customHeight="1" x14ac:dyDescent="0.2">
      <c r="A48" s="268"/>
      <c r="B48" s="13">
        <v>7611.58</v>
      </c>
      <c r="C48" s="13" t="s">
        <v>71</v>
      </c>
      <c r="D48" s="270"/>
      <c r="E48" s="15"/>
      <c r="F48" s="15"/>
      <c r="G48" s="15"/>
      <c r="H48" s="16"/>
      <c r="I48" s="43">
        <f t="shared" si="1"/>
        <v>0</v>
      </c>
    </row>
    <row r="49" spans="1:9" ht="12.75" customHeight="1" x14ac:dyDescent="0.2">
      <c r="A49" s="268"/>
      <c r="B49" s="13">
        <v>7587.47</v>
      </c>
      <c r="C49" s="13" t="s">
        <v>72</v>
      </c>
      <c r="D49" s="270"/>
      <c r="E49" s="15"/>
      <c r="F49" s="15"/>
      <c r="G49" s="15"/>
      <c r="H49" s="16"/>
      <c r="I49" s="43">
        <f t="shared" si="1"/>
        <v>0</v>
      </c>
    </row>
    <row r="50" spans="1:9" ht="12.75" customHeight="1" x14ac:dyDescent="0.2">
      <c r="A50" s="268"/>
      <c r="B50" s="13">
        <v>7476.2</v>
      </c>
      <c r="C50" s="13" t="s">
        <v>73</v>
      </c>
      <c r="D50" s="270"/>
      <c r="E50" s="15"/>
      <c r="F50" s="15"/>
      <c r="G50" s="15"/>
      <c r="H50" s="16"/>
      <c r="I50" s="43">
        <f t="shared" si="1"/>
        <v>0</v>
      </c>
    </row>
    <row r="51" spans="1:9" ht="12.75" customHeight="1" x14ac:dyDescent="0.2">
      <c r="A51" s="268"/>
      <c r="B51" s="13">
        <v>8795.2849999999999</v>
      </c>
      <c r="C51" s="13" t="s">
        <v>74</v>
      </c>
      <c r="D51" s="270"/>
      <c r="E51" s="15"/>
      <c r="F51" s="15"/>
      <c r="G51" s="15"/>
      <c r="H51" s="16"/>
      <c r="I51" s="43">
        <f t="shared" si="1"/>
        <v>0</v>
      </c>
    </row>
    <row r="52" spans="1:9" ht="12.75" customHeight="1" x14ac:dyDescent="0.2">
      <c r="A52" s="268"/>
      <c r="B52" s="13">
        <v>9085.3050000000003</v>
      </c>
      <c r="C52" s="13" t="s">
        <v>75</v>
      </c>
      <c r="D52" s="270"/>
      <c r="E52" s="15"/>
      <c r="F52" s="15"/>
      <c r="G52" s="15"/>
      <c r="H52" s="15"/>
      <c r="I52" s="43">
        <f t="shared" si="1"/>
        <v>0</v>
      </c>
    </row>
    <row r="53" spans="1:9" ht="12.75" customHeight="1" x14ac:dyDescent="0.2">
      <c r="A53" s="268"/>
      <c r="B53" s="13">
        <v>10691.1</v>
      </c>
      <c r="C53" s="13" t="s">
        <v>76</v>
      </c>
      <c r="D53" s="270"/>
      <c r="E53" s="15"/>
      <c r="F53" s="15"/>
      <c r="G53" s="15"/>
      <c r="H53" s="15"/>
      <c r="I53" s="43">
        <f t="shared" si="1"/>
        <v>0</v>
      </c>
    </row>
    <row r="54" spans="1:9" ht="12.75" customHeight="1" thickBot="1" x14ac:dyDescent="0.25">
      <c r="A54" s="316"/>
      <c r="B54" s="74">
        <v>8584.1939999999995</v>
      </c>
      <c r="C54" s="74" t="s">
        <v>77</v>
      </c>
      <c r="D54" s="317"/>
      <c r="E54" s="76"/>
      <c r="F54" s="76"/>
      <c r="G54" s="76"/>
      <c r="H54" s="77"/>
      <c r="I54" s="204">
        <f t="shared" si="1"/>
        <v>0</v>
      </c>
    </row>
    <row r="55" spans="1:9" ht="12.75" customHeight="1" x14ac:dyDescent="0.2">
      <c r="A55" s="588" t="s">
        <v>118</v>
      </c>
      <c r="B55" s="579">
        <v>11117.27</v>
      </c>
      <c r="C55" s="579" t="s">
        <v>78</v>
      </c>
      <c r="D55" s="591" t="s">
        <v>1409</v>
      </c>
      <c r="E55" s="37" t="s">
        <v>990</v>
      </c>
      <c r="F55" s="37" t="s">
        <v>104</v>
      </c>
      <c r="G55" s="37">
        <v>16</v>
      </c>
      <c r="H55" s="38">
        <v>56.72</v>
      </c>
      <c r="I55" s="39">
        <f t="shared" si="1"/>
        <v>907.52</v>
      </c>
    </row>
    <row r="56" spans="1:9" ht="12.75" customHeight="1" x14ac:dyDescent="0.2">
      <c r="A56" s="589"/>
      <c r="B56" s="581"/>
      <c r="C56" s="581"/>
      <c r="D56" s="595"/>
      <c r="E56" s="15" t="s">
        <v>1394</v>
      </c>
      <c r="F56" s="15" t="s">
        <v>100</v>
      </c>
      <c r="G56" s="15">
        <v>10</v>
      </c>
      <c r="H56" s="16">
        <v>4.59</v>
      </c>
      <c r="I56" s="43">
        <f t="shared" si="1"/>
        <v>45.9</v>
      </c>
    </row>
    <row r="57" spans="1:9" ht="12.75" customHeight="1" x14ac:dyDescent="0.2">
      <c r="A57" s="589"/>
      <c r="B57" s="581"/>
      <c r="C57" s="581"/>
      <c r="D57" s="595"/>
      <c r="E57" s="15" t="s">
        <v>1410</v>
      </c>
      <c r="F57" s="15" t="s">
        <v>100</v>
      </c>
      <c r="G57" s="15">
        <v>4</v>
      </c>
      <c r="H57" s="16">
        <v>3.78</v>
      </c>
      <c r="I57" s="43">
        <f t="shared" si="1"/>
        <v>15.12</v>
      </c>
    </row>
    <row r="58" spans="1:9" ht="12.75" customHeight="1" x14ac:dyDescent="0.2">
      <c r="A58" s="589"/>
      <c r="B58" s="581"/>
      <c r="C58" s="581"/>
      <c r="D58" s="595"/>
      <c r="E58" s="15" t="s">
        <v>333</v>
      </c>
      <c r="F58" s="15" t="s">
        <v>100</v>
      </c>
      <c r="G58" s="15">
        <v>2</v>
      </c>
      <c r="H58" s="16">
        <v>10.64</v>
      </c>
      <c r="I58" s="43">
        <f t="shared" si="1"/>
        <v>21.28</v>
      </c>
    </row>
    <row r="59" spans="1:9" ht="12.75" customHeight="1" thickBot="1" x14ac:dyDescent="0.25">
      <c r="A59" s="590"/>
      <c r="B59" s="580"/>
      <c r="C59" s="580"/>
      <c r="D59" s="592"/>
      <c r="E59" s="40" t="s">
        <v>1411</v>
      </c>
      <c r="F59" s="40" t="s">
        <v>100</v>
      </c>
      <c r="G59" s="40">
        <v>3</v>
      </c>
      <c r="H59" s="41">
        <v>17</v>
      </c>
      <c r="I59" s="42">
        <f t="shared" si="1"/>
        <v>51</v>
      </c>
    </row>
    <row r="60" spans="1:9" ht="12.75" customHeight="1" x14ac:dyDescent="0.2">
      <c r="A60" s="265"/>
      <c r="B60" s="33">
        <v>9543.35</v>
      </c>
      <c r="C60" s="33" t="s">
        <v>79</v>
      </c>
      <c r="D60" s="267"/>
      <c r="E60" s="35"/>
      <c r="F60" s="35"/>
      <c r="G60" s="35"/>
      <c r="H60" s="36"/>
      <c r="I60" s="160">
        <f t="shared" si="1"/>
        <v>0</v>
      </c>
    </row>
    <row r="61" spans="1:9" ht="12.75" customHeight="1" thickBot="1" x14ac:dyDescent="0.25">
      <c r="A61" s="183"/>
      <c r="B61" s="200">
        <f>SUM(B40:B60)</f>
        <v>106697.32400000002</v>
      </c>
      <c r="C61" s="201"/>
      <c r="D61" s="200"/>
      <c r="E61" s="202"/>
      <c r="F61" s="201"/>
      <c r="G61" s="201"/>
      <c r="H61" s="200" t="s">
        <v>16</v>
      </c>
      <c r="I61" s="233">
        <f>SUM(I40:I60)</f>
        <v>2629.82</v>
      </c>
    </row>
    <row r="62" spans="1:9" ht="64.5" thickBot="1" x14ac:dyDescent="0.25">
      <c r="A62" s="137" t="s">
        <v>381</v>
      </c>
      <c r="B62" s="117" t="s">
        <v>15</v>
      </c>
      <c r="C62" s="117" t="s">
        <v>4</v>
      </c>
      <c r="D62" s="117" t="s">
        <v>22</v>
      </c>
      <c r="E62" s="121" t="s">
        <v>17</v>
      </c>
      <c r="F62" s="117" t="s">
        <v>18</v>
      </c>
      <c r="G62" s="117" t="s">
        <v>9</v>
      </c>
      <c r="H62" s="117" t="s">
        <v>12</v>
      </c>
      <c r="I62" s="118" t="s">
        <v>11</v>
      </c>
    </row>
    <row r="63" spans="1:9" ht="12.75" customHeight="1" thickBot="1" x14ac:dyDescent="0.25">
      <c r="A63" s="230"/>
      <c r="B63" s="107">
        <v>4273.7700000000004</v>
      </c>
      <c r="C63" s="58" t="s">
        <v>65</v>
      </c>
      <c r="D63" s="67"/>
      <c r="E63" s="59"/>
      <c r="F63" s="59"/>
      <c r="G63" s="59"/>
      <c r="H63" s="60"/>
      <c r="I63" s="61"/>
    </row>
    <row r="64" spans="1:9" ht="12.75" customHeight="1" thickBot="1" x14ac:dyDescent="0.25">
      <c r="A64" s="230"/>
      <c r="B64" s="125">
        <v>4359.1899999999996</v>
      </c>
      <c r="C64" s="126" t="s">
        <v>66</v>
      </c>
      <c r="D64" s="127"/>
      <c r="E64" s="128"/>
      <c r="F64" s="128"/>
      <c r="G64" s="128"/>
      <c r="H64" s="129"/>
      <c r="I64" s="130"/>
    </row>
    <row r="65" spans="1:9" ht="12.75" customHeight="1" thickBot="1" x14ac:dyDescent="0.25">
      <c r="A65" s="230"/>
      <c r="B65" s="109">
        <v>4115.55</v>
      </c>
      <c r="C65" s="88" t="s">
        <v>69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4095.56</v>
      </c>
      <c r="C66" s="88" t="s">
        <v>71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>
        <v>4198.16</v>
      </c>
      <c r="C67" s="88" t="s">
        <v>72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120"/>
      <c r="B68" s="329">
        <v>4536.74</v>
      </c>
      <c r="C68" s="88" t="s">
        <v>73</v>
      </c>
      <c r="D68" s="55"/>
      <c r="E68" s="47"/>
      <c r="F68" s="47"/>
      <c r="G68" s="47"/>
      <c r="H68" s="48"/>
      <c r="I68" s="49"/>
    </row>
    <row r="69" spans="1:9" ht="12.75" customHeight="1" thickBot="1" x14ac:dyDescent="0.25">
      <c r="A69" s="224"/>
      <c r="B69" s="109">
        <v>4113.0680000000002</v>
      </c>
      <c r="C69" s="88" t="s">
        <v>74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24"/>
      <c r="B70" s="109">
        <v>5281.0562</v>
      </c>
      <c r="C70" s="88" t="s">
        <v>75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24"/>
      <c r="B71" s="109">
        <v>4313.9526999999998</v>
      </c>
      <c r="C71" s="88" t="s">
        <v>76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24"/>
      <c r="B72" s="109">
        <v>4085.0592999999999</v>
      </c>
      <c r="C72" s="88" t="s">
        <v>77</v>
      </c>
      <c r="D72" s="89"/>
      <c r="E72" s="37"/>
      <c r="F72" s="37"/>
      <c r="G72" s="37"/>
      <c r="H72" s="342"/>
      <c r="I72" s="39"/>
    </row>
    <row r="73" spans="1:9" ht="12.75" customHeight="1" thickBot="1" x14ac:dyDescent="0.25">
      <c r="A73" s="224"/>
      <c r="B73" s="109">
        <v>4570.5824000000002</v>
      </c>
      <c r="C73" s="88" t="s">
        <v>78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24"/>
      <c r="B74" s="109">
        <v>4637.3248000000003</v>
      </c>
      <c r="C74" s="88" t="s">
        <v>79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22"/>
      <c r="B75" s="512">
        <f>SUM(B63:B74)</f>
        <v>52580.013400000003</v>
      </c>
      <c r="C75" s="518" t="s">
        <v>86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596" t="s">
        <v>114</v>
      </c>
      <c r="B76" s="109">
        <v>460.56</v>
      </c>
      <c r="C76" s="88" t="s">
        <v>72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7"/>
      <c r="B77" s="109">
        <v>684.29</v>
      </c>
      <c r="C77" s="88" t="s">
        <v>73</v>
      </c>
      <c r="D77" s="89"/>
      <c r="E77" s="37"/>
      <c r="F77" s="37"/>
      <c r="G77" s="37"/>
      <c r="H77" s="342"/>
      <c r="I77" s="39"/>
    </row>
    <row r="78" spans="1:9" ht="12.75" customHeight="1" thickBot="1" x14ac:dyDescent="0.25">
      <c r="A78" s="597"/>
      <c r="B78" s="109">
        <v>337.6</v>
      </c>
      <c r="C78" s="88" t="s">
        <v>74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597"/>
      <c r="B79" s="109">
        <v>136.61000000000001</v>
      </c>
      <c r="C79" s="88" t="s">
        <v>75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598"/>
      <c r="B80" s="512">
        <f>SUM(B76:B79)</f>
        <v>1619.06</v>
      </c>
      <c r="C80" s="518" t="s">
        <v>86</v>
      </c>
      <c r="D80" s="89"/>
      <c r="E80" s="47"/>
      <c r="F80" s="47"/>
      <c r="G80" s="47"/>
      <c r="H80" s="48"/>
      <c r="I80" s="49">
        <v>564.5</v>
      </c>
    </row>
    <row r="81" spans="1:9" ht="12.75" customHeight="1" thickBot="1" x14ac:dyDescent="0.25">
      <c r="A81" s="183"/>
      <c r="B81" s="111">
        <f>B75+B80</f>
        <v>54199.073400000001</v>
      </c>
      <c r="C81" s="112"/>
      <c r="D81" s="111"/>
      <c r="E81" s="113"/>
      <c r="F81" s="112"/>
      <c r="G81" s="112"/>
      <c r="H81" s="111" t="s">
        <v>16</v>
      </c>
      <c r="I81" s="235">
        <f>SUM(I63:I80)</f>
        <v>564.5</v>
      </c>
    </row>
    <row r="82" spans="1:9" ht="77.25" thickBot="1" x14ac:dyDescent="0.25">
      <c r="A82" s="137" t="s">
        <v>382</v>
      </c>
      <c r="B82" s="120" t="s">
        <v>15</v>
      </c>
      <c r="C82" s="134" t="s">
        <v>4</v>
      </c>
      <c r="D82" s="120" t="s">
        <v>22</v>
      </c>
      <c r="E82" s="135" t="s">
        <v>17</v>
      </c>
      <c r="F82" s="120" t="s">
        <v>18</v>
      </c>
      <c r="G82" s="134" t="s">
        <v>9</v>
      </c>
      <c r="H82" s="120" t="s">
        <v>12</v>
      </c>
      <c r="I82" s="120" t="s">
        <v>11</v>
      </c>
    </row>
    <row r="83" spans="1:9" ht="12.75" customHeight="1" thickBot="1" x14ac:dyDescent="0.25">
      <c r="A83" s="230"/>
      <c r="B83" s="109">
        <v>6049.21</v>
      </c>
      <c r="C83" s="55" t="s">
        <v>65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6451.1</v>
      </c>
      <c r="C84" s="55" t="s">
        <v>66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5811.26</v>
      </c>
      <c r="C85" s="88" t="s">
        <v>69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6108.98</v>
      </c>
      <c r="C86" s="88" t="s">
        <v>71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6654.88</v>
      </c>
      <c r="C87" s="88" t="s">
        <v>72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6512.79</v>
      </c>
      <c r="C88" s="88" t="s">
        <v>73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5841.4290000000001</v>
      </c>
      <c r="C89" s="88" t="s">
        <v>74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6768.18</v>
      </c>
      <c r="C90" s="88" t="s">
        <v>75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6823.8950000000004</v>
      </c>
      <c r="C91" s="88" t="s">
        <v>76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6366.3019999999997</v>
      </c>
      <c r="C92" s="88" t="s">
        <v>77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6358.5029999999997</v>
      </c>
      <c r="C93" s="88" t="s">
        <v>78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6574.9409999999998</v>
      </c>
      <c r="C94" s="88" t="s">
        <v>79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/>
      <c r="C95" s="170" t="s">
        <v>86</v>
      </c>
      <c r="D95" s="89"/>
      <c r="E95" s="47"/>
      <c r="F95" s="47"/>
      <c r="G95" s="47"/>
      <c r="H95" s="48"/>
      <c r="I95" s="49">
        <v>596</v>
      </c>
    </row>
    <row r="96" spans="1:9" ht="13.5" thickBot="1" x14ac:dyDescent="0.25">
      <c r="A96" s="183"/>
      <c r="B96" s="200">
        <f>SUM(B83:B95)</f>
        <v>76321.47</v>
      </c>
      <c r="C96" s="201"/>
      <c r="D96" s="200"/>
      <c r="E96" s="202"/>
      <c r="F96" s="201"/>
      <c r="G96" s="201"/>
      <c r="H96" s="200" t="s">
        <v>16</v>
      </c>
      <c r="I96" s="233">
        <f>SUM(I83:I95)</f>
        <v>596</v>
      </c>
    </row>
    <row r="97" spans="1:9" ht="26.25" thickBot="1" x14ac:dyDescent="0.25">
      <c r="A97" s="46" t="s">
        <v>7</v>
      </c>
      <c r="B97" s="117" t="s">
        <v>15</v>
      </c>
      <c r="C97" s="117" t="s">
        <v>4</v>
      </c>
      <c r="D97" s="117" t="s">
        <v>22</v>
      </c>
      <c r="E97" s="121" t="s">
        <v>17</v>
      </c>
      <c r="F97" s="117" t="s">
        <v>18</v>
      </c>
      <c r="G97" s="117" t="s">
        <v>9</v>
      </c>
      <c r="H97" s="117" t="s">
        <v>12</v>
      </c>
      <c r="I97" s="118" t="s">
        <v>11</v>
      </c>
    </row>
    <row r="98" spans="1:9" ht="12.75" customHeight="1" x14ac:dyDescent="0.2">
      <c r="A98" s="589" t="s">
        <v>81</v>
      </c>
      <c r="B98" s="33"/>
      <c r="C98" s="33" t="s">
        <v>65</v>
      </c>
      <c r="D98" s="34"/>
      <c r="E98" s="35"/>
      <c r="F98" s="35" t="s">
        <v>82</v>
      </c>
      <c r="G98" s="35">
        <v>105</v>
      </c>
      <c r="H98" s="16">
        <v>4.54</v>
      </c>
      <c r="I98" s="160">
        <f>G98*H98</f>
        <v>476.7</v>
      </c>
    </row>
    <row r="99" spans="1:9" ht="12.75" customHeight="1" x14ac:dyDescent="0.2">
      <c r="A99" s="589"/>
      <c r="B99" s="13"/>
      <c r="C99" s="13" t="s">
        <v>66</v>
      </c>
      <c r="D99" s="14"/>
      <c r="E99" s="15"/>
      <c r="F99" s="15" t="s">
        <v>82</v>
      </c>
      <c r="G99" s="15">
        <v>219</v>
      </c>
      <c r="H99" s="16">
        <v>4.54</v>
      </c>
      <c r="I99" s="43">
        <f>G99*H99</f>
        <v>994.26</v>
      </c>
    </row>
    <row r="100" spans="1:9" x14ac:dyDescent="0.2">
      <c r="A100" s="589"/>
      <c r="B100" s="13"/>
      <c r="C100" s="13" t="s">
        <v>69</v>
      </c>
      <c r="D100" s="14"/>
      <c r="E100" s="15"/>
      <c r="F100" s="15" t="s">
        <v>82</v>
      </c>
      <c r="G100" s="15">
        <v>551.97</v>
      </c>
      <c r="H100" s="16">
        <v>4.54</v>
      </c>
      <c r="I100" s="43">
        <f t="shared" ref="I100:I107" si="2">G100*H100</f>
        <v>2505.9438</v>
      </c>
    </row>
    <row r="101" spans="1:9" ht="12.75" customHeight="1" x14ac:dyDescent="0.2">
      <c r="A101" s="589"/>
      <c r="B101" s="13"/>
      <c r="C101" s="13" t="s">
        <v>71</v>
      </c>
      <c r="D101" s="14"/>
      <c r="E101" s="15"/>
      <c r="F101" s="15" t="s">
        <v>82</v>
      </c>
      <c r="G101" s="15">
        <v>592</v>
      </c>
      <c r="H101" s="16">
        <v>4.54</v>
      </c>
      <c r="I101" s="43">
        <f t="shared" si="2"/>
        <v>2687.68</v>
      </c>
    </row>
    <row r="102" spans="1:9" x14ac:dyDescent="0.2">
      <c r="A102" s="589"/>
      <c r="B102" s="13"/>
      <c r="C102" s="13" t="s">
        <v>72</v>
      </c>
      <c r="D102" s="14"/>
      <c r="E102" s="15"/>
      <c r="F102" s="15" t="s">
        <v>82</v>
      </c>
      <c r="G102" s="15">
        <v>-362.02</v>
      </c>
      <c r="H102" s="16">
        <v>4.54</v>
      </c>
      <c r="I102" s="43">
        <f t="shared" si="2"/>
        <v>-1643.5708</v>
      </c>
    </row>
    <row r="103" spans="1:9" ht="12.75" customHeight="1" x14ac:dyDescent="0.2">
      <c r="A103" s="589"/>
      <c r="B103" s="13"/>
      <c r="C103" s="13" t="s">
        <v>73</v>
      </c>
      <c r="D103" s="14"/>
      <c r="E103" s="15"/>
      <c r="F103" s="15" t="s">
        <v>82</v>
      </c>
      <c r="G103" s="15">
        <v>-333.66</v>
      </c>
      <c r="H103" s="16">
        <v>4.54</v>
      </c>
      <c r="I103" s="43">
        <f t="shared" si="2"/>
        <v>-1514.8164000000002</v>
      </c>
    </row>
    <row r="104" spans="1:9" ht="12.75" customHeight="1" x14ac:dyDescent="0.2">
      <c r="A104" s="589"/>
      <c r="B104" s="13"/>
      <c r="C104" s="13" t="s">
        <v>74</v>
      </c>
      <c r="D104" s="14"/>
      <c r="E104" s="15"/>
      <c r="F104" s="15" t="s">
        <v>82</v>
      </c>
      <c r="G104" s="15">
        <v>56.18</v>
      </c>
      <c r="H104" s="16">
        <v>4.8099999999999996</v>
      </c>
      <c r="I104" s="43">
        <f t="shared" si="2"/>
        <v>270.22579999999999</v>
      </c>
    </row>
    <row r="105" spans="1:9" ht="12.75" customHeight="1" x14ac:dyDescent="0.2">
      <c r="A105" s="589"/>
      <c r="B105" s="13"/>
      <c r="C105" s="13" t="s">
        <v>75</v>
      </c>
      <c r="D105" s="14"/>
      <c r="E105" s="15"/>
      <c r="F105" s="15" t="s">
        <v>82</v>
      </c>
      <c r="G105" s="15">
        <v>124.79</v>
      </c>
      <c r="H105" s="16">
        <v>4.8099999999999996</v>
      </c>
      <c r="I105" s="43">
        <f t="shared" si="2"/>
        <v>600.23990000000003</v>
      </c>
    </row>
    <row r="106" spans="1:9" ht="12.75" customHeight="1" x14ac:dyDescent="0.2">
      <c r="A106" s="589"/>
      <c r="B106" s="13"/>
      <c r="C106" s="13" t="s">
        <v>76</v>
      </c>
      <c r="D106" s="14"/>
      <c r="E106" s="15"/>
      <c r="F106" s="15" t="s">
        <v>82</v>
      </c>
      <c r="G106" s="15">
        <v>82.38</v>
      </c>
      <c r="H106" s="16">
        <v>4.8099999999999996</v>
      </c>
      <c r="I106" s="43">
        <f t="shared" si="2"/>
        <v>396.24779999999993</v>
      </c>
    </row>
    <row r="107" spans="1:9" ht="12.75" customHeight="1" x14ac:dyDescent="0.2">
      <c r="A107" s="589"/>
      <c r="B107" s="13"/>
      <c r="C107" s="13" t="s">
        <v>77</v>
      </c>
      <c r="D107" s="14"/>
      <c r="E107" s="15"/>
      <c r="F107" s="15" t="s">
        <v>82</v>
      </c>
      <c r="G107" s="15">
        <v>180.18</v>
      </c>
      <c r="H107" s="16">
        <v>4.8099999999999996</v>
      </c>
      <c r="I107" s="43">
        <f t="shared" si="2"/>
        <v>866.66579999999999</v>
      </c>
    </row>
    <row r="108" spans="1:9" ht="12.75" customHeight="1" x14ac:dyDescent="0.2">
      <c r="A108" s="589"/>
      <c r="B108" s="13"/>
      <c r="C108" s="13" t="s">
        <v>78</v>
      </c>
      <c r="D108" s="14"/>
      <c r="E108" s="15"/>
      <c r="F108" s="15" t="s">
        <v>82</v>
      </c>
      <c r="G108" s="15">
        <v>41.96</v>
      </c>
      <c r="H108" s="16">
        <v>4.8099999999999996</v>
      </c>
      <c r="I108" s="43">
        <f>G108*H108</f>
        <v>201.82759999999999</v>
      </c>
    </row>
    <row r="109" spans="1:9" ht="12.75" customHeight="1" x14ac:dyDescent="0.2">
      <c r="A109" s="589"/>
      <c r="B109" s="13"/>
      <c r="C109" s="13" t="s">
        <v>79</v>
      </c>
      <c r="D109" s="14"/>
      <c r="E109" s="15"/>
      <c r="F109" s="15" t="s">
        <v>82</v>
      </c>
      <c r="G109" s="15">
        <v>185.35</v>
      </c>
      <c r="H109" s="16">
        <v>4.8099999999999996</v>
      </c>
      <c r="I109" s="43">
        <f>G109*H109</f>
        <v>891.53349999999989</v>
      </c>
    </row>
    <row r="110" spans="1:9" ht="12.75" customHeight="1" x14ac:dyDescent="0.2">
      <c r="A110" s="625"/>
      <c r="B110" s="13"/>
      <c r="C110" s="13" t="s">
        <v>86</v>
      </c>
      <c r="D110" s="14"/>
      <c r="E110" s="15"/>
      <c r="F110" s="15" t="s">
        <v>82</v>
      </c>
      <c r="G110" s="15">
        <f>SUM(G98:G109)</f>
        <v>1443.1299999999999</v>
      </c>
      <c r="H110" s="16"/>
      <c r="I110" s="246">
        <f>SUM(I98:I109)</f>
        <v>6732.9369999999999</v>
      </c>
    </row>
    <row r="111" spans="1:9" ht="25.5" x14ac:dyDescent="0.2">
      <c r="A111" s="224" t="s">
        <v>91</v>
      </c>
      <c r="B111" s="13"/>
      <c r="C111" s="13" t="s">
        <v>86</v>
      </c>
      <c r="D111" s="14"/>
      <c r="E111" s="15"/>
      <c r="F111" s="15"/>
      <c r="G111" s="15"/>
      <c r="H111" s="16"/>
      <c r="I111" s="246">
        <v>95232.57</v>
      </c>
    </row>
    <row r="112" spans="1:9" ht="12.75" customHeight="1" x14ac:dyDescent="0.2">
      <c r="A112" s="224" t="s">
        <v>83</v>
      </c>
      <c r="B112" s="13"/>
      <c r="C112" s="13" t="s">
        <v>86</v>
      </c>
      <c r="D112" s="14"/>
      <c r="E112" s="15"/>
      <c r="F112" s="15"/>
      <c r="G112" s="15"/>
      <c r="H112" s="16"/>
      <c r="I112" s="246">
        <v>6407.88</v>
      </c>
    </row>
    <row r="113" spans="1:255" ht="12.75" customHeight="1" x14ac:dyDescent="0.2">
      <c r="A113" s="224" t="s">
        <v>85</v>
      </c>
      <c r="B113" s="13"/>
      <c r="C113" s="13" t="s">
        <v>86</v>
      </c>
      <c r="D113" s="14"/>
      <c r="E113" s="15"/>
      <c r="F113" s="15"/>
      <c r="G113" s="15"/>
      <c r="H113" s="16"/>
      <c r="I113" s="246">
        <v>6851.55</v>
      </c>
    </row>
    <row r="114" spans="1:255" ht="12.75" customHeight="1" x14ac:dyDescent="0.2">
      <c r="A114" s="222" t="s">
        <v>88</v>
      </c>
      <c r="B114" s="13"/>
      <c r="C114" s="13" t="s">
        <v>86</v>
      </c>
      <c r="D114" s="14"/>
      <c r="E114" s="15"/>
      <c r="F114" s="15"/>
      <c r="G114" s="15"/>
      <c r="H114" s="16"/>
      <c r="I114" s="246">
        <v>5400.24</v>
      </c>
    </row>
    <row r="115" spans="1:255" ht="12.75" customHeight="1" thickBot="1" x14ac:dyDescent="0.25">
      <c r="A115" s="222"/>
      <c r="B115" s="112"/>
      <c r="C115" s="112"/>
      <c r="D115" s="111"/>
      <c r="E115" s="113"/>
      <c r="F115" s="112"/>
      <c r="G115" s="112"/>
      <c r="H115" s="111" t="s">
        <v>16</v>
      </c>
      <c r="I115" s="235">
        <f>SUM(I110:I114)</f>
        <v>120625.17700000003</v>
      </c>
    </row>
    <row r="116" spans="1:255" s="45" customFormat="1" ht="67.150000000000006" customHeight="1" thickBot="1" x14ac:dyDescent="0.25">
      <c r="A116" s="120" t="s">
        <v>96</v>
      </c>
      <c r="B116" s="117" t="s">
        <v>15</v>
      </c>
      <c r="C116" s="117" t="s">
        <v>4</v>
      </c>
      <c r="D116" s="117" t="s">
        <v>22</v>
      </c>
      <c r="E116" s="121" t="s">
        <v>17</v>
      </c>
      <c r="F116" s="117" t="s">
        <v>18</v>
      </c>
      <c r="G116" s="117" t="s">
        <v>9</v>
      </c>
      <c r="H116" s="117" t="s">
        <v>12</v>
      </c>
      <c r="I116" s="118" t="s">
        <v>11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30"/>
      <c r="B117" s="107">
        <v>2501.35</v>
      </c>
      <c r="C117" s="58" t="s">
        <v>65</v>
      </c>
      <c r="D117" s="67"/>
      <c r="E117" s="59"/>
      <c r="F117" s="59"/>
      <c r="G117" s="59"/>
      <c r="H117" s="60"/>
      <c r="I117" s="61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30"/>
      <c r="B118" s="108">
        <v>2191.09</v>
      </c>
      <c r="C118" s="95" t="s">
        <v>66</v>
      </c>
      <c r="D118" s="96"/>
      <c r="E118" s="97"/>
      <c r="F118" s="97"/>
      <c r="G118" s="97"/>
      <c r="H118" s="98"/>
      <c r="I118" s="9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30"/>
      <c r="B119" s="109">
        <v>2499.04</v>
      </c>
      <c r="C119" s="88" t="s">
        <v>69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30"/>
      <c r="B120" s="109">
        <v>2473.4699999999998</v>
      </c>
      <c r="C120" s="88" t="s">
        <v>71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30"/>
      <c r="B121" s="109">
        <v>2498.98</v>
      </c>
      <c r="C121" s="88" t="s">
        <v>72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30"/>
      <c r="B122" s="109">
        <v>2464.0500000000002</v>
      </c>
      <c r="C122" s="88" t="s">
        <v>73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4"/>
      <c r="B123" s="109">
        <v>2067.7289999999998</v>
      </c>
      <c r="C123" s="88" t="s">
        <v>74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4"/>
      <c r="B124" s="109">
        <v>2186.4499999999998</v>
      </c>
      <c r="C124" s="88" t="s">
        <v>75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4"/>
      <c r="B125" s="109">
        <v>2463.3719999999998</v>
      </c>
      <c r="C125" s="88" t="s">
        <v>76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4"/>
      <c r="B126" s="109">
        <v>2000.9079999999999</v>
      </c>
      <c r="C126" s="88" t="s">
        <v>77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4"/>
      <c r="B127" s="109">
        <v>2026.269</v>
      </c>
      <c r="C127" s="88" t="s">
        <v>78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4"/>
      <c r="B128" s="109">
        <v>2526.4630000000002</v>
      </c>
      <c r="C128" s="88" t="s">
        <v>79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3.5" thickBot="1" x14ac:dyDescent="0.25">
      <c r="A129" s="224"/>
      <c r="B129" s="188"/>
      <c r="C129" s="73" t="s">
        <v>86</v>
      </c>
      <c r="D129" s="166"/>
      <c r="E129" s="53"/>
      <c r="F129" s="53"/>
      <c r="G129" s="53"/>
      <c r="H129" s="156"/>
      <c r="I129" s="49">
        <v>943.24</v>
      </c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4"/>
      <c r="B130" s="18">
        <f>SUM(B117:B128)</f>
        <v>27899.170999999998</v>
      </c>
      <c r="C130" s="17"/>
      <c r="D130" s="18"/>
      <c r="E130" s="19"/>
      <c r="F130" s="17"/>
      <c r="G130" s="17"/>
      <c r="H130" s="18" t="s">
        <v>16</v>
      </c>
      <c r="I130" s="236">
        <f>SUM(I117:I129)</f>
        <v>943.24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64.5" thickBot="1" x14ac:dyDescent="0.25">
      <c r="A131" s="194" t="s">
        <v>98</v>
      </c>
      <c r="B131" s="90" t="s">
        <v>15</v>
      </c>
      <c r="C131" s="90" t="s">
        <v>4</v>
      </c>
      <c r="D131" s="90" t="s">
        <v>22</v>
      </c>
      <c r="E131" s="91" t="s">
        <v>17</v>
      </c>
      <c r="F131" s="90" t="s">
        <v>18</v>
      </c>
      <c r="G131" s="90" t="s">
        <v>9</v>
      </c>
      <c r="H131" s="90" t="s">
        <v>12</v>
      </c>
      <c r="I131" s="92" t="s">
        <v>11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26.25" thickBot="1" x14ac:dyDescent="0.25">
      <c r="A132" s="120" t="s">
        <v>87</v>
      </c>
      <c r="B132" s="167"/>
      <c r="C132" s="88" t="s">
        <v>86</v>
      </c>
      <c r="D132" s="257"/>
      <c r="E132" s="258"/>
      <c r="F132" s="257"/>
      <c r="G132" s="258"/>
      <c r="H132" s="258"/>
      <c r="I132" s="49">
        <v>37684.67</v>
      </c>
    </row>
    <row r="133" spans="1:255" ht="13.5" thickBot="1" x14ac:dyDescent="0.25">
      <c r="A133" s="46"/>
      <c r="B133" s="79">
        <f>SUM(B132:B132)</f>
        <v>0</v>
      </c>
      <c r="C133" s="78"/>
      <c r="D133" s="79"/>
      <c r="E133" s="80"/>
      <c r="F133" s="78"/>
      <c r="G133" s="78"/>
      <c r="H133" s="79" t="s">
        <v>16</v>
      </c>
      <c r="I133" s="81">
        <f>SUM(I132:I132)</f>
        <v>37684.67</v>
      </c>
    </row>
    <row r="134" spans="1:255" ht="51.75" thickBot="1" x14ac:dyDescent="0.25">
      <c r="A134" s="137" t="s">
        <v>97</v>
      </c>
      <c r="B134" s="117" t="s">
        <v>15</v>
      </c>
      <c r="C134" s="117" t="s">
        <v>4</v>
      </c>
      <c r="D134" s="117" t="s">
        <v>22</v>
      </c>
      <c r="E134" s="285" t="s">
        <v>17</v>
      </c>
      <c r="F134" s="117" t="s">
        <v>18</v>
      </c>
      <c r="G134" s="117" t="s">
        <v>9</v>
      </c>
      <c r="H134" s="117" t="s">
        <v>12</v>
      </c>
      <c r="I134" s="118" t="s">
        <v>11</v>
      </c>
    </row>
    <row r="135" spans="1:255" ht="13.5" thickBot="1" x14ac:dyDescent="0.25">
      <c r="A135" s="209"/>
      <c r="B135" s="188"/>
      <c r="C135" s="73" t="s">
        <v>86</v>
      </c>
      <c r="D135" s="166"/>
      <c r="E135" s="53"/>
      <c r="F135" s="53"/>
      <c r="G135" s="53"/>
      <c r="H135" s="156"/>
      <c r="I135" s="571">
        <v>59722.38</v>
      </c>
    </row>
    <row r="136" spans="1:255" ht="13.5" thickBot="1" x14ac:dyDescent="0.25">
      <c r="A136" s="137"/>
      <c r="B136" s="277"/>
      <c r="C136" s="78"/>
      <c r="D136" s="79"/>
      <c r="E136" s="80"/>
      <c r="F136" s="78"/>
      <c r="G136" s="78"/>
      <c r="H136" s="79"/>
      <c r="I136" s="81">
        <f>SUM(I135)</f>
        <v>59722.38</v>
      </c>
    </row>
    <row r="137" spans="1:255" x14ac:dyDescent="0.2">
      <c r="A137" s="9"/>
      <c r="B137" s="9"/>
      <c r="C137" s="9"/>
      <c r="D137" s="9"/>
      <c r="E137" s="9"/>
      <c r="F137" s="20"/>
      <c r="G137" s="20"/>
      <c r="H137" s="20"/>
      <c r="I137" s="20"/>
    </row>
    <row r="138" spans="1:255" ht="12.75" customHeight="1" x14ac:dyDescent="0.2">
      <c r="A138" s="21" t="s">
        <v>20</v>
      </c>
      <c r="B138" s="22"/>
      <c r="C138" s="23"/>
      <c r="D138" s="4" t="s">
        <v>8</v>
      </c>
      <c r="E138" s="4" t="s">
        <v>5</v>
      </c>
      <c r="F138" s="122" t="s">
        <v>6</v>
      </c>
    </row>
    <row r="139" spans="1:255" ht="12.75" customHeight="1" x14ac:dyDescent="0.2">
      <c r="A139" s="593" t="s">
        <v>14</v>
      </c>
      <c r="B139" s="594"/>
      <c r="C139" s="25"/>
      <c r="D139" s="26">
        <f>B38</f>
        <v>72028.832999999999</v>
      </c>
      <c r="E139" s="26">
        <f>I38</f>
        <v>10788.5872</v>
      </c>
      <c r="F139" s="123">
        <f>D139+E139</f>
        <v>82817.420199999993</v>
      </c>
    </row>
    <row r="140" spans="1:255" ht="12.75" customHeight="1" x14ac:dyDescent="0.2">
      <c r="A140" s="593" t="s">
        <v>1603</v>
      </c>
      <c r="B140" s="594"/>
      <c r="C140" s="25"/>
      <c r="D140" s="26">
        <f>B61</f>
        <v>106697.32400000002</v>
      </c>
      <c r="E140" s="26">
        <f>I61</f>
        <v>2629.82</v>
      </c>
      <c r="F140" s="123">
        <f>D140+E140</f>
        <v>109327.14400000003</v>
      </c>
    </row>
    <row r="141" spans="1:255" ht="12.75" customHeight="1" x14ac:dyDescent="0.2">
      <c r="A141" s="593" t="s">
        <v>13</v>
      </c>
      <c r="B141" s="594"/>
      <c r="C141" s="25"/>
      <c r="D141" s="26">
        <f>B81</f>
        <v>54199.073400000001</v>
      </c>
      <c r="E141" s="26">
        <f>I81</f>
        <v>564.5</v>
      </c>
      <c r="F141" s="123">
        <f>D141+E141</f>
        <v>54763.573400000001</v>
      </c>
    </row>
    <row r="142" spans="1:255" ht="12.75" customHeight="1" x14ac:dyDescent="0.2">
      <c r="A142" s="593" t="s">
        <v>383</v>
      </c>
      <c r="B142" s="594"/>
      <c r="C142" s="25"/>
      <c r="D142" s="26">
        <f>B96</f>
        <v>76321.47</v>
      </c>
      <c r="E142" s="26">
        <f>I96</f>
        <v>596</v>
      </c>
      <c r="F142" s="123">
        <f>D142+E142</f>
        <v>76917.47</v>
      </c>
      <c r="G142" s="56"/>
    </row>
    <row r="143" spans="1:255" ht="12.75" customHeight="1" x14ac:dyDescent="0.2">
      <c r="A143" s="593" t="s">
        <v>25</v>
      </c>
      <c r="B143" s="594"/>
      <c r="C143" s="25"/>
      <c r="D143" s="26">
        <f>B130</f>
        <v>27899.170999999998</v>
      </c>
      <c r="E143" s="26">
        <f>I130</f>
        <v>943.24</v>
      </c>
      <c r="F143" s="123">
        <f>D143+E143</f>
        <v>28842.411</v>
      </c>
      <c r="G143" s="56"/>
    </row>
    <row r="144" spans="1:255" ht="12.75" customHeight="1" x14ac:dyDescent="0.2">
      <c r="A144" s="607" t="s">
        <v>68</v>
      </c>
      <c r="B144" s="608"/>
      <c r="C144" s="248"/>
      <c r="D144" s="249"/>
      <c r="E144" s="249"/>
      <c r="F144" s="245">
        <f>F145+F146+F147+F148+F149</f>
        <v>120625.17700000003</v>
      </c>
      <c r="G144" s="56"/>
    </row>
    <row r="145" spans="1:7" ht="12.75" customHeight="1" x14ac:dyDescent="0.2">
      <c r="A145" s="605" t="s">
        <v>81</v>
      </c>
      <c r="B145" s="606"/>
      <c r="C145" s="25"/>
      <c r="D145" s="26"/>
      <c r="E145" s="26"/>
      <c r="F145" s="123">
        <f>I110</f>
        <v>6732.9369999999999</v>
      </c>
      <c r="G145" s="56"/>
    </row>
    <row r="146" spans="1:7" ht="12.75" customHeight="1" x14ac:dyDescent="0.2">
      <c r="A146" s="605" t="s">
        <v>91</v>
      </c>
      <c r="B146" s="606"/>
      <c r="C146" s="25"/>
      <c r="D146" s="26"/>
      <c r="E146" s="26"/>
      <c r="F146" s="123">
        <f>I111</f>
        <v>95232.57</v>
      </c>
      <c r="G146" s="56"/>
    </row>
    <row r="147" spans="1:7" ht="12.75" customHeight="1" x14ac:dyDescent="0.2">
      <c r="A147" s="605" t="s">
        <v>83</v>
      </c>
      <c r="B147" s="606"/>
      <c r="C147" s="25"/>
      <c r="D147" s="26"/>
      <c r="E147" s="26"/>
      <c r="F147" s="123">
        <f>I112</f>
        <v>6407.88</v>
      </c>
      <c r="G147" s="56"/>
    </row>
    <row r="148" spans="1:7" ht="12.75" customHeight="1" x14ac:dyDescent="0.2">
      <c r="A148" s="605" t="s">
        <v>85</v>
      </c>
      <c r="B148" s="606"/>
      <c r="C148" s="25"/>
      <c r="D148" s="26"/>
      <c r="E148" s="26"/>
      <c r="F148" s="123">
        <f>I113</f>
        <v>6851.55</v>
      </c>
      <c r="G148" s="56"/>
    </row>
    <row r="149" spans="1:7" ht="12.75" customHeight="1" x14ac:dyDescent="0.2">
      <c r="A149" s="605" t="s">
        <v>88</v>
      </c>
      <c r="B149" s="606"/>
      <c r="C149" s="25"/>
      <c r="D149" s="26"/>
      <c r="E149" s="26"/>
      <c r="F149" s="123">
        <f>I114</f>
        <v>5400.24</v>
      </c>
      <c r="G149" s="56"/>
    </row>
    <row r="150" spans="1:7" ht="12.75" customHeight="1" x14ac:dyDescent="0.2">
      <c r="A150" s="614" t="s">
        <v>2</v>
      </c>
      <c r="B150" s="615"/>
      <c r="C150" s="25"/>
      <c r="D150" s="26">
        <f>B133</f>
        <v>0</v>
      </c>
      <c r="E150" s="26"/>
      <c r="F150" s="123">
        <f>D150+E150+I133</f>
        <v>37684.67</v>
      </c>
      <c r="G150" s="56"/>
    </row>
    <row r="151" spans="1:7" ht="26.45" customHeight="1" x14ac:dyDescent="0.2">
      <c r="A151" s="614" t="s">
        <v>97</v>
      </c>
      <c r="B151" s="615"/>
      <c r="C151" s="25"/>
      <c r="D151" s="26"/>
      <c r="E151" s="26"/>
      <c r="F151" s="123">
        <f>I136</f>
        <v>59722.38</v>
      </c>
      <c r="G151" s="56"/>
    </row>
    <row r="152" spans="1:7" ht="12.75" customHeight="1" x14ac:dyDescent="0.2">
      <c r="A152" s="612" t="s">
        <v>21</v>
      </c>
      <c r="B152" s="613"/>
      <c r="C152" s="27"/>
      <c r="D152" s="28">
        <f>SUM(D139:D150)</f>
        <v>337145.87139999995</v>
      </c>
      <c r="E152" s="28">
        <f>SUM(E139:E143)</f>
        <v>15522.147199999999</v>
      </c>
      <c r="F152" s="124">
        <f>F139+F140+F141+F142+F143+F144+F150+F151</f>
        <v>570700.24560000002</v>
      </c>
    </row>
  </sheetData>
  <autoFilter ref="A5:I130"/>
  <mergeCells count="53">
    <mergeCell ref="D35:D37"/>
    <mergeCell ref="A145:B145"/>
    <mergeCell ref="A152:B152"/>
    <mergeCell ref="A143:B143"/>
    <mergeCell ref="A150:B150"/>
    <mergeCell ref="A144:B144"/>
    <mergeCell ref="A148:B148"/>
    <mergeCell ref="D55:D59"/>
    <mergeCell ref="C35:C37"/>
    <mergeCell ref="A76:A80"/>
    <mergeCell ref="A20:A24"/>
    <mergeCell ref="A139:B139"/>
    <mergeCell ref="A33:A34"/>
    <mergeCell ref="B12:B24"/>
    <mergeCell ref="D41:D46"/>
    <mergeCell ref="B41:B46"/>
    <mergeCell ref="A98:A110"/>
    <mergeCell ref="B55:B59"/>
    <mergeCell ref="C41:C46"/>
    <mergeCell ref="A55:A59"/>
    <mergeCell ref="B33:B34"/>
    <mergeCell ref="A35:A37"/>
    <mergeCell ref="A151:B151"/>
    <mergeCell ref="A140:B140"/>
    <mergeCell ref="A142:B142"/>
    <mergeCell ref="A149:B149"/>
    <mergeCell ref="A147:B147"/>
    <mergeCell ref="A25:A27"/>
    <mergeCell ref="A31:A32"/>
    <mergeCell ref="B25:B27"/>
    <mergeCell ref="B31:B32"/>
    <mergeCell ref="C25:C27"/>
    <mergeCell ref="C31:C32"/>
    <mergeCell ref="D33:D34"/>
    <mergeCell ref="C55:C59"/>
    <mergeCell ref="G1:H1"/>
    <mergeCell ref="B35:B37"/>
    <mergeCell ref="A41:A46"/>
    <mergeCell ref="A146:B146"/>
    <mergeCell ref="A141:B141"/>
    <mergeCell ref="D9:D10"/>
    <mergeCell ref="C33:C34"/>
    <mergeCell ref="C9:C11"/>
    <mergeCell ref="A1:B1"/>
    <mergeCell ref="D31:D32"/>
    <mergeCell ref="D25:D27"/>
    <mergeCell ref="G2:H2"/>
    <mergeCell ref="A12:A19"/>
    <mergeCell ref="B9:B11"/>
    <mergeCell ref="A9:A10"/>
    <mergeCell ref="D12:D19"/>
    <mergeCell ref="D20:D24"/>
    <mergeCell ref="C12:C2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0"/>
  <dimension ref="A1:IU106"/>
  <sheetViews>
    <sheetView topLeftCell="A85" zoomScaleNormal="100" workbookViewId="0">
      <selection activeCell="A96" sqref="A96:B96"/>
    </sheetView>
  </sheetViews>
  <sheetFormatPr defaultRowHeight="12.75" customHeight="1" x14ac:dyDescent="0.2"/>
  <cols>
    <col min="1" max="1" width="23.7109375" customWidth="1"/>
    <col min="2" max="2" width="10.28515625" customWidth="1"/>
    <col min="3" max="3" width="13.28515625" customWidth="1"/>
    <col min="4" max="4" width="17.5703125" customWidth="1"/>
    <col min="5" max="5" width="27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114.5</v>
      </c>
      <c r="E2" s="5">
        <v>21794.34</v>
      </c>
      <c r="F2" s="6">
        <v>16243.44</v>
      </c>
      <c r="G2" s="586">
        <f>E2-F2</f>
        <v>5550.9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30</v>
      </c>
      <c r="F3" s="1"/>
      <c r="G3" s="1"/>
      <c r="H3" s="1" t="s">
        <v>24</v>
      </c>
      <c r="I3" s="8">
        <f>F2-F106</f>
        <v>-7792.5411199999999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106"/>
      <c r="B6" s="107">
        <v>624.11</v>
      </c>
      <c r="C6" s="58" t="s">
        <v>65</v>
      </c>
      <c r="D6" s="67"/>
      <c r="E6" s="59"/>
      <c r="F6" s="59"/>
      <c r="G6" s="59"/>
      <c r="H6" s="60"/>
      <c r="I6" s="61">
        <f t="shared" ref="I6:I21" si="0">G6*H6</f>
        <v>0</v>
      </c>
    </row>
    <row r="7" spans="1:9" ht="12.75" customHeight="1" thickBot="1" x14ac:dyDescent="0.25">
      <c r="A7" s="106"/>
      <c r="B7" s="125">
        <v>622.29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106"/>
      <c r="B8" s="109">
        <v>703.06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19"/>
      <c r="B9" s="164">
        <v>623.55999999999995</v>
      </c>
      <c r="C9" s="157" t="s">
        <v>71</v>
      </c>
      <c r="D9" s="165"/>
      <c r="E9" s="85"/>
      <c r="F9" s="85"/>
      <c r="G9" s="85"/>
      <c r="H9" s="158"/>
      <c r="I9" s="159">
        <f t="shared" si="0"/>
        <v>0</v>
      </c>
    </row>
    <row r="10" spans="1:9" ht="12.75" customHeight="1" thickBot="1" x14ac:dyDescent="0.25">
      <c r="A10" s="268"/>
      <c r="B10" s="13">
        <v>576.54</v>
      </c>
      <c r="C10" s="157" t="s">
        <v>72</v>
      </c>
      <c r="D10" s="270"/>
      <c r="E10" s="15"/>
      <c r="F10" s="15"/>
      <c r="G10" s="15"/>
      <c r="H10" s="16"/>
      <c r="I10" s="159">
        <f t="shared" si="0"/>
        <v>0</v>
      </c>
    </row>
    <row r="11" spans="1:9" ht="12.75" customHeight="1" thickBot="1" x14ac:dyDescent="0.25">
      <c r="A11" s="268"/>
      <c r="B11" s="13">
        <v>511.78</v>
      </c>
      <c r="C11" s="157" t="s">
        <v>73</v>
      </c>
      <c r="D11" s="270"/>
      <c r="E11" s="15"/>
      <c r="F11" s="15"/>
      <c r="G11" s="15"/>
      <c r="H11" s="16"/>
      <c r="I11" s="204">
        <f t="shared" si="0"/>
        <v>0</v>
      </c>
    </row>
    <row r="12" spans="1:9" ht="12.75" customHeight="1" thickBot="1" x14ac:dyDescent="0.25">
      <c r="A12" s="268"/>
      <c r="B12" s="13">
        <v>434.43</v>
      </c>
      <c r="C12" s="157" t="s">
        <v>74</v>
      </c>
      <c r="D12" s="270"/>
      <c r="E12" s="15"/>
      <c r="F12" s="15"/>
      <c r="G12" s="15"/>
      <c r="H12" s="16"/>
      <c r="I12" s="204">
        <f t="shared" si="0"/>
        <v>0</v>
      </c>
    </row>
    <row r="13" spans="1:9" ht="12.75" customHeight="1" thickBot="1" x14ac:dyDescent="0.25">
      <c r="A13" s="316"/>
      <c r="B13" s="74">
        <v>355.70460000000003</v>
      </c>
      <c r="C13" s="157" t="s">
        <v>75</v>
      </c>
      <c r="D13" s="317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522</v>
      </c>
      <c r="B14" s="579">
        <v>386.7303</v>
      </c>
      <c r="C14" s="579" t="s">
        <v>76</v>
      </c>
      <c r="D14" s="591" t="s">
        <v>580</v>
      </c>
      <c r="E14" s="37" t="s">
        <v>222</v>
      </c>
      <c r="F14" s="37" t="s">
        <v>107</v>
      </c>
      <c r="G14" s="37">
        <v>4</v>
      </c>
      <c r="H14" s="38">
        <v>250</v>
      </c>
      <c r="I14" s="159">
        <f t="shared" si="0"/>
        <v>1000</v>
      </c>
    </row>
    <row r="15" spans="1:9" ht="12.75" customHeight="1" x14ac:dyDescent="0.2">
      <c r="A15" s="589"/>
      <c r="B15" s="581"/>
      <c r="C15" s="581"/>
      <c r="D15" s="595"/>
      <c r="E15" s="15" t="s">
        <v>1077</v>
      </c>
      <c r="F15" s="15" t="s">
        <v>102</v>
      </c>
      <c r="G15" s="15">
        <v>1</v>
      </c>
      <c r="H15" s="16">
        <v>77</v>
      </c>
      <c r="I15" s="204">
        <f t="shared" si="0"/>
        <v>77</v>
      </c>
    </row>
    <row r="16" spans="1:9" ht="12.75" customHeight="1" thickBot="1" x14ac:dyDescent="0.25">
      <c r="A16" s="590"/>
      <c r="B16" s="580"/>
      <c r="C16" s="580"/>
      <c r="D16" s="592"/>
      <c r="E16" s="40" t="s">
        <v>1248</v>
      </c>
      <c r="F16" s="40" t="s">
        <v>100</v>
      </c>
      <c r="G16" s="40">
        <v>0.25</v>
      </c>
      <c r="H16" s="41">
        <v>561.72</v>
      </c>
      <c r="I16" s="42">
        <f t="shared" si="0"/>
        <v>140.43</v>
      </c>
    </row>
    <row r="17" spans="1:9" ht="12.75" customHeight="1" thickBot="1" x14ac:dyDescent="0.25">
      <c r="A17" s="468"/>
      <c r="B17" s="73">
        <v>391.5797</v>
      </c>
      <c r="C17" s="73" t="s">
        <v>77</v>
      </c>
      <c r="D17" s="53"/>
      <c r="E17" s="53"/>
      <c r="F17" s="53"/>
      <c r="G17" s="53"/>
      <c r="H17" s="156"/>
      <c r="I17" s="168"/>
    </row>
    <row r="18" spans="1:9" ht="12.75" customHeight="1" x14ac:dyDescent="0.2">
      <c r="A18" s="588" t="s">
        <v>522</v>
      </c>
      <c r="B18" s="579">
        <v>423.57870000000003</v>
      </c>
      <c r="C18" s="579" t="s">
        <v>78</v>
      </c>
      <c r="D18" s="616" t="s">
        <v>1412</v>
      </c>
      <c r="E18" s="37" t="s">
        <v>222</v>
      </c>
      <c r="F18" s="37" t="s">
        <v>107</v>
      </c>
      <c r="G18" s="37">
        <v>12</v>
      </c>
      <c r="H18" s="38">
        <v>250</v>
      </c>
      <c r="I18" s="39">
        <f t="shared" si="0"/>
        <v>3000</v>
      </c>
    </row>
    <row r="19" spans="1:9" ht="12.75" customHeight="1" x14ac:dyDescent="0.2">
      <c r="A19" s="589"/>
      <c r="B19" s="581"/>
      <c r="C19" s="581"/>
      <c r="D19" s="622"/>
      <c r="E19" s="15" t="s">
        <v>1077</v>
      </c>
      <c r="F19" s="15" t="s">
        <v>102</v>
      </c>
      <c r="G19" s="15">
        <v>1</v>
      </c>
      <c r="H19" s="16">
        <v>58</v>
      </c>
      <c r="I19" s="204">
        <f t="shared" si="0"/>
        <v>58</v>
      </c>
    </row>
    <row r="20" spans="1:9" ht="12.75" customHeight="1" thickBot="1" x14ac:dyDescent="0.25">
      <c r="A20" s="590"/>
      <c r="B20" s="580"/>
      <c r="C20" s="580"/>
      <c r="D20" s="617"/>
      <c r="E20" s="40" t="s">
        <v>1413</v>
      </c>
      <c r="F20" s="40" t="s">
        <v>102</v>
      </c>
      <c r="G20" s="40">
        <v>5</v>
      </c>
      <c r="H20" s="41">
        <v>148</v>
      </c>
      <c r="I20" s="42">
        <f t="shared" si="0"/>
        <v>740</v>
      </c>
    </row>
    <row r="21" spans="1:9" ht="12.75" customHeight="1" x14ac:dyDescent="0.2">
      <c r="A21" s="32"/>
      <c r="B21" s="33">
        <v>422.262</v>
      </c>
      <c r="C21" s="33" t="s">
        <v>79</v>
      </c>
      <c r="D21" s="34"/>
      <c r="E21" s="35"/>
      <c r="F21" s="35"/>
      <c r="G21" s="35"/>
      <c r="H21" s="36"/>
      <c r="I21" s="168">
        <f t="shared" si="0"/>
        <v>0</v>
      </c>
    </row>
    <row r="22" spans="1:9" ht="12.75" customHeight="1" thickBot="1" x14ac:dyDescent="0.25">
      <c r="A22" s="82"/>
      <c r="B22" s="200">
        <f>SUM(B6:B21)</f>
        <v>6075.6252999999997</v>
      </c>
      <c r="C22" s="201"/>
      <c r="D22" s="200"/>
      <c r="E22" s="202"/>
      <c r="F22" s="201"/>
      <c r="G22" s="201"/>
      <c r="H22" s="200" t="s">
        <v>16</v>
      </c>
      <c r="I22" s="111">
        <f>SUM(I6:I21)</f>
        <v>5015.43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ht="12.75" customHeight="1" thickBot="1" x14ac:dyDescent="0.25">
      <c r="A24" s="106"/>
      <c r="B24" s="107">
        <v>247.95</v>
      </c>
      <c r="C24" s="58" t="s">
        <v>65</v>
      </c>
      <c r="D24" s="67"/>
      <c r="E24" s="59"/>
      <c r="F24" s="59"/>
      <c r="G24" s="59"/>
      <c r="H24" s="60"/>
      <c r="I24" s="61">
        <f t="shared" ref="I24:I35" si="1">G24*H24</f>
        <v>0</v>
      </c>
    </row>
    <row r="25" spans="1:9" ht="12.75" customHeight="1" thickBot="1" x14ac:dyDescent="0.25">
      <c r="A25" s="106"/>
      <c r="B25" s="125">
        <v>207.96</v>
      </c>
      <c r="C25" s="126" t="s">
        <v>66</v>
      </c>
      <c r="D25" s="127"/>
      <c r="E25" s="128"/>
      <c r="F25" s="128"/>
      <c r="G25" s="128"/>
      <c r="H25" s="129"/>
      <c r="I25" s="130">
        <f t="shared" si="1"/>
        <v>0</v>
      </c>
    </row>
    <row r="26" spans="1:9" ht="12.75" customHeight="1" thickBot="1" x14ac:dyDescent="0.25">
      <c r="A26" s="106"/>
      <c r="B26" s="109">
        <v>144.43</v>
      </c>
      <c r="C26" s="88" t="s">
        <v>69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06"/>
      <c r="B27" s="109">
        <v>193.21</v>
      </c>
      <c r="C27" s="88" t="s">
        <v>71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06"/>
      <c r="B28" s="109">
        <v>192.44</v>
      </c>
      <c r="C28" s="88" t="s">
        <v>72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9">
        <v>189.68</v>
      </c>
      <c r="C29" s="88" t="s">
        <v>73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9">
        <v>93.51</v>
      </c>
      <c r="C30" s="88" t="s">
        <v>74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9">
        <v>96.609750000000005</v>
      </c>
      <c r="C31" s="88" t="s">
        <v>75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11"/>
      <c r="B32" s="109">
        <v>113.6019</v>
      </c>
      <c r="C32" s="88" t="s">
        <v>76</v>
      </c>
      <c r="D32" s="89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11"/>
      <c r="B33" s="109">
        <v>90.528670000000005</v>
      </c>
      <c r="C33" s="88" t="s">
        <v>77</v>
      </c>
      <c r="D33" s="89"/>
      <c r="E33" s="47"/>
      <c r="F33" s="47"/>
      <c r="G33" s="47"/>
      <c r="H33" s="48"/>
      <c r="I33" s="49">
        <f t="shared" si="1"/>
        <v>0</v>
      </c>
    </row>
    <row r="34" spans="1:9" ht="12.75" customHeight="1" thickBot="1" x14ac:dyDescent="0.25">
      <c r="A34" s="11"/>
      <c r="B34" s="109">
        <v>117.7295</v>
      </c>
      <c r="C34" s="88" t="s">
        <v>78</v>
      </c>
      <c r="D34" s="89"/>
      <c r="E34" s="47"/>
      <c r="F34" s="47"/>
      <c r="G34" s="47"/>
      <c r="H34" s="48"/>
      <c r="I34" s="49">
        <f t="shared" si="1"/>
        <v>0</v>
      </c>
    </row>
    <row r="35" spans="1:9" ht="12.75" customHeight="1" thickBot="1" x14ac:dyDescent="0.25">
      <c r="A35" s="11"/>
      <c r="B35" s="109">
        <v>101.40600000000001</v>
      </c>
      <c r="C35" s="88" t="s">
        <v>79</v>
      </c>
      <c r="D35" s="89"/>
      <c r="E35" s="47"/>
      <c r="F35" s="47"/>
      <c r="G35" s="47"/>
      <c r="H35" s="48"/>
      <c r="I35" s="49">
        <f t="shared" si="1"/>
        <v>0</v>
      </c>
    </row>
    <row r="36" spans="1:9" ht="12.75" customHeight="1" thickBot="1" x14ac:dyDescent="0.25">
      <c r="A36" s="11"/>
      <c r="B36" s="18">
        <f>SUM(B24:B35)</f>
        <v>1789.0558199999998</v>
      </c>
      <c r="C36" s="17"/>
      <c r="D36" s="18"/>
      <c r="E36" s="19"/>
      <c r="F36" s="17"/>
      <c r="G36" s="17"/>
      <c r="H36" s="18" t="s">
        <v>16</v>
      </c>
      <c r="I36" s="18">
        <f>SUM(I24:I35)</f>
        <v>0</v>
      </c>
    </row>
    <row r="37" spans="1:9" ht="64.5" thickBot="1" x14ac:dyDescent="0.25">
      <c r="A37" s="137" t="s">
        <v>381</v>
      </c>
      <c r="B37" s="30" t="s">
        <v>15</v>
      </c>
      <c r="C37" s="30" t="s">
        <v>4</v>
      </c>
      <c r="D37" s="30" t="s">
        <v>22</v>
      </c>
      <c r="E37" s="31" t="s">
        <v>17</v>
      </c>
      <c r="F37" s="30" t="s">
        <v>18</v>
      </c>
      <c r="G37" s="30" t="s">
        <v>9</v>
      </c>
      <c r="H37" s="30" t="s">
        <v>12</v>
      </c>
      <c r="I37" s="30" t="s">
        <v>11</v>
      </c>
    </row>
    <row r="38" spans="1:9" ht="12.75" customHeight="1" thickBot="1" x14ac:dyDescent="0.25">
      <c r="A38" s="106"/>
      <c r="B38" s="107">
        <v>46.48</v>
      </c>
      <c r="C38" s="58" t="s">
        <v>65</v>
      </c>
      <c r="D38" s="67"/>
      <c r="E38" s="59"/>
      <c r="F38" s="59"/>
      <c r="G38" s="59"/>
      <c r="H38" s="60"/>
      <c r="I38" s="61">
        <f t="shared" ref="I38:I49" si="2">G38*H38</f>
        <v>0</v>
      </c>
    </row>
    <row r="39" spans="1:9" ht="12.75" customHeight="1" thickBot="1" x14ac:dyDescent="0.25">
      <c r="A39" s="106"/>
      <c r="B39" s="109">
        <v>48.13</v>
      </c>
      <c r="C39" s="126" t="s">
        <v>66</v>
      </c>
      <c r="D39" s="127"/>
      <c r="E39" s="128"/>
      <c r="F39" s="128"/>
      <c r="G39" s="128"/>
      <c r="H39" s="129"/>
      <c r="I39" s="130">
        <f t="shared" si="2"/>
        <v>0</v>
      </c>
    </row>
    <row r="40" spans="1:9" ht="12.75" customHeight="1" thickBot="1" x14ac:dyDescent="0.25">
      <c r="A40" s="106"/>
      <c r="B40" s="109">
        <v>45.93</v>
      </c>
      <c r="C40" s="88" t="s">
        <v>69</v>
      </c>
      <c r="D40" s="89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106"/>
      <c r="B41" s="109">
        <v>45.91</v>
      </c>
      <c r="C41" s="88" t="s">
        <v>71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06"/>
      <c r="B42" s="109">
        <v>46.38</v>
      </c>
      <c r="C42" s="88" t="s">
        <v>72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1"/>
      <c r="B43" s="109">
        <v>46.12</v>
      </c>
      <c r="C43" s="88" t="s">
        <v>73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1"/>
      <c r="B44" s="109">
        <v>34.78</v>
      </c>
      <c r="C44" s="88" t="s">
        <v>74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9">
        <v>44.86</v>
      </c>
      <c r="C45" s="88" t="s">
        <v>75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1"/>
      <c r="B46" s="109">
        <v>37.26</v>
      </c>
      <c r="C46" s="88" t="s">
        <v>76</v>
      </c>
      <c r="D46" s="89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1"/>
      <c r="B47" s="109">
        <v>34.81</v>
      </c>
      <c r="C47" s="88" t="s">
        <v>77</v>
      </c>
      <c r="D47" s="89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11"/>
      <c r="B48" s="109">
        <v>39.229999999999997</v>
      </c>
      <c r="C48" s="88" t="s">
        <v>78</v>
      </c>
      <c r="D48" s="89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11"/>
      <c r="B49" s="109">
        <v>39.35</v>
      </c>
      <c r="C49" s="88" t="s">
        <v>79</v>
      </c>
      <c r="D49" s="89"/>
      <c r="E49" s="47"/>
      <c r="F49" s="47"/>
      <c r="G49" s="47"/>
      <c r="H49" s="48"/>
      <c r="I49" s="49">
        <f t="shared" si="2"/>
        <v>0</v>
      </c>
    </row>
    <row r="50" spans="1:9" ht="12.75" customHeight="1" thickBot="1" x14ac:dyDescent="0.25">
      <c r="A50" s="434"/>
      <c r="B50" s="172"/>
      <c r="C50" s="170" t="s">
        <v>86</v>
      </c>
      <c r="D50" s="182"/>
      <c r="E50" s="86"/>
      <c r="F50" s="86"/>
      <c r="G50" s="86"/>
      <c r="H50" s="87"/>
      <c r="I50" s="203">
        <v>4.8</v>
      </c>
    </row>
    <row r="51" spans="1:9" ht="12.75" customHeight="1" thickBot="1" x14ac:dyDescent="0.25">
      <c r="A51" s="30"/>
      <c r="B51" s="200">
        <f>SUM(B38:B49)</f>
        <v>509.24000000000007</v>
      </c>
      <c r="C51" s="201"/>
      <c r="D51" s="200"/>
      <c r="E51" s="202"/>
      <c r="F51" s="201"/>
      <c r="G51" s="201"/>
      <c r="H51" s="200" t="s">
        <v>16</v>
      </c>
      <c r="I51" s="200">
        <f>SUM(I38:I50)</f>
        <v>4.8</v>
      </c>
    </row>
    <row r="52" spans="1:9" ht="77.25" thickBot="1" x14ac:dyDescent="0.25">
      <c r="A52" s="137" t="s">
        <v>382</v>
      </c>
      <c r="B52" s="120" t="s">
        <v>15</v>
      </c>
      <c r="C52" s="134" t="s">
        <v>4</v>
      </c>
      <c r="D52" s="120" t="s">
        <v>22</v>
      </c>
      <c r="E52" s="135" t="s">
        <v>17</v>
      </c>
      <c r="F52" s="120" t="s">
        <v>18</v>
      </c>
      <c r="G52" s="134" t="s">
        <v>9</v>
      </c>
      <c r="H52" s="120" t="s">
        <v>12</v>
      </c>
      <c r="I52" s="120" t="s">
        <v>11</v>
      </c>
    </row>
    <row r="53" spans="1:9" ht="13.5" thickBot="1" x14ac:dyDescent="0.25">
      <c r="A53" s="230"/>
      <c r="B53" s="109"/>
      <c r="C53" s="55" t="s">
        <v>65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230"/>
      <c r="B54" s="109"/>
      <c r="C54" s="55" t="s">
        <v>66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88" t="s">
        <v>69</v>
      </c>
      <c r="D55" s="89"/>
      <c r="E55" s="47"/>
      <c r="F55" s="47"/>
      <c r="G55" s="47"/>
      <c r="H55" s="48"/>
      <c r="I55" s="49"/>
    </row>
    <row r="56" spans="1:9" ht="13.5" thickBot="1" x14ac:dyDescent="0.25">
      <c r="A56" s="230"/>
      <c r="B56" s="109"/>
      <c r="C56" s="88" t="s">
        <v>71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72</v>
      </c>
      <c r="D57" s="89"/>
      <c r="E57" s="47"/>
      <c r="F57" s="47"/>
      <c r="G57" s="47"/>
      <c r="H57" s="48"/>
      <c r="I57" s="49"/>
    </row>
    <row r="58" spans="1:9" ht="13.5" thickBot="1" x14ac:dyDescent="0.25">
      <c r="A58" s="230"/>
      <c r="B58" s="109"/>
      <c r="C58" s="88" t="s">
        <v>73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74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75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88" t="s">
        <v>76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88" t="s">
        <v>77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78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88" t="s">
        <v>79</v>
      </c>
      <c r="D64" s="89"/>
      <c r="E64" s="47"/>
      <c r="F64" s="47"/>
      <c r="G64" s="47"/>
      <c r="H64" s="48"/>
      <c r="I64" s="49"/>
    </row>
    <row r="65" spans="1:255" ht="12.75" customHeight="1" thickBot="1" x14ac:dyDescent="0.25">
      <c r="A65" s="230"/>
      <c r="B65" s="109"/>
      <c r="C65" s="170" t="s">
        <v>86</v>
      </c>
      <c r="D65" s="89"/>
      <c r="E65" s="47"/>
      <c r="F65" s="47"/>
      <c r="G65" s="47"/>
      <c r="H65" s="48"/>
      <c r="I65" s="49"/>
    </row>
    <row r="66" spans="1:255" ht="12.75" customHeight="1" thickBot="1" x14ac:dyDescent="0.25">
      <c r="A66" s="183"/>
      <c r="B66" s="200">
        <f>SUM(B64)</f>
        <v>0</v>
      </c>
      <c r="C66" s="201"/>
      <c r="D66" s="200"/>
      <c r="E66" s="202"/>
      <c r="F66" s="201"/>
      <c r="G66" s="201"/>
      <c r="H66" s="200" t="s">
        <v>16</v>
      </c>
      <c r="I66" s="233">
        <f>SUM(I64)</f>
        <v>0</v>
      </c>
    </row>
    <row r="67" spans="1:255" ht="26.25" thickBot="1" x14ac:dyDescent="0.25">
      <c r="A67" s="46" t="s">
        <v>7</v>
      </c>
      <c r="B67" s="117" t="s">
        <v>15</v>
      </c>
      <c r="C67" s="117" t="s">
        <v>4</v>
      </c>
      <c r="D67" s="117" t="s">
        <v>22</v>
      </c>
      <c r="E67" s="121" t="s">
        <v>17</v>
      </c>
      <c r="F67" s="117" t="s">
        <v>18</v>
      </c>
      <c r="G67" s="117" t="s">
        <v>9</v>
      </c>
      <c r="H67" s="117" t="s">
        <v>12</v>
      </c>
      <c r="I67" s="118" t="s">
        <v>11</v>
      </c>
    </row>
    <row r="68" spans="1:255" ht="25.5" x14ac:dyDescent="0.2">
      <c r="A68" s="32" t="s">
        <v>91</v>
      </c>
      <c r="B68" s="33"/>
      <c r="C68" s="33" t="s">
        <v>86</v>
      </c>
      <c r="D68" s="34"/>
      <c r="E68" s="35"/>
      <c r="F68" s="35"/>
      <c r="G68" s="35"/>
      <c r="H68" s="36"/>
      <c r="I68" s="33">
        <v>4719.96</v>
      </c>
    </row>
    <row r="69" spans="1:255" ht="12.75" customHeight="1" x14ac:dyDescent="0.2">
      <c r="A69" s="11" t="s">
        <v>83</v>
      </c>
      <c r="B69" s="13"/>
      <c r="C69" s="13" t="s">
        <v>86</v>
      </c>
      <c r="D69" s="14"/>
      <c r="E69" s="15"/>
      <c r="F69" s="15"/>
      <c r="G69" s="15"/>
      <c r="H69" s="16"/>
      <c r="I69" s="13">
        <v>326.08</v>
      </c>
    </row>
    <row r="70" spans="1:255" ht="12.75" customHeight="1" x14ac:dyDescent="0.2">
      <c r="A70" s="11" t="s">
        <v>85</v>
      </c>
      <c r="B70" s="13"/>
      <c r="C70" s="13" t="s">
        <v>86</v>
      </c>
      <c r="D70" s="14"/>
      <c r="E70" s="15"/>
      <c r="F70" s="15"/>
      <c r="G70" s="15"/>
      <c r="H70" s="16"/>
      <c r="I70" s="13">
        <v>640</v>
      </c>
    </row>
    <row r="71" spans="1:255" ht="12.75" customHeight="1" thickBot="1" x14ac:dyDescent="0.25">
      <c r="A71" s="30"/>
      <c r="B71" s="112"/>
      <c r="C71" s="112"/>
      <c r="D71" s="111"/>
      <c r="E71" s="113"/>
      <c r="F71" s="112"/>
      <c r="G71" s="112"/>
      <c r="H71" s="111" t="s">
        <v>16</v>
      </c>
      <c r="I71" s="111">
        <f>SUM(I68:I70)</f>
        <v>5686.04</v>
      </c>
    </row>
    <row r="72" spans="1:255" s="45" customFormat="1" ht="70.150000000000006" customHeight="1" thickBot="1" x14ac:dyDescent="0.25">
      <c r="A72" s="120" t="s">
        <v>96</v>
      </c>
      <c r="B72" s="117" t="s">
        <v>15</v>
      </c>
      <c r="C72" s="117" t="s">
        <v>4</v>
      </c>
      <c r="D72" s="117" t="s">
        <v>22</v>
      </c>
      <c r="E72" s="121" t="s">
        <v>17</v>
      </c>
      <c r="F72" s="117" t="s">
        <v>18</v>
      </c>
      <c r="G72" s="117" t="s">
        <v>9</v>
      </c>
      <c r="H72" s="117" t="s">
        <v>12</v>
      </c>
      <c r="I72" s="118" t="s">
        <v>11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106"/>
      <c r="B73" s="107"/>
      <c r="C73" s="58" t="s">
        <v>65</v>
      </c>
      <c r="D73" s="67"/>
      <c r="E73" s="59"/>
      <c r="F73" s="59"/>
      <c r="G73" s="59"/>
      <c r="H73" s="60"/>
      <c r="I73" s="61">
        <f t="shared" ref="I73:I85" si="3">G73*H73</f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106"/>
      <c r="B74" s="108"/>
      <c r="C74" s="95" t="s">
        <v>66</v>
      </c>
      <c r="D74" s="96"/>
      <c r="E74" s="97"/>
      <c r="F74" s="97"/>
      <c r="G74" s="97"/>
      <c r="H74" s="98"/>
      <c r="I74" s="9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106"/>
      <c r="B75" s="109"/>
      <c r="C75" s="88" t="s">
        <v>69</v>
      </c>
      <c r="D75" s="89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106"/>
      <c r="B76" s="109"/>
      <c r="C76" s="88" t="s">
        <v>71</v>
      </c>
      <c r="D76" s="89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106"/>
      <c r="B77" s="109"/>
      <c r="C77" s="88" t="s">
        <v>72</v>
      </c>
      <c r="D77" s="89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11"/>
      <c r="B78" s="109"/>
      <c r="C78" s="88" t="s">
        <v>73</v>
      </c>
      <c r="D78" s="89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11"/>
      <c r="B79" s="109"/>
      <c r="C79" s="88" t="s">
        <v>74</v>
      </c>
      <c r="D79" s="89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11"/>
      <c r="B80" s="109"/>
      <c r="C80" s="88" t="s">
        <v>75</v>
      </c>
      <c r="D80" s="89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11"/>
      <c r="B81" s="109"/>
      <c r="C81" s="88" t="s">
        <v>76</v>
      </c>
      <c r="D81" s="89"/>
      <c r="E81" s="47"/>
      <c r="F81" s="47"/>
      <c r="G81" s="47"/>
      <c r="H81" s="48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11"/>
      <c r="B82" s="109"/>
      <c r="C82" s="88" t="s">
        <v>77</v>
      </c>
      <c r="D82" s="89"/>
      <c r="E82" s="47"/>
      <c r="F82" s="47"/>
      <c r="G82" s="47"/>
      <c r="H82" s="48"/>
      <c r="I82" s="49">
        <f t="shared" si="3"/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11"/>
      <c r="B83" s="109"/>
      <c r="C83" s="88" t="s">
        <v>78</v>
      </c>
      <c r="D83" s="89"/>
      <c r="E83" s="47"/>
      <c r="F83" s="47"/>
      <c r="G83" s="47"/>
      <c r="H83" s="48"/>
      <c r="I83" s="49">
        <f t="shared" si="3"/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11"/>
      <c r="B84" s="109"/>
      <c r="C84" s="88" t="s">
        <v>79</v>
      </c>
      <c r="D84" s="89"/>
      <c r="E84" s="47"/>
      <c r="F84" s="47"/>
      <c r="G84" s="47"/>
      <c r="H84" s="48"/>
      <c r="I84" s="49">
        <f t="shared" si="3"/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3.5" thickBot="1" x14ac:dyDescent="0.25">
      <c r="A85" s="11"/>
      <c r="B85" s="188"/>
      <c r="C85" s="73" t="s">
        <v>86</v>
      </c>
      <c r="D85" s="166"/>
      <c r="E85" s="53"/>
      <c r="F85" s="53"/>
      <c r="G85" s="53"/>
      <c r="H85" s="156"/>
      <c r="I85" s="49">
        <f t="shared" si="3"/>
        <v>0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11"/>
      <c r="B86" s="18">
        <f>SUM(B73:B84)</f>
        <v>0</v>
      </c>
      <c r="C86" s="17"/>
      <c r="D86" s="18"/>
      <c r="E86" s="19"/>
      <c r="F86" s="17"/>
      <c r="G86" s="17"/>
      <c r="H86" s="18" t="s">
        <v>16</v>
      </c>
      <c r="I86" s="18">
        <f>SUM(I73:I85)</f>
        <v>0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64.5" thickBot="1" x14ac:dyDescent="0.25">
      <c r="A87" s="46" t="s">
        <v>98</v>
      </c>
      <c r="B87" s="117" t="s">
        <v>15</v>
      </c>
      <c r="C87" s="117" t="s">
        <v>4</v>
      </c>
      <c r="D87" s="117" t="s">
        <v>22</v>
      </c>
      <c r="E87" s="121" t="s">
        <v>17</v>
      </c>
      <c r="F87" s="117" t="s">
        <v>18</v>
      </c>
      <c r="G87" s="117" t="s">
        <v>9</v>
      </c>
      <c r="H87" s="117" t="s">
        <v>12</v>
      </c>
      <c r="I87" s="118" t="s">
        <v>11</v>
      </c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26.25" thickBot="1" x14ac:dyDescent="0.25">
      <c r="A88" s="209" t="s">
        <v>87</v>
      </c>
      <c r="B88" s="185"/>
      <c r="C88" s="170" t="s">
        <v>86</v>
      </c>
      <c r="D88" s="241"/>
      <c r="E88" s="242"/>
      <c r="F88" s="241"/>
      <c r="G88" s="242"/>
      <c r="H88" s="242"/>
      <c r="I88" s="203">
        <v>1916.73</v>
      </c>
    </row>
    <row r="89" spans="1:255" ht="13.5" thickBot="1" x14ac:dyDescent="0.25">
      <c r="A89" s="46"/>
      <c r="B89" s="79">
        <f>SUM(B88:B88)</f>
        <v>0</v>
      </c>
      <c r="C89" s="78"/>
      <c r="D89" s="79"/>
      <c r="E89" s="80"/>
      <c r="F89" s="78"/>
      <c r="G89" s="78"/>
      <c r="H89" s="79" t="s">
        <v>16</v>
      </c>
      <c r="I89" s="79">
        <f>SUM(I88:I88)</f>
        <v>1916.73</v>
      </c>
    </row>
    <row r="90" spans="1:255" ht="51.75" thickBot="1" x14ac:dyDescent="0.25">
      <c r="A90" s="137" t="s">
        <v>97</v>
      </c>
      <c r="B90" s="117" t="s">
        <v>15</v>
      </c>
      <c r="C90" s="117" t="s">
        <v>4</v>
      </c>
      <c r="D90" s="117" t="s">
        <v>22</v>
      </c>
      <c r="E90" s="285" t="s">
        <v>17</v>
      </c>
      <c r="F90" s="117" t="s">
        <v>18</v>
      </c>
      <c r="G90" s="117" t="s">
        <v>9</v>
      </c>
      <c r="H90" s="117" t="s">
        <v>12</v>
      </c>
      <c r="I90" s="118" t="s">
        <v>11</v>
      </c>
    </row>
    <row r="91" spans="1:255" ht="13.5" thickBot="1" x14ac:dyDescent="0.25">
      <c r="A91" s="209"/>
      <c r="B91" s="188"/>
      <c r="C91" s="73" t="s">
        <v>86</v>
      </c>
      <c r="D91" s="166"/>
      <c r="E91" s="53"/>
      <c r="F91" s="53"/>
      <c r="G91" s="53"/>
      <c r="H91" s="156"/>
      <c r="I91" s="284">
        <v>3039.06</v>
      </c>
    </row>
    <row r="92" spans="1:255" ht="12.75" customHeight="1" thickBot="1" x14ac:dyDescent="0.25">
      <c r="A92" s="137"/>
      <c r="B92" s="277"/>
      <c r="C92" s="78"/>
      <c r="D92" s="79"/>
      <c r="E92" s="80"/>
      <c r="F92" s="78"/>
      <c r="G92" s="78"/>
      <c r="H92" s="79"/>
      <c r="I92" s="81">
        <f>SUM(I91)</f>
        <v>3039.06</v>
      </c>
    </row>
    <row r="93" spans="1:255" ht="12.75" customHeight="1" x14ac:dyDescent="0.2">
      <c r="A93" s="9"/>
      <c r="B93" s="9"/>
      <c r="C93" s="9"/>
      <c r="D93" s="9"/>
      <c r="E93" s="9"/>
      <c r="F93" s="20"/>
      <c r="G93" s="20"/>
      <c r="H93" s="20"/>
      <c r="I93" s="20"/>
    </row>
    <row r="94" spans="1:255" ht="12.75" customHeight="1" x14ac:dyDescent="0.2">
      <c r="A94" s="21" t="s">
        <v>20</v>
      </c>
      <c r="B94" s="22"/>
      <c r="C94" s="23"/>
      <c r="D94" s="4" t="s">
        <v>8</v>
      </c>
      <c r="E94" s="4" t="s">
        <v>5</v>
      </c>
      <c r="F94" s="122" t="s">
        <v>6</v>
      </c>
    </row>
    <row r="95" spans="1:255" ht="12.75" customHeight="1" x14ac:dyDescent="0.2">
      <c r="A95" s="593" t="s">
        <v>14</v>
      </c>
      <c r="B95" s="594"/>
      <c r="C95" s="25"/>
      <c r="D95" s="26">
        <f>B22</f>
        <v>6075.6252999999997</v>
      </c>
      <c r="E95" s="26">
        <f>I22</f>
        <v>5015.43</v>
      </c>
      <c r="F95" s="123">
        <f>D95+E95</f>
        <v>11091.0553</v>
      </c>
    </row>
    <row r="96" spans="1:255" ht="12.75" customHeight="1" x14ac:dyDescent="0.2">
      <c r="A96" s="593" t="s">
        <v>1603</v>
      </c>
      <c r="B96" s="594"/>
      <c r="C96" s="25"/>
      <c r="D96" s="26">
        <f>B36</f>
        <v>1789.0558199999998</v>
      </c>
      <c r="E96" s="26">
        <f>I36</f>
        <v>0</v>
      </c>
      <c r="F96" s="123">
        <f>D96+E96</f>
        <v>1789.0558199999998</v>
      </c>
    </row>
    <row r="97" spans="1:7" ht="12.75" customHeight="1" x14ac:dyDescent="0.2">
      <c r="A97" s="593" t="s">
        <v>13</v>
      </c>
      <c r="B97" s="594"/>
      <c r="C97" s="25"/>
      <c r="D97" s="26">
        <f>B51</f>
        <v>509.24000000000007</v>
      </c>
      <c r="E97" s="26">
        <f>I51</f>
        <v>4.8</v>
      </c>
      <c r="F97" s="123">
        <f>D97+E97</f>
        <v>514.04000000000008</v>
      </c>
    </row>
    <row r="98" spans="1:7" ht="12.75" customHeight="1" x14ac:dyDescent="0.2">
      <c r="A98" s="593" t="s">
        <v>383</v>
      </c>
      <c r="B98" s="594"/>
      <c r="C98" s="25"/>
      <c r="D98" s="26">
        <f>B66</f>
        <v>0</v>
      </c>
      <c r="E98" s="26">
        <f>I66</f>
        <v>0</v>
      </c>
      <c r="F98" s="123">
        <f>D98+E98</f>
        <v>0</v>
      </c>
      <c r="G98" s="56"/>
    </row>
    <row r="99" spans="1:7" ht="12.75" customHeight="1" x14ac:dyDescent="0.2">
      <c r="A99" s="593" t="s">
        <v>25</v>
      </c>
      <c r="B99" s="594"/>
      <c r="C99" s="25"/>
      <c r="D99" s="26">
        <f>B86</f>
        <v>0</v>
      </c>
      <c r="E99" s="26">
        <f>I86</f>
        <v>0</v>
      </c>
      <c r="F99" s="123">
        <f>D99+E99</f>
        <v>0</v>
      </c>
      <c r="G99" s="56"/>
    </row>
    <row r="100" spans="1:7" ht="12.75" customHeight="1" x14ac:dyDescent="0.2">
      <c r="A100" s="607" t="s">
        <v>68</v>
      </c>
      <c r="B100" s="608"/>
      <c r="C100" s="248"/>
      <c r="D100" s="249"/>
      <c r="E100" s="249"/>
      <c r="F100" s="245">
        <f>F101+F102+F103</f>
        <v>5686.04</v>
      </c>
      <c r="G100" s="56"/>
    </row>
    <row r="101" spans="1:7" ht="12.75" customHeight="1" x14ac:dyDescent="0.2">
      <c r="A101" s="605" t="s">
        <v>91</v>
      </c>
      <c r="B101" s="606"/>
      <c r="C101" s="248"/>
      <c r="D101" s="249"/>
      <c r="E101" s="249"/>
      <c r="F101" s="250">
        <f>I68</f>
        <v>4719.96</v>
      </c>
      <c r="G101" s="56"/>
    </row>
    <row r="102" spans="1:7" ht="12.75" customHeight="1" x14ac:dyDescent="0.2">
      <c r="A102" s="605" t="s">
        <v>83</v>
      </c>
      <c r="B102" s="606"/>
      <c r="C102" s="25"/>
      <c r="D102" s="26"/>
      <c r="E102" s="26"/>
      <c r="F102" s="123">
        <f>I69</f>
        <v>326.08</v>
      </c>
      <c r="G102" s="56"/>
    </row>
    <row r="103" spans="1:7" ht="12.75" customHeight="1" x14ac:dyDescent="0.2">
      <c r="A103" s="605" t="s">
        <v>85</v>
      </c>
      <c r="B103" s="606"/>
      <c r="C103" s="25"/>
      <c r="D103" s="26"/>
      <c r="E103" s="26"/>
      <c r="F103" s="123">
        <f>I70</f>
        <v>640</v>
      </c>
      <c r="G103" s="56"/>
    </row>
    <row r="104" spans="1:7" ht="12.75" customHeight="1" x14ac:dyDescent="0.2">
      <c r="A104" s="614" t="s">
        <v>2</v>
      </c>
      <c r="B104" s="615"/>
      <c r="C104" s="25"/>
      <c r="D104" s="26">
        <f>B89</f>
        <v>0</v>
      </c>
      <c r="E104" s="26"/>
      <c r="F104" s="123">
        <f>D104+E104+I89</f>
        <v>1916.73</v>
      </c>
      <c r="G104" s="56"/>
    </row>
    <row r="105" spans="1:7" ht="12.75" customHeight="1" x14ac:dyDescent="0.2">
      <c r="A105" s="614" t="s">
        <v>97</v>
      </c>
      <c r="B105" s="615"/>
      <c r="C105" s="25"/>
      <c r="D105" s="26"/>
      <c r="E105" s="26"/>
      <c r="F105" s="123">
        <f>I92</f>
        <v>3039.06</v>
      </c>
      <c r="G105" s="56"/>
    </row>
    <row r="106" spans="1:7" ht="12.75" customHeight="1" x14ac:dyDescent="0.2">
      <c r="A106" s="612" t="s">
        <v>21</v>
      </c>
      <c r="B106" s="613"/>
      <c r="C106" s="27"/>
      <c r="D106" s="28">
        <f>SUM(D95:D104)</f>
        <v>8373.9211199999991</v>
      </c>
      <c r="E106" s="28">
        <f>SUM(E95:E99)</f>
        <v>5020.2300000000005</v>
      </c>
      <c r="F106" s="124">
        <f>F95+F96+F97+F98+F99+F100+F104+F105</f>
        <v>24035.98112</v>
      </c>
    </row>
  </sheetData>
  <autoFilter ref="A5:I86"/>
  <mergeCells count="23">
    <mergeCell ref="D18:D20"/>
    <mergeCell ref="B18:B20"/>
    <mergeCell ref="G2:H2"/>
    <mergeCell ref="A101:B101"/>
    <mergeCell ref="A103:B103"/>
    <mergeCell ref="A105:B105"/>
    <mergeCell ref="G1:H1"/>
    <mergeCell ref="D14:D16"/>
    <mergeCell ref="A99:B99"/>
    <mergeCell ref="A1:B1"/>
    <mergeCell ref="A98:B98"/>
    <mergeCell ref="A14:A16"/>
    <mergeCell ref="C14:C16"/>
    <mergeCell ref="B14:B16"/>
    <mergeCell ref="A18:A20"/>
    <mergeCell ref="C18:C20"/>
    <mergeCell ref="A106:B106"/>
    <mergeCell ref="A95:B95"/>
    <mergeCell ref="A96:B96"/>
    <mergeCell ref="A97:B97"/>
    <mergeCell ref="A104:B104"/>
    <mergeCell ref="A100:B100"/>
    <mergeCell ref="A102:B102"/>
  </mergeCells>
  <phoneticPr fontId="0" type="noConversion"/>
  <pageMargins left="0" right="0" top="0" bottom="0" header="0.51181102362204722" footer="0.51181102362204722"/>
  <pageSetup paperSize="9" scale="99" orientation="landscape" horizontalDpi="300" verticalDpi="300" r:id="rId1"/>
  <headerFooter alignWithMargins="0"/>
  <rowBreaks count="1" manualBreakCount="1">
    <brk id="71" max="8" man="1"/>
  </row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2"/>
  <dimension ref="A1:IU114"/>
  <sheetViews>
    <sheetView topLeftCell="A99" zoomScaleNormal="100" workbookViewId="0">
      <selection activeCell="A104" sqref="A104:B104"/>
    </sheetView>
  </sheetViews>
  <sheetFormatPr defaultRowHeight="12.75" customHeight="1" x14ac:dyDescent="0.2"/>
  <cols>
    <col min="1" max="1" width="22" customWidth="1"/>
    <col min="2" max="2" width="10.28515625" customWidth="1"/>
    <col min="3" max="3" width="13" customWidth="1"/>
    <col min="4" max="4" width="17.5703125" customWidth="1"/>
    <col min="5" max="5" width="27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104.6</v>
      </c>
      <c r="E2" s="5">
        <v>20761.8</v>
      </c>
      <c r="F2" s="6">
        <v>10976.58</v>
      </c>
      <c r="G2" s="586">
        <f>E2-F2</f>
        <v>9785.2199999999993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31</v>
      </c>
      <c r="F3" s="1"/>
      <c r="G3" s="1"/>
      <c r="H3" s="1" t="s">
        <v>24</v>
      </c>
      <c r="I3" s="8">
        <f>F2-F114</f>
        <v>-6319.2772999999997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230"/>
      <c r="B6" s="107">
        <v>570.15</v>
      </c>
      <c r="C6" s="58" t="s">
        <v>65</v>
      </c>
      <c r="D6" s="67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230"/>
      <c r="B7" s="125">
        <v>568.48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230"/>
      <c r="B8" s="109">
        <v>642.27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30"/>
      <c r="B9" s="109">
        <v>569.64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30"/>
      <c r="B10" s="109">
        <v>526.69000000000005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24"/>
      <c r="B11" s="109">
        <v>467.53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4"/>
      <c r="B12" s="109">
        <v>396.87</v>
      </c>
      <c r="C12" s="88" t="s">
        <v>74</v>
      </c>
      <c r="D12" s="89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224"/>
      <c r="B13" s="109">
        <v>324.94940000000003</v>
      </c>
      <c r="C13" s="88" t="s">
        <v>75</v>
      </c>
      <c r="D13" s="89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4"/>
      <c r="B14" s="109">
        <v>353.29250000000002</v>
      </c>
      <c r="C14" s="88" t="s">
        <v>76</v>
      </c>
      <c r="D14" s="89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4"/>
      <c r="B15" s="109">
        <v>357.7226</v>
      </c>
      <c r="C15" s="88" t="s">
        <v>77</v>
      </c>
      <c r="D15" s="89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4"/>
      <c r="B16" s="109">
        <v>386.95490000000001</v>
      </c>
      <c r="C16" s="88" t="s">
        <v>78</v>
      </c>
      <c r="D16" s="89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4"/>
      <c r="B17" s="109">
        <v>385.75200000000001</v>
      </c>
      <c r="C17" s="88" t="s">
        <v>79</v>
      </c>
      <c r="D17" s="89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222"/>
      <c r="B18" s="111">
        <f>SUM(B6:B17)</f>
        <v>5550.3014000000003</v>
      </c>
      <c r="C18" s="112"/>
      <c r="D18" s="111"/>
      <c r="E18" s="113"/>
      <c r="F18" s="112"/>
      <c r="G18" s="112"/>
      <c r="H18" s="111" t="s">
        <v>16</v>
      </c>
      <c r="I18" s="235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230"/>
      <c r="B20" s="107">
        <v>226.51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9" ht="12.75" customHeight="1" thickBot="1" x14ac:dyDescent="0.25">
      <c r="A21" s="230"/>
      <c r="B21" s="125">
        <v>189.98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9" ht="12.75" customHeight="1" thickBot="1" x14ac:dyDescent="0.25">
      <c r="A22" s="230"/>
      <c r="B22" s="109">
        <v>131.94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9" ht="12.75" customHeight="1" thickBot="1" x14ac:dyDescent="0.25">
      <c r="A23" s="230"/>
      <c r="B23" s="109">
        <v>176.5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230"/>
      <c r="B24" s="109">
        <v>175.8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24"/>
      <c r="B25" s="109">
        <v>173.28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4"/>
      <c r="B26" s="109">
        <v>85.43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4"/>
      <c r="B27" s="109">
        <v>88.256590000000003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4"/>
      <c r="B28" s="109">
        <v>103.7796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4"/>
      <c r="B29" s="109">
        <v>82.701300000000003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4"/>
      <c r="B30" s="109">
        <v>107.55029999999999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4"/>
      <c r="B31" s="109">
        <v>92.638109999999998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2"/>
      <c r="B32" s="111">
        <f>SUM(B20:B31)</f>
        <v>1634.3659</v>
      </c>
      <c r="C32" s="112"/>
      <c r="D32" s="111"/>
      <c r="E32" s="113"/>
      <c r="F32" s="112"/>
      <c r="G32" s="112"/>
      <c r="H32" s="111" t="s">
        <v>16</v>
      </c>
      <c r="I32" s="235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107">
        <v>42.46</v>
      </c>
      <c r="C34" s="58" t="s">
        <v>65</v>
      </c>
      <c r="D34" s="67"/>
      <c r="E34" s="59"/>
      <c r="F34" s="59"/>
      <c r="G34" s="59"/>
      <c r="H34" s="60"/>
      <c r="I34" s="61">
        <f t="shared" ref="I34:I45" si="2">G34*H34</f>
        <v>0</v>
      </c>
    </row>
    <row r="35" spans="1:9" ht="12.75" customHeight="1" thickBot="1" x14ac:dyDescent="0.25">
      <c r="A35" s="230"/>
      <c r="B35" s="109">
        <v>43.96</v>
      </c>
      <c r="C35" s="95" t="s">
        <v>66</v>
      </c>
      <c r="D35" s="96"/>
      <c r="E35" s="97"/>
      <c r="F35" s="97"/>
      <c r="G35" s="97"/>
      <c r="H35" s="98"/>
      <c r="I35" s="99">
        <f t="shared" si="2"/>
        <v>0</v>
      </c>
    </row>
    <row r="36" spans="1:9" ht="12.75" customHeight="1" thickBot="1" x14ac:dyDescent="0.25">
      <c r="A36" s="230"/>
      <c r="B36" s="109">
        <v>41.96</v>
      </c>
      <c r="C36" s="88" t="s">
        <v>69</v>
      </c>
      <c r="D36" s="89"/>
      <c r="E36" s="47"/>
      <c r="F36" s="47"/>
      <c r="G36" s="47"/>
      <c r="H36" s="48"/>
      <c r="I36" s="49">
        <f t="shared" si="2"/>
        <v>0</v>
      </c>
    </row>
    <row r="37" spans="1:9" ht="12.75" customHeight="1" thickBot="1" x14ac:dyDescent="0.25">
      <c r="A37" s="230"/>
      <c r="B37" s="109">
        <v>41.94</v>
      </c>
      <c r="C37" s="88" t="s">
        <v>71</v>
      </c>
      <c r="D37" s="89"/>
      <c r="E37" s="47"/>
      <c r="F37" s="47"/>
      <c r="G37" s="47"/>
      <c r="H37" s="48"/>
      <c r="I37" s="49">
        <f t="shared" si="2"/>
        <v>0</v>
      </c>
    </row>
    <row r="38" spans="1:9" ht="12.75" customHeight="1" thickBot="1" x14ac:dyDescent="0.25">
      <c r="A38" s="230"/>
      <c r="B38" s="109">
        <v>42.37</v>
      </c>
      <c r="C38" s="88" t="s">
        <v>72</v>
      </c>
      <c r="D38" s="89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224"/>
      <c r="B39" s="109">
        <v>42.14</v>
      </c>
      <c r="C39" s="88" t="s">
        <v>73</v>
      </c>
      <c r="D39" s="89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224"/>
      <c r="B40" s="109">
        <v>31.77</v>
      </c>
      <c r="C40" s="88" t="s">
        <v>74</v>
      </c>
      <c r="D40" s="89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224"/>
      <c r="B41" s="109">
        <v>40.98</v>
      </c>
      <c r="C41" s="88" t="s">
        <v>75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224"/>
      <c r="B42" s="109">
        <v>34.04</v>
      </c>
      <c r="C42" s="88" t="s">
        <v>76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224"/>
      <c r="B43" s="109">
        <v>31.8</v>
      </c>
      <c r="C43" s="88" t="s">
        <v>77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224"/>
      <c r="B44" s="109">
        <v>35.840000000000003</v>
      </c>
      <c r="C44" s="88" t="s">
        <v>78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224"/>
      <c r="B45" s="109">
        <v>35.96</v>
      </c>
      <c r="C45" s="88" t="s">
        <v>79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222"/>
      <c r="B46" s="188"/>
      <c r="C46" s="73" t="s">
        <v>86</v>
      </c>
      <c r="D46" s="166"/>
      <c r="E46" s="53"/>
      <c r="F46" s="53"/>
      <c r="G46" s="53"/>
      <c r="H46" s="156"/>
      <c r="I46" s="49">
        <v>4.4000000000000004</v>
      </c>
    </row>
    <row r="47" spans="1:9" ht="12.75" customHeight="1" thickBot="1" x14ac:dyDescent="0.25">
      <c r="A47" s="225"/>
      <c r="B47" s="411">
        <f>SUM(B34:B45)</f>
        <v>465.21999999999997</v>
      </c>
      <c r="C47" s="412"/>
      <c r="D47" s="411"/>
      <c r="E47" s="413"/>
      <c r="F47" s="412"/>
      <c r="G47" s="412"/>
      <c r="H47" s="411" t="s">
        <v>16</v>
      </c>
      <c r="I47" s="414">
        <f>SUM(I34:I46)</f>
        <v>4.4000000000000004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hidden="1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hidden="1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2.75" hidden="1" customHeight="1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3.5" hidden="1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hidden="1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3.5" hidden="1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hidden="1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hidden="1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hidden="1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hidden="1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hidden="1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hidden="1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121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25.5" x14ac:dyDescent="0.2">
      <c r="A64" s="223" t="s">
        <v>91</v>
      </c>
      <c r="B64" s="33"/>
      <c r="C64" s="33" t="s">
        <v>86</v>
      </c>
      <c r="D64" s="34"/>
      <c r="E64" s="35"/>
      <c r="F64" s="35"/>
      <c r="G64" s="35"/>
      <c r="H64" s="36"/>
      <c r="I64" s="160">
        <v>4496.3999999999996</v>
      </c>
    </row>
    <row r="65" spans="1:255" ht="12.75" customHeight="1" x14ac:dyDescent="0.2">
      <c r="A65" s="224" t="s">
        <v>83</v>
      </c>
      <c r="B65" s="13"/>
      <c r="C65" s="13" t="s">
        <v>86</v>
      </c>
      <c r="D65" s="14"/>
      <c r="E65" s="15"/>
      <c r="F65" s="15"/>
      <c r="G65" s="15"/>
      <c r="H65" s="16"/>
      <c r="I65" s="43">
        <v>297.88</v>
      </c>
    </row>
    <row r="66" spans="1:255" ht="12.75" customHeight="1" x14ac:dyDescent="0.2">
      <c r="A66" s="224" t="s">
        <v>85</v>
      </c>
      <c r="B66" s="13"/>
      <c r="C66" s="13" t="s">
        <v>86</v>
      </c>
      <c r="D66" s="14"/>
      <c r="E66" s="15"/>
      <c r="F66" s="15"/>
      <c r="G66" s="15"/>
      <c r="H66" s="16"/>
      <c r="I66" s="43">
        <v>320</v>
      </c>
    </row>
    <row r="67" spans="1:255" ht="12.75" customHeight="1" thickBot="1" x14ac:dyDescent="0.25">
      <c r="A67" s="222"/>
      <c r="B67" s="112"/>
      <c r="C67" s="112"/>
      <c r="D67" s="111"/>
      <c r="E67" s="113"/>
      <c r="F67" s="112"/>
      <c r="G67" s="112"/>
      <c r="H67" s="111" t="s">
        <v>16</v>
      </c>
      <c r="I67" s="235">
        <f>SUM(I64:I66)</f>
        <v>5114.28</v>
      </c>
    </row>
    <row r="68" spans="1:255" s="45" customFormat="1" ht="83.25" customHeight="1" thickBot="1" x14ac:dyDescent="0.25">
      <c r="A68" s="120" t="s">
        <v>96</v>
      </c>
      <c r="B68" s="117" t="s">
        <v>15</v>
      </c>
      <c r="C68" s="117" t="s">
        <v>4</v>
      </c>
      <c r="D68" s="117" t="s">
        <v>22</v>
      </c>
      <c r="E68" s="121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hidden="1" customHeight="1" thickBot="1" x14ac:dyDescent="0.25">
      <c r="A69" s="230"/>
      <c r="B69" s="107"/>
      <c r="C69" s="58" t="s">
        <v>65</v>
      </c>
      <c r="D69" s="67"/>
      <c r="E69" s="59"/>
      <c r="F69" s="59"/>
      <c r="G69" s="59"/>
      <c r="H69" s="60"/>
      <c r="I69" s="61">
        <f t="shared" ref="I69:I81" si="3">G69*H69</f>
        <v>0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hidden="1" customHeight="1" thickBot="1" x14ac:dyDescent="0.25">
      <c r="A70" s="230"/>
      <c r="B70" s="108"/>
      <c r="C70" s="95" t="s">
        <v>66</v>
      </c>
      <c r="D70" s="96"/>
      <c r="E70" s="97"/>
      <c r="F70" s="97"/>
      <c r="G70" s="97"/>
      <c r="H70" s="98"/>
      <c r="I70" s="99">
        <f t="shared" si="3"/>
        <v>0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hidden="1" customHeight="1" thickBot="1" x14ac:dyDescent="0.25">
      <c r="A71" s="230"/>
      <c r="B71" s="109"/>
      <c r="C71" s="88" t="s">
        <v>69</v>
      </c>
      <c r="D71" s="89"/>
      <c r="E71" s="47"/>
      <c r="F71" s="47"/>
      <c r="G71" s="47"/>
      <c r="H71" s="48"/>
      <c r="I71" s="49">
        <f t="shared" si="3"/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hidden="1" customHeight="1" thickBot="1" x14ac:dyDescent="0.25">
      <c r="A72" s="230"/>
      <c r="B72" s="109"/>
      <c r="C72" s="88" t="s">
        <v>71</v>
      </c>
      <c r="D72" s="89"/>
      <c r="E72" s="47"/>
      <c r="F72" s="47"/>
      <c r="G72" s="47"/>
      <c r="H72" s="48"/>
      <c r="I72" s="49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hidden="1" customHeight="1" thickBot="1" x14ac:dyDescent="0.25">
      <c r="A73" s="230"/>
      <c r="B73" s="109"/>
      <c r="C73" s="88" t="s">
        <v>72</v>
      </c>
      <c r="D73" s="89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hidden="1" customHeight="1" thickBot="1" x14ac:dyDescent="0.25">
      <c r="A74" s="224"/>
      <c r="B74" s="109"/>
      <c r="C74" s="88" t="s">
        <v>73</v>
      </c>
      <c r="D74" s="89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hidden="1" customHeight="1" thickBot="1" x14ac:dyDescent="0.25">
      <c r="A75" s="224"/>
      <c r="B75" s="109"/>
      <c r="C75" s="88" t="s">
        <v>74</v>
      </c>
      <c r="D75" s="89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hidden="1" customHeight="1" thickBot="1" x14ac:dyDescent="0.25">
      <c r="A76" s="224"/>
      <c r="B76" s="109"/>
      <c r="C76" s="88" t="s">
        <v>75</v>
      </c>
      <c r="D76" s="89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hidden="1" customHeight="1" thickBot="1" x14ac:dyDescent="0.25">
      <c r="A77" s="224"/>
      <c r="B77" s="109"/>
      <c r="C77" s="88" t="s">
        <v>76</v>
      </c>
      <c r="D77" s="89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hidden="1" customHeight="1" thickBot="1" x14ac:dyDescent="0.25">
      <c r="A78" s="224"/>
      <c r="B78" s="109"/>
      <c r="C78" s="88" t="s">
        <v>77</v>
      </c>
      <c r="D78" s="89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hidden="1" customHeight="1" thickBot="1" x14ac:dyDescent="0.25">
      <c r="A79" s="224"/>
      <c r="B79" s="109"/>
      <c r="C79" s="88" t="s">
        <v>78</v>
      </c>
      <c r="D79" s="89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hidden="1" customHeight="1" thickBot="1" x14ac:dyDescent="0.25">
      <c r="A80" s="224"/>
      <c r="B80" s="109"/>
      <c r="C80" s="88" t="s">
        <v>79</v>
      </c>
      <c r="D80" s="89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3.5" thickBot="1" x14ac:dyDescent="0.25">
      <c r="A81" s="224"/>
      <c r="B81" s="188"/>
      <c r="C81" s="73" t="s">
        <v>86</v>
      </c>
      <c r="D81" s="166"/>
      <c r="E81" s="53"/>
      <c r="F81" s="53"/>
      <c r="G81" s="53"/>
      <c r="H81" s="156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4"/>
      <c r="B82" s="18">
        <f>SUM(B69:B80)</f>
        <v>0</v>
      </c>
      <c r="C82" s="17"/>
      <c r="D82" s="18"/>
      <c r="E82" s="19"/>
      <c r="F82" s="17"/>
      <c r="G82" s="17"/>
      <c r="H82" s="18" t="s">
        <v>16</v>
      </c>
      <c r="I82" s="236">
        <f>SUM(I69:I81)</f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56.25" customHeight="1" thickBot="1" x14ac:dyDescent="0.25">
      <c r="A83" s="46" t="s">
        <v>98</v>
      </c>
      <c r="B83" s="117" t="s">
        <v>15</v>
      </c>
      <c r="C83" s="117" t="s">
        <v>4</v>
      </c>
      <c r="D83" s="117" t="s">
        <v>22</v>
      </c>
      <c r="E83" s="121" t="s">
        <v>17</v>
      </c>
      <c r="F83" s="117" t="s">
        <v>18</v>
      </c>
      <c r="G83" s="117" t="s">
        <v>9</v>
      </c>
      <c r="H83" s="117" t="s">
        <v>12</v>
      </c>
      <c r="I83" s="118" t="s">
        <v>11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x14ac:dyDescent="0.2">
      <c r="A84" s="618"/>
      <c r="B84" s="186"/>
      <c r="C84" s="186" t="s">
        <v>65</v>
      </c>
      <c r="D84" s="212"/>
      <c r="E84" s="216"/>
      <c r="F84" s="213"/>
      <c r="G84" s="216"/>
      <c r="H84" s="216"/>
      <c r="I84" s="15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x14ac:dyDescent="0.2">
      <c r="A85" s="619"/>
      <c r="B85" s="13"/>
      <c r="C85" s="13" t="s">
        <v>66</v>
      </c>
      <c r="D85" s="10"/>
      <c r="E85" s="308"/>
      <c r="F85" s="205"/>
      <c r="G85" s="308"/>
      <c r="H85" s="308"/>
      <c r="I85" s="261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x14ac:dyDescent="0.2">
      <c r="A86" s="619"/>
      <c r="B86" s="13"/>
      <c r="C86" s="13" t="s">
        <v>69</v>
      </c>
      <c r="D86" s="10"/>
      <c r="E86" s="308"/>
      <c r="F86" s="308"/>
      <c r="G86" s="308"/>
      <c r="H86" s="308"/>
      <c r="I86" s="358"/>
    </row>
    <row r="87" spans="1:255" x14ac:dyDescent="0.2">
      <c r="A87" s="619"/>
      <c r="B87" s="13"/>
      <c r="C87" s="13" t="s">
        <v>71</v>
      </c>
      <c r="D87" s="10"/>
      <c r="E87" s="308"/>
      <c r="F87" s="308"/>
      <c r="G87" s="308"/>
      <c r="H87" s="308"/>
      <c r="I87" s="358"/>
    </row>
    <row r="88" spans="1:255" ht="12.75" customHeight="1" x14ac:dyDescent="0.2">
      <c r="A88" s="619"/>
      <c r="B88" s="13"/>
      <c r="C88" s="13" t="s">
        <v>72</v>
      </c>
      <c r="D88" s="10"/>
      <c r="E88" s="308"/>
      <c r="F88" s="308"/>
      <c r="G88" s="308"/>
      <c r="H88" s="308"/>
      <c r="I88" s="358"/>
    </row>
    <row r="89" spans="1:255" ht="12.75" customHeight="1" x14ac:dyDescent="0.2">
      <c r="A89" s="619"/>
      <c r="B89" s="13"/>
      <c r="C89" s="13" t="s">
        <v>73</v>
      </c>
      <c r="D89" s="9"/>
      <c r="E89" s="308"/>
      <c r="F89" s="308"/>
      <c r="G89" s="308"/>
      <c r="H89" s="308"/>
      <c r="I89" s="358"/>
    </row>
    <row r="90" spans="1:255" ht="12.75" customHeight="1" x14ac:dyDescent="0.2">
      <c r="A90" s="619"/>
      <c r="B90" s="13"/>
      <c r="C90" s="13" t="s">
        <v>74</v>
      </c>
      <c r="D90" s="9"/>
      <c r="E90" s="308"/>
      <c r="F90" s="308"/>
      <c r="G90" s="308"/>
      <c r="H90" s="308"/>
      <c r="I90" s="358"/>
    </row>
    <row r="91" spans="1:255" x14ac:dyDescent="0.2">
      <c r="A91" s="619"/>
      <c r="B91" s="13"/>
      <c r="C91" s="13" t="s">
        <v>75</v>
      </c>
      <c r="D91" s="9"/>
      <c r="E91" s="308"/>
      <c r="F91" s="308"/>
      <c r="G91" s="308"/>
      <c r="H91" s="308"/>
      <c r="I91" s="358"/>
    </row>
    <row r="92" spans="1:255" x14ac:dyDescent="0.2">
      <c r="A92" s="619"/>
      <c r="B92" s="13"/>
      <c r="C92" s="13" t="s">
        <v>76</v>
      </c>
      <c r="D92" s="9"/>
      <c r="E92" s="308"/>
      <c r="F92" s="308"/>
      <c r="G92" s="308"/>
      <c r="H92" s="308"/>
      <c r="I92" s="358"/>
    </row>
    <row r="93" spans="1:255" x14ac:dyDescent="0.2">
      <c r="A93" s="619"/>
      <c r="B93" s="13"/>
      <c r="C93" s="13" t="s">
        <v>77</v>
      </c>
      <c r="D93" s="9"/>
      <c r="E93" s="308"/>
      <c r="F93" s="308"/>
      <c r="G93" s="308"/>
      <c r="H93" s="308"/>
      <c r="I93" s="358"/>
    </row>
    <row r="94" spans="1:255" x14ac:dyDescent="0.2">
      <c r="A94" s="619"/>
      <c r="B94" s="13"/>
      <c r="C94" s="13" t="s">
        <v>78</v>
      </c>
      <c r="D94" s="9"/>
      <c r="E94" s="308"/>
      <c r="F94" s="308"/>
      <c r="G94" s="308"/>
      <c r="H94" s="308"/>
      <c r="I94" s="388"/>
    </row>
    <row r="95" spans="1:255" ht="13.5" thickBot="1" x14ac:dyDescent="0.25">
      <c r="A95" s="620"/>
      <c r="B95" s="193"/>
      <c r="C95" s="193" t="s">
        <v>79</v>
      </c>
      <c r="D95" s="214"/>
      <c r="E95" s="217"/>
      <c r="F95" s="214"/>
      <c r="G95" s="217"/>
      <c r="H95" s="217"/>
      <c r="I95" s="42"/>
    </row>
    <row r="96" spans="1:255" ht="26.25" thickBot="1" x14ac:dyDescent="0.25">
      <c r="A96" s="209" t="s">
        <v>87</v>
      </c>
      <c r="B96" s="185"/>
      <c r="C96" s="170" t="s">
        <v>86</v>
      </c>
      <c r="D96" s="241"/>
      <c r="E96" s="242"/>
      <c r="F96" s="241"/>
      <c r="G96" s="242"/>
      <c r="H96" s="242"/>
      <c r="I96" s="203">
        <v>1751</v>
      </c>
    </row>
    <row r="97" spans="1:9" ht="13.5" thickBot="1" x14ac:dyDescent="0.25">
      <c r="A97" s="46"/>
      <c r="B97" s="79">
        <f>SUM(B84:B96)</f>
        <v>0</v>
      </c>
      <c r="C97" s="78"/>
      <c r="D97" s="79"/>
      <c r="E97" s="80"/>
      <c r="F97" s="78"/>
      <c r="G97" s="78"/>
      <c r="H97" s="79" t="s">
        <v>16</v>
      </c>
      <c r="I97" s="81">
        <f>SUM(I84:I96)</f>
        <v>1751</v>
      </c>
    </row>
    <row r="98" spans="1:9" ht="51.75" thickBot="1" x14ac:dyDescent="0.25">
      <c r="A98" s="137" t="s">
        <v>97</v>
      </c>
      <c r="B98" s="117" t="s">
        <v>15</v>
      </c>
      <c r="C98" s="117" t="s">
        <v>4</v>
      </c>
      <c r="D98" s="117" t="s">
        <v>22</v>
      </c>
      <c r="E98" s="285" t="s">
        <v>17</v>
      </c>
      <c r="F98" s="117" t="s">
        <v>18</v>
      </c>
      <c r="G98" s="117" t="s">
        <v>9</v>
      </c>
      <c r="H98" s="117" t="s">
        <v>12</v>
      </c>
      <c r="I98" s="118" t="s">
        <v>11</v>
      </c>
    </row>
    <row r="99" spans="1:9" ht="13.5" thickBot="1" x14ac:dyDescent="0.25">
      <c r="A99" s="209"/>
      <c r="B99" s="188"/>
      <c r="C99" s="73" t="s">
        <v>86</v>
      </c>
      <c r="D99" s="166"/>
      <c r="E99" s="53"/>
      <c r="F99" s="53"/>
      <c r="G99" s="53"/>
      <c r="H99" s="156"/>
      <c r="I99" s="284">
        <v>2776.29</v>
      </c>
    </row>
    <row r="100" spans="1:9" ht="12.75" customHeight="1" thickBot="1" x14ac:dyDescent="0.25">
      <c r="A100" s="137"/>
      <c r="B100" s="277"/>
      <c r="C100" s="78"/>
      <c r="D100" s="79"/>
      <c r="E100" s="80"/>
      <c r="F100" s="78"/>
      <c r="G100" s="78"/>
      <c r="H100" s="79"/>
      <c r="I100" s="81">
        <f>SUM(I99)</f>
        <v>2776.29</v>
      </c>
    </row>
    <row r="101" spans="1:9" ht="12.75" customHeight="1" x14ac:dyDescent="0.2">
      <c r="A101" s="9"/>
      <c r="B101" s="9"/>
      <c r="C101" s="9"/>
      <c r="D101" s="9"/>
      <c r="E101" s="9"/>
      <c r="F101" s="20"/>
      <c r="G101" s="20"/>
      <c r="H101" s="20"/>
      <c r="I101" s="20"/>
    </row>
    <row r="102" spans="1:9" ht="12.75" customHeight="1" x14ac:dyDescent="0.2">
      <c r="A102" s="21" t="s">
        <v>20</v>
      </c>
      <c r="B102" s="22"/>
      <c r="C102" s="23"/>
      <c r="D102" s="4" t="s">
        <v>8</v>
      </c>
      <c r="E102" s="4" t="s">
        <v>5</v>
      </c>
      <c r="F102" s="122" t="s">
        <v>6</v>
      </c>
    </row>
    <row r="103" spans="1:9" ht="12.75" customHeight="1" x14ac:dyDescent="0.2">
      <c r="A103" s="593" t="s">
        <v>14</v>
      </c>
      <c r="B103" s="594"/>
      <c r="C103" s="25"/>
      <c r="D103" s="26">
        <f>B18</f>
        <v>5550.3014000000003</v>
      </c>
      <c r="E103" s="26">
        <f>I18</f>
        <v>0</v>
      </c>
      <c r="F103" s="123">
        <f>D103+E103</f>
        <v>5550.3014000000003</v>
      </c>
    </row>
    <row r="104" spans="1:9" ht="12.75" customHeight="1" x14ac:dyDescent="0.2">
      <c r="A104" s="593" t="s">
        <v>1603</v>
      </c>
      <c r="B104" s="594"/>
      <c r="C104" s="25"/>
      <c r="D104" s="26">
        <f>B32</f>
        <v>1634.3659</v>
      </c>
      <c r="E104" s="26">
        <f>I32</f>
        <v>0</v>
      </c>
      <c r="F104" s="123">
        <f>D104+E104</f>
        <v>1634.3659</v>
      </c>
    </row>
    <row r="105" spans="1:9" ht="12.75" customHeight="1" x14ac:dyDescent="0.2">
      <c r="A105" s="593" t="s">
        <v>13</v>
      </c>
      <c r="B105" s="594"/>
      <c r="C105" s="25"/>
      <c r="D105" s="26">
        <f>B47</f>
        <v>465.21999999999997</v>
      </c>
      <c r="E105" s="26">
        <f>I47</f>
        <v>4.4000000000000004</v>
      </c>
      <c r="F105" s="123">
        <f>D105+E105</f>
        <v>469.61999999999995</v>
      </c>
    </row>
    <row r="106" spans="1:9" ht="12.75" customHeight="1" x14ac:dyDescent="0.2">
      <c r="A106" s="593" t="s">
        <v>383</v>
      </c>
      <c r="B106" s="594"/>
      <c r="C106" s="25"/>
      <c r="D106" s="26">
        <f>B62</f>
        <v>0</v>
      </c>
      <c r="E106" s="26">
        <f>I62</f>
        <v>0</v>
      </c>
      <c r="F106" s="123">
        <f>D106+E106</f>
        <v>0</v>
      </c>
      <c r="G106" s="56"/>
    </row>
    <row r="107" spans="1:9" ht="12.75" customHeight="1" x14ac:dyDescent="0.2">
      <c r="A107" s="593" t="s">
        <v>25</v>
      </c>
      <c r="B107" s="594"/>
      <c r="C107" s="25"/>
      <c r="D107" s="26">
        <f>B82</f>
        <v>0</v>
      </c>
      <c r="E107" s="26">
        <f>I82</f>
        <v>0</v>
      </c>
      <c r="F107" s="123">
        <f>D107+E107</f>
        <v>0</v>
      </c>
      <c r="G107" s="56"/>
    </row>
    <row r="108" spans="1:9" ht="12.75" customHeight="1" x14ac:dyDescent="0.2">
      <c r="A108" s="607" t="s">
        <v>68</v>
      </c>
      <c r="B108" s="608"/>
      <c r="C108" s="248"/>
      <c r="D108" s="249"/>
      <c r="E108" s="249"/>
      <c r="F108" s="245">
        <f>F109+F110+F111</f>
        <v>5114.28</v>
      </c>
      <c r="G108" s="56"/>
    </row>
    <row r="109" spans="1:9" ht="12.75" customHeight="1" x14ac:dyDescent="0.2">
      <c r="A109" s="605" t="s">
        <v>91</v>
      </c>
      <c r="B109" s="606"/>
      <c r="C109" s="248"/>
      <c r="D109" s="249"/>
      <c r="E109" s="249"/>
      <c r="F109" s="250">
        <f>I64</f>
        <v>4496.3999999999996</v>
      </c>
      <c r="G109" s="56"/>
    </row>
    <row r="110" spans="1:9" ht="12.75" customHeight="1" x14ac:dyDescent="0.2">
      <c r="A110" s="605" t="s">
        <v>83</v>
      </c>
      <c r="B110" s="606"/>
      <c r="C110" s="25"/>
      <c r="D110" s="26"/>
      <c r="E110" s="26"/>
      <c r="F110" s="123">
        <f>I65</f>
        <v>297.88</v>
      </c>
      <c r="G110" s="56"/>
    </row>
    <row r="111" spans="1:9" ht="12.75" customHeight="1" x14ac:dyDescent="0.2">
      <c r="A111" s="605" t="s">
        <v>85</v>
      </c>
      <c r="B111" s="606"/>
      <c r="C111" s="25"/>
      <c r="D111" s="26"/>
      <c r="E111" s="26"/>
      <c r="F111" s="123">
        <f>I66</f>
        <v>320</v>
      </c>
      <c r="G111" s="56"/>
    </row>
    <row r="112" spans="1:9" ht="12.75" customHeight="1" x14ac:dyDescent="0.2">
      <c r="A112" s="614" t="s">
        <v>2</v>
      </c>
      <c r="B112" s="615"/>
      <c r="C112" s="25"/>
      <c r="D112" s="26">
        <f>B97</f>
        <v>0</v>
      </c>
      <c r="E112" s="26"/>
      <c r="F112" s="123">
        <f>D112+E112+I97</f>
        <v>1751</v>
      </c>
      <c r="G112" s="56"/>
    </row>
    <row r="113" spans="1:7" ht="12.75" customHeight="1" x14ac:dyDescent="0.2">
      <c r="A113" s="614" t="s">
        <v>97</v>
      </c>
      <c r="B113" s="615"/>
      <c r="C113" s="25"/>
      <c r="D113" s="26"/>
      <c r="E113" s="26"/>
      <c r="F113" s="123">
        <f>I100</f>
        <v>2776.29</v>
      </c>
      <c r="G113" s="56"/>
    </row>
    <row r="114" spans="1:7" ht="12.75" customHeight="1" x14ac:dyDescent="0.2">
      <c r="A114" s="612" t="s">
        <v>21</v>
      </c>
      <c r="B114" s="613"/>
      <c r="C114" s="27"/>
      <c r="D114" s="28">
        <f>SUM(D103:D112)</f>
        <v>7649.8873000000003</v>
      </c>
      <c r="E114" s="28">
        <f>SUM(E103:E107)</f>
        <v>4.4000000000000004</v>
      </c>
      <c r="F114" s="124">
        <f>F103+F104+F105+F106+F107+F108+F112+F113</f>
        <v>17295.8573</v>
      </c>
    </row>
  </sheetData>
  <autoFilter ref="A5:I82"/>
  <mergeCells count="16">
    <mergeCell ref="G2:H2"/>
    <mergeCell ref="G1:H1"/>
    <mergeCell ref="A84:A95"/>
    <mergeCell ref="A107:B107"/>
    <mergeCell ref="A1:B1"/>
    <mergeCell ref="A114:B114"/>
    <mergeCell ref="A103:B103"/>
    <mergeCell ref="A104:B104"/>
    <mergeCell ref="A105:B105"/>
    <mergeCell ref="A112:B112"/>
    <mergeCell ref="A106:B106"/>
    <mergeCell ref="A108:B108"/>
    <mergeCell ref="A110:B110"/>
    <mergeCell ref="A109:B109"/>
    <mergeCell ref="A111:B111"/>
    <mergeCell ref="A113:B11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6"/>
  <dimension ref="A1:IU114"/>
  <sheetViews>
    <sheetView topLeftCell="A84" zoomScaleNormal="100" workbookViewId="0">
      <selection activeCell="A104" sqref="A104:B104"/>
    </sheetView>
  </sheetViews>
  <sheetFormatPr defaultRowHeight="12.75" customHeight="1" x14ac:dyDescent="0.2"/>
  <cols>
    <col min="1" max="1" width="23.7109375" customWidth="1"/>
    <col min="2" max="2" width="10.28515625" customWidth="1"/>
    <col min="3" max="3" width="12.7109375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105.1</v>
      </c>
      <c r="E2" s="5">
        <v>20469.419999999998</v>
      </c>
      <c r="F2" s="6">
        <v>11945.11</v>
      </c>
      <c r="G2" s="586">
        <f>E2-F2</f>
        <v>8524.3099999999977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32</v>
      </c>
      <c r="E3" s="1">
        <v>33</v>
      </c>
      <c r="F3" s="1"/>
      <c r="G3" s="1"/>
      <c r="H3" s="1" t="s">
        <v>24</v>
      </c>
      <c r="I3" s="8">
        <f>F2-F114</f>
        <v>-5507.1083199999994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106"/>
      <c r="B6" s="107">
        <v>572.88</v>
      </c>
      <c r="C6" s="58" t="s">
        <v>65</v>
      </c>
      <c r="D6" s="67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106"/>
      <c r="B7" s="125">
        <v>571.20000000000005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106"/>
      <c r="B8" s="109">
        <v>645.34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06"/>
      <c r="B9" s="109">
        <v>572.36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106"/>
      <c r="B10" s="109">
        <v>529.21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106"/>
      <c r="B11" s="109">
        <v>469.77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11"/>
      <c r="B12" s="33">
        <v>398.76549999999997</v>
      </c>
      <c r="C12" s="170" t="s">
        <v>74</v>
      </c>
      <c r="D12" s="34"/>
      <c r="E12" s="35"/>
      <c r="F12" s="35"/>
      <c r="G12" s="35"/>
      <c r="H12" s="36"/>
      <c r="I12" s="33">
        <f t="shared" si="0"/>
        <v>0</v>
      </c>
    </row>
    <row r="13" spans="1:9" ht="12.75" customHeight="1" thickBot="1" x14ac:dyDescent="0.25">
      <c r="A13" s="11"/>
      <c r="B13" s="13">
        <v>326.50259999999997</v>
      </c>
      <c r="C13" s="88" t="s">
        <v>75</v>
      </c>
      <c r="D13" s="14"/>
      <c r="E13" s="15"/>
      <c r="F13" s="15"/>
      <c r="G13" s="15"/>
      <c r="H13" s="16"/>
      <c r="I13" s="13">
        <f t="shared" si="0"/>
        <v>0</v>
      </c>
    </row>
    <row r="14" spans="1:9" ht="12.75" customHeight="1" thickBot="1" x14ac:dyDescent="0.25">
      <c r="A14" s="11"/>
      <c r="B14" s="13">
        <v>354.9812</v>
      </c>
      <c r="C14" s="170" t="s">
        <v>76</v>
      </c>
      <c r="D14" s="14"/>
      <c r="E14" s="15"/>
      <c r="F14" s="15"/>
      <c r="G14" s="15"/>
      <c r="H14" s="16"/>
      <c r="I14" s="13">
        <f t="shared" si="0"/>
        <v>0</v>
      </c>
    </row>
    <row r="15" spans="1:9" ht="12.75" customHeight="1" thickBot="1" x14ac:dyDescent="0.25">
      <c r="A15" s="11"/>
      <c r="B15" s="13">
        <v>359.43259999999998</v>
      </c>
      <c r="C15" s="88" t="s">
        <v>77</v>
      </c>
      <c r="D15" s="14"/>
      <c r="E15" s="15"/>
      <c r="F15" s="15"/>
      <c r="G15" s="15"/>
      <c r="H15" s="16"/>
      <c r="I15" s="13">
        <f t="shared" si="0"/>
        <v>0</v>
      </c>
    </row>
    <row r="16" spans="1:9" ht="12.75" customHeight="1" thickBot="1" x14ac:dyDescent="0.25">
      <c r="A16" s="11"/>
      <c r="B16" s="13">
        <v>388.80450000000002</v>
      </c>
      <c r="C16" s="170" t="s">
        <v>78</v>
      </c>
      <c r="D16" s="14"/>
      <c r="E16" s="15"/>
      <c r="F16" s="15"/>
      <c r="G16" s="15"/>
      <c r="H16" s="16"/>
      <c r="I16" s="13">
        <f t="shared" si="0"/>
        <v>0</v>
      </c>
    </row>
    <row r="17" spans="1:9" ht="12.75" customHeight="1" thickBot="1" x14ac:dyDescent="0.25">
      <c r="A17" s="11"/>
      <c r="B17" s="13">
        <v>387.59589999999997</v>
      </c>
      <c r="C17" s="88" t="s">
        <v>79</v>
      </c>
      <c r="D17" s="14"/>
      <c r="E17" s="15"/>
      <c r="F17" s="15"/>
      <c r="G17" s="15"/>
      <c r="H17" s="16"/>
      <c r="I17" s="13">
        <f t="shared" si="0"/>
        <v>0</v>
      </c>
    </row>
    <row r="18" spans="1:9" ht="12.75" customHeight="1" thickBot="1" x14ac:dyDescent="0.25">
      <c r="A18" s="30"/>
      <c r="B18" s="111">
        <f>SUM(B6:B17)</f>
        <v>5576.8423000000003</v>
      </c>
      <c r="C18" s="112"/>
      <c r="D18" s="111"/>
      <c r="E18" s="113"/>
      <c r="F18" s="112"/>
      <c r="G18" s="112"/>
      <c r="H18" s="111" t="s">
        <v>16</v>
      </c>
      <c r="I18" s="111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106"/>
      <c r="B20" s="107">
        <v>227.6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9" ht="12.75" customHeight="1" thickBot="1" x14ac:dyDescent="0.25">
      <c r="A21" s="106"/>
      <c r="B21" s="125">
        <v>190.89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9" ht="12.75" customHeight="1" thickBot="1" x14ac:dyDescent="0.25">
      <c r="A22" s="106"/>
      <c r="B22" s="109">
        <v>132.57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9" ht="12.75" customHeight="1" thickBot="1" x14ac:dyDescent="0.25">
      <c r="A23" s="106"/>
      <c r="B23" s="109">
        <v>177.35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6"/>
      <c r="B24" s="109">
        <v>176.64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6"/>
      <c r="B25" s="109">
        <v>174.11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1"/>
      <c r="B26" s="109">
        <v>85.84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1"/>
      <c r="B27" s="109">
        <v>88.678470000000004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9">
        <v>104.2756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9">
        <v>83.096620000000001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9">
        <v>108.06440000000001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9">
        <v>93.080929999999995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30"/>
      <c r="B32" s="111">
        <f>SUM(B20:B31)</f>
        <v>1642.1960199999999</v>
      </c>
      <c r="C32" s="112"/>
      <c r="D32" s="111"/>
      <c r="E32" s="113"/>
      <c r="F32" s="112"/>
      <c r="G32" s="112"/>
      <c r="H32" s="111" t="s">
        <v>16</v>
      </c>
      <c r="I32" s="111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106"/>
      <c r="B34" s="390">
        <v>42.67</v>
      </c>
      <c r="C34" s="58" t="s">
        <v>65</v>
      </c>
      <c r="D34" s="67"/>
      <c r="E34" s="59"/>
      <c r="F34" s="59"/>
      <c r="G34" s="59"/>
      <c r="H34" s="60"/>
      <c r="I34" s="61">
        <f t="shared" ref="I34:I45" si="2">G34*H34</f>
        <v>0</v>
      </c>
    </row>
    <row r="35" spans="1:9" ht="12.75" customHeight="1" thickBot="1" x14ac:dyDescent="0.25">
      <c r="A35" s="106"/>
      <c r="B35" s="390">
        <v>44.17</v>
      </c>
      <c r="C35" s="126" t="s">
        <v>66</v>
      </c>
      <c r="D35" s="127"/>
      <c r="E35" s="128"/>
      <c r="F35" s="128"/>
      <c r="G35" s="128"/>
      <c r="H35" s="129"/>
      <c r="I35" s="130">
        <f t="shared" si="2"/>
        <v>0</v>
      </c>
    </row>
    <row r="36" spans="1:9" ht="12.75" customHeight="1" thickBot="1" x14ac:dyDescent="0.25">
      <c r="A36" s="106"/>
      <c r="B36" s="390">
        <v>42.16</v>
      </c>
      <c r="C36" s="88" t="s">
        <v>69</v>
      </c>
      <c r="D36" s="89"/>
      <c r="E36" s="47"/>
      <c r="F36" s="47"/>
      <c r="G36" s="47"/>
      <c r="H36" s="48"/>
      <c r="I36" s="49">
        <f t="shared" si="2"/>
        <v>0</v>
      </c>
    </row>
    <row r="37" spans="1:9" ht="12.75" customHeight="1" thickBot="1" x14ac:dyDescent="0.25">
      <c r="A37" s="106"/>
      <c r="B37" s="390">
        <v>42.14</v>
      </c>
      <c r="C37" s="88" t="s">
        <v>71</v>
      </c>
      <c r="D37" s="89"/>
      <c r="E37" s="47"/>
      <c r="F37" s="47"/>
      <c r="G37" s="47"/>
      <c r="H37" s="48"/>
      <c r="I37" s="49">
        <f t="shared" si="2"/>
        <v>0</v>
      </c>
    </row>
    <row r="38" spans="1:9" ht="12.75" customHeight="1" thickBot="1" x14ac:dyDescent="0.25">
      <c r="A38" s="106"/>
      <c r="B38" s="390">
        <v>42.57</v>
      </c>
      <c r="C38" s="88" t="s">
        <v>72</v>
      </c>
      <c r="D38" s="89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11"/>
      <c r="B39" s="390">
        <v>42.34</v>
      </c>
      <c r="C39" s="88" t="s">
        <v>73</v>
      </c>
      <c r="D39" s="89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11"/>
      <c r="B40" s="109">
        <v>31.92</v>
      </c>
      <c r="C40" s="88" t="s">
        <v>74</v>
      </c>
      <c r="D40" s="89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11"/>
      <c r="B41" s="109">
        <v>41.18</v>
      </c>
      <c r="C41" s="88" t="s">
        <v>75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1"/>
      <c r="B42" s="109">
        <v>34.200000000000003</v>
      </c>
      <c r="C42" s="88" t="s">
        <v>76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1"/>
      <c r="B43" s="109">
        <v>31.95</v>
      </c>
      <c r="C43" s="88" t="s">
        <v>77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1"/>
      <c r="B44" s="109">
        <v>36.01</v>
      </c>
      <c r="C44" s="88" t="s">
        <v>78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9">
        <v>36.130000000000003</v>
      </c>
      <c r="C45" s="88" t="s">
        <v>79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434"/>
      <c r="B46" s="109"/>
      <c r="C46" s="88" t="s">
        <v>86</v>
      </c>
      <c r="D46" s="89"/>
      <c r="E46" s="47"/>
      <c r="F46" s="47"/>
      <c r="G46" s="47"/>
      <c r="H46" s="48"/>
      <c r="I46" s="49">
        <v>4.4000000000000004</v>
      </c>
    </row>
    <row r="47" spans="1:9" ht="12.75" customHeight="1" thickBot="1" x14ac:dyDescent="0.25">
      <c r="A47" s="30"/>
      <c r="B47" s="200">
        <f>SUM(B34:B45)</f>
        <v>467.43999999999994</v>
      </c>
      <c r="C47" s="201"/>
      <c r="D47" s="200"/>
      <c r="E47" s="202"/>
      <c r="F47" s="201"/>
      <c r="G47" s="201"/>
      <c r="H47" s="200" t="s">
        <v>16</v>
      </c>
      <c r="I47" s="200">
        <f>SUM(I34:I46)</f>
        <v>4.4000000000000004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hidden="1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hidden="1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2.75" hidden="1" customHeight="1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3.5" hidden="1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hidden="1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3.5" hidden="1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hidden="1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hidden="1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hidden="1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hidden="1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hidden="1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hidden="1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121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25.5" x14ac:dyDescent="0.2">
      <c r="A64" s="32" t="s">
        <v>91</v>
      </c>
      <c r="B64" s="33"/>
      <c r="C64" s="33" t="s">
        <v>86</v>
      </c>
      <c r="D64" s="34"/>
      <c r="E64" s="35"/>
      <c r="F64" s="35"/>
      <c r="G64" s="35"/>
      <c r="H64" s="36"/>
      <c r="I64" s="33">
        <v>4433.1000000000004</v>
      </c>
    </row>
    <row r="65" spans="1:255" ht="12.75" customHeight="1" x14ac:dyDescent="0.2">
      <c r="A65" s="11" t="s">
        <v>83</v>
      </c>
      <c r="B65" s="13"/>
      <c r="C65" s="13" t="s">
        <v>86</v>
      </c>
      <c r="D65" s="14"/>
      <c r="E65" s="15"/>
      <c r="F65" s="15"/>
      <c r="G65" s="15"/>
      <c r="H65" s="16"/>
      <c r="I65" s="13">
        <v>299.31</v>
      </c>
    </row>
    <row r="66" spans="1:255" ht="12.75" customHeight="1" x14ac:dyDescent="0.2">
      <c r="A66" s="11" t="s">
        <v>85</v>
      </c>
      <c r="B66" s="13"/>
      <c r="C66" s="13" t="s">
        <v>86</v>
      </c>
      <c r="D66" s="14"/>
      <c r="E66" s="15"/>
      <c r="F66" s="15"/>
      <c r="G66" s="15"/>
      <c r="H66" s="16"/>
      <c r="I66" s="13">
        <v>480</v>
      </c>
    </row>
    <row r="67" spans="1:255" ht="12.75" customHeight="1" thickBot="1" x14ac:dyDescent="0.25">
      <c r="A67" s="30"/>
      <c r="B67" s="112"/>
      <c r="C67" s="112"/>
      <c r="D67" s="111"/>
      <c r="E67" s="113"/>
      <c r="F67" s="112"/>
      <c r="G67" s="112"/>
      <c r="H67" s="111" t="s">
        <v>16</v>
      </c>
      <c r="I67" s="111">
        <f>SUM(I64:I66)</f>
        <v>5212.4100000000008</v>
      </c>
    </row>
    <row r="68" spans="1:255" s="45" customFormat="1" ht="66" customHeight="1" thickBot="1" x14ac:dyDescent="0.25">
      <c r="A68" s="120" t="s">
        <v>96</v>
      </c>
      <c r="B68" s="117" t="s">
        <v>15</v>
      </c>
      <c r="C68" s="117" t="s">
        <v>4</v>
      </c>
      <c r="D68" s="117" t="s">
        <v>22</v>
      </c>
      <c r="E68" s="121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hidden="1" customHeight="1" thickBot="1" x14ac:dyDescent="0.25">
      <c r="A69" s="106"/>
      <c r="B69" s="107"/>
      <c r="C69" s="58" t="s">
        <v>65</v>
      </c>
      <c r="D69" s="67"/>
      <c r="E69" s="59"/>
      <c r="F69" s="59"/>
      <c r="G69" s="59"/>
      <c r="H69" s="60"/>
      <c r="I69" s="61">
        <f t="shared" ref="I69:I81" si="3">G69*H69</f>
        <v>0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hidden="1" customHeight="1" thickBot="1" x14ac:dyDescent="0.25">
      <c r="A70" s="106"/>
      <c r="B70" s="108"/>
      <c r="C70" s="95" t="s">
        <v>66</v>
      </c>
      <c r="D70" s="96"/>
      <c r="E70" s="97"/>
      <c r="F70" s="97"/>
      <c r="G70" s="97"/>
      <c r="H70" s="98"/>
      <c r="I70" s="99">
        <f t="shared" si="3"/>
        <v>0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hidden="1" customHeight="1" thickBot="1" x14ac:dyDescent="0.25">
      <c r="A71" s="106"/>
      <c r="B71" s="109"/>
      <c r="C71" s="88" t="s">
        <v>69</v>
      </c>
      <c r="D71" s="89"/>
      <c r="E71" s="47"/>
      <c r="F71" s="47"/>
      <c r="G71" s="47"/>
      <c r="H71" s="48"/>
      <c r="I71" s="49">
        <f t="shared" si="3"/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hidden="1" customHeight="1" thickBot="1" x14ac:dyDescent="0.25">
      <c r="A72" s="106"/>
      <c r="B72" s="109"/>
      <c r="C72" s="88" t="s">
        <v>71</v>
      </c>
      <c r="D72" s="89"/>
      <c r="E72" s="47"/>
      <c r="F72" s="47"/>
      <c r="G72" s="47"/>
      <c r="H72" s="48"/>
      <c r="I72" s="49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hidden="1" customHeight="1" thickBot="1" x14ac:dyDescent="0.25">
      <c r="A73" s="106"/>
      <c r="B73" s="109"/>
      <c r="C73" s="88" t="s">
        <v>72</v>
      </c>
      <c r="D73" s="89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hidden="1" customHeight="1" thickBot="1" x14ac:dyDescent="0.25">
      <c r="A74" s="11"/>
      <c r="B74" s="109"/>
      <c r="C74" s="88" t="s">
        <v>73</v>
      </c>
      <c r="D74" s="89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hidden="1" customHeight="1" thickBot="1" x14ac:dyDescent="0.25">
      <c r="A75" s="11"/>
      <c r="B75" s="109"/>
      <c r="C75" s="88" t="s">
        <v>74</v>
      </c>
      <c r="D75" s="89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hidden="1" customHeight="1" thickBot="1" x14ac:dyDescent="0.25">
      <c r="A76" s="11"/>
      <c r="B76" s="109"/>
      <c r="C76" s="88" t="s">
        <v>75</v>
      </c>
      <c r="D76" s="89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hidden="1" customHeight="1" thickBot="1" x14ac:dyDescent="0.25">
      <c r="A77" s="11"/>
      <c r="B77" s="109"/>
      <c r="C77" s="88" t="s">
        <v>76</v>
      </c>
      <c r="D77" s="89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hidden="1" customHeight="1" thickBot="1" x14ac:dyDescent="0.25">
      <c r="A78" s="11"/>
      <c r="B78" s="109"/>
      <c r="C78" s="88" t="s">
        <v>77</v>
      </c>
      <c r="D78" s="89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hidden="1" customHeight="1" thickBot="1" x14ac:dyDescent="0.25">
      <c r="A79" s="11"/>
      <c r="B79" s="109"/>
      <c r="C79" s="88" t="s">
        <v>78</v>
      </c>
      <c r="D79" s="89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hidden="1" customHeight="1" thickBot="1" x14ac:dyDescent="0.25">
      <c r="A80" s="11"/>
      <c r="B80" s="109"/>
      <c r="C80" s="88" t="s">
        <v>79</v>
      </c>
      <c r="D80" s="89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3.5" thickBot="1" x14ac:dyDescent="0.25">
      <c r="A81" s="11"/>
      <c r="B81" s="188"/>
      <c r="C81" s="73" t="s">
        <v>86</v>
      </c>
      <c r="D81" s="166"/>
      <c r="E81" s="53"/>
      <c r="F81" s="53"/>
      <c r="G81" s="53"/>
      <c r="H81" s="156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11"/>
      <c r="B82" s="18">
        <f>SUM(B69:B80)</f>
        <v>0</v>
      </c>
      <c r="C82" s="17"/>
      <c r="D82" s="18"/>
      <c r="E82" s="19"/>
      <c r="F82" s="17"/>
      <c r="G82" s="17"/>
      <c r="H82" s="18" t="s">
        <v>16</v>
      </c>
      <c r="I82" s="18">
        <f>SUM(I69:I81)</f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64.5" thickBot="1" x14ac:dyDescent="0.25">
      <c r="A83" s="194" t="s">
        <v>98</v>
      </c>
      <c r="B83" s="90" t="s">
        <v>15</v>
      </c>
      <c r="C83" s="90" t="s">
        <v>4</v>
      </c>
      <c r="D83" s="90" t="s">
        <v>22</v>
      </c>
      <c r="E83" s="91" t="s">
        <v>17</v>
      </c>
      <c r="F83" s="90" t="s">
        <v>18</v>
      </c>
      <c r="G83" s="90" t="s">
        <v>9</v>
      </c>
      <c r="H83" s="90" t="s">
        <v>12</v>
      </c>
      <c r="I83" s="92" t="s">
        <v>11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596"/>
      <c r="B84" s="109"/>
      <c r="C84" s="88" t="s">
        <v>65</v>
      </c>
      <c r="D84" s="212"/>
      <c r="E84" s="216"/>
      <c r="F84" s="20"/>
      <c r="G84" s="216"/>
      <c r="H84" s="216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597"/>
      <c r="B85" s="109"/>
      <c r="C85" s="88" t="s">
        <v>66</v>
      </c>
      <c r="D85" s="10"/>
      <c r="E85" s="308"/>
      <c r="F85" s="20"/>
      <c r="G85" s="308"/>
      <c r="H85" s="308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597"/>
      <c r="B86" s="109"/>
      <c r="C86" s="88" t="s">
        <v>69</v>
      </c>
      <c r="D86" s="10"/>
      <c r="E86" s="308"/>
      <c r="F86" s="20"/>
      <c r="G86" s="308"/>
      <c r="H86" s="308"/>
      <c r="I86" s="49"/>
    </row>
    <row r="87" spans="1:255" ht="13.5" thickBot="1" x14ac:dyDescent="0.25">
      <c r="A87" s="597"/>
      <c r="B87" s="109"/>
      <c r="C87" s="88" t="s">
        <v>71</v>
      </c>
      <c r="D87" s="10"/>
      <c r="E87" s="308"/>
      <c r="F87" s="20"/>
      <c r="G87" s="308"/>
      <c r="H87" s="308"/>
      <c r="I87" s="49"/>
    </row>
    <row r="88" spans="1:255" ht="12.75" customHeight="1" thickBot="1" x14ac:dyDescent="0.25">
      <c r="A88" s="597"/>
      <c r="B88" s="109"/>
      <c r="C88" s="88" t="s">
        <v>72</v>
      </c>
      <c r="D88" s="10"/>
      <c r="E88" s="308"/>
      <c r="F88" s="20"/>
      <c r="G88" s="308"/>
      <c r="H88" s="308"/>
      <c r="I88" s="49"/>
    </row>
    <row r="89" spans="1:255" ht="12.75" customHeight="1" thickBot="1" x14ac:dyDescent="0.25">
      <c r="A89" s="597"/>
      <c r="B89" s="109"/>
      <c r="C89" s="88" t="s">
        <v>73</v>
      </c>
      <c r="D89" s="9"/>
      <c r="E89" s="205"/>
      <c r="F89" s="20"/>
      <c r="G89" s="205"/>
      <c r="H89" s="205"/>
      <c r="I89" s="49"/>
    </row>
    <row r="90" spans="1:255" ht="12.75" customHeight="1" thickBot="1" x14ac:dyDescent="0.25">
      <c r="A90" s="597"/>
      <c r="B90" s="109"/>
      <c r="C90" s="88" t="s">
        <v>74</v>
      </c>
      <c r="D90" s="9"/>
      <c r="E90" s="205"/>
      <c r="F90" s="20"/>
      <c r="G90" s="205"/>
      <c r="H90" s="205"/>
      <c r="I90" s="49"/>
    </row>
    <row r="91" spans="1:255" ht="13.5" thickBot="1" x14ac:dyDescent="0.25">
      <c r="A91" s="597"/>
      <c r="B91" s="109"/>
      <c r="C91" s="88" t="s">
        <v>75</v>
      </c>
      <c r="D91" s="9"/>
      <c r="E91" s="205"/>
      <c r="F91" s="20"/>
      <c r="G91" s="205"/>
      <c r="H91" s="205"/>
      <c r="I91" s="49"/>
    </row>
    <row r="92" spans="1:255" ht="13.5" thickBot="1" x14ac:dyDescent="0.25">
      <c r="A92" s="597"/>
      <c r="B92" s="109"/>
      <c r="C92" s="88" t="s">
        <v>76</v>
      </c>
      <c r="D92" s="9"/>
      <c r="E92" s="205"/>
      <c r="F92" s="20"/>
      <c r="G92" s="205"/>
      <c r="H92" s="205"/>
      <c r="I92" s="49"/>
    </row>
    <row r="93" spans="1:255" ht="13.5" thickBot="1" x14ac:dyDescent="0.25">
      <c r="A93" s="597"/>
      <c r="B93" s="109"/>
      <c r="C93" s="88" t="s">
        <v>77</v>
      </c>
      <c r="D93" s="9"/>
      <c r="E93" s="205"/>
      <c r="F93" s="20"/>
      <c r="G93" s="205"/>
      <c r="H93" s="205"/>
      <c r="I93" s="49"/>
    </row>
    <row r="94" spans="1:255" ht="13.5" thickBot="1" x14ac:dyDescent="0.25">
      <c r="A94" s="597"/>
      <c r="B94" s="109"/>
      <c r="C94" s="88" t="s">
        <v>78</v>
      </c>
      <c r="D94" s="9"/>
      <c r="E94" s="205"/>
      <c r="F94" s="20"/>
      <c r="G94" s="205"/>
      <c r="H94" s="205"/>
      <c r="I94" s="49"/>
    </row>
    <row r="95" spans="1:255" ht="13.5" thickBot="1" x14ac:dyDescent="0.25">
      <c r="A95" s="598"/>
      <c r="B95" s="109"/>
      <c r="C95" s="88" t="s">
        <v>79</v>
      </c>
      <c r="D95" s="214"/>
      <c r="E95" s="217"/>
      <c r="F95" s="214"/>
      <c r="G95" s="217"/>
      <c r="H95" s="217"/>
      <c r="I95" s="49"/>
    </row>
    <row r="96" spans="1:255" ht="26.25" thickBot="1" x14ac:dyDescent="0.25">
      <c r="A96" s="120" t="s">
        <v>87</v>
      </c>
      <c r="B96" s="167"/>
      <c r="C96" s="88" t="s">
        <v>86</v>
      </c>
      <c r="D96" s="241"/>
      <c r="E96" s="242"/>
      <c r="F96" s="241"/>
      <c r="G96" s="242"/>
      <c r="H96" s="242"/>
      <c r="I96" s="49">
        <v>1759.37</v>
      </c>
    </row>
    <row r="97" spans="1:9" ht="13.5" thickBot="1" x14ac:dyDescent="0.25">
      <c r="A97" s="46"/>
      <c r="B97" s="79">
        <f>SUM(B84:B96)</f>
        <v>0</v>
      </c>
      <c r="C97" s="78"/>
      <c r="D97" s="79"/>
      <c r="E97" s="80"/>
      <c r="F97" s="78"/>
      <c r="G97" s="78"/>
      <c r="H97" s="79" t="s">
        <v>16</v>
      </c>
      <c r="I97" s="81">
        <f>SUM(I84:I96)</f>
        <v>1759.37</v>
      </c>
    </row>
    <row r="98" spans="1:9" ht="51.75" thickBot="1" x14ac:dyDescent="0.25">
      <c r="A98" s="137" t="s">
        <v>97</v>
      </c>
      <c r="B98" s="117" t="s">
        <v>15</v>
      </c>
      <c r="C98" s="117" t="s">
        <v>4</v>
      </c>
      <c r="D98" s="117" t="s">
        <v>22</v>
      </c>
      <c r="E98" s="285" t="s">
        <v>17</v>
      </c>
      <c r="F98" s="117" t="s">
        <v>18</v>
      </c>
      <c r="G98" s="117" t="s">
        <v>9</v>
      </c>
      <c r="H98" s="117" t="s">
        <v>12</v>
      </c>
      <c r="I98" s="118" t="s">
        <v>11</v>
      </c>
    </row>
    <row r="99" spans="1:9" ht="13.5" thickBot="1" x14ac:dyDescent="0.25">
      <c r="A99" s="209"/>
      <c r="B99" s="188"/>
      <c r="C99" s="73" t="s">
        <v>86</v>
      </c>
      <c r="D99" s="166"/>
      <c r="E99" s="53"/>
      <c r="F99" s="53"/>
      <c r="G99" s="53"/>
      <c r="H99" s="156"/>
      <c r="I99" s="284">
        <v>2789.56</v>
      </c>
    </row>
    <row r="100" spans="1:9" ht="12.75" customHeight="1" thickBot="1" x14ac:dyDescent="0.25">
      <c r="A100" s="137"/>
      <c r="B100" s="277"/>
      <c r="C100" s="78"/>
      <c r="D100" s="79"/>
      <c r="E100" s="80"/>
      <c r="F100" s="78"/>
      <c r="G100" s="78"/>
      <c r="H100" s="79"/>
      <c r="I100" s="81">
        <f>SUM(I99)</f>
        <v>2789.56</v>
      </c>
    </row>
    <row r="101" spans="1:9" ht="12.75" customHeight="1" x14ac:dyDescent="0.2">
      <c r="A101" s="9"/>
      <c r="B101" s="9"/>
      <c r="C101" s="9"/>
      <c r="D101" s="9"/>
      <c r="E101" s="9"/>
      <c r="F101" s="20"/>
      <c r="G101" s="20"/>
      <c r="H101" s="20"/>
      <c r="I101" s="20"/>
    </row>
    <row r="102" spans="1:9" ht="12.75" customHeight="1" x14ac:dyDescent="0.2">
      <c r="A102" s="21" t="s">
        <v>20</v>
      </c>
      <c r="B102" s="22"/>
      <c r="C102" s="23"/>
      <c r="D102" s="4" t="s">
        <v>8</v>
      </c>
      <c r="E102" s="4" t="s">
        <v>5</v>
      </c>
      <c r="F102" s="122" t="s">
        <v>6</v>
      </c>
    </row>
    <row r="103" spans="1:9" ht="12.75" customHeight="1" x14ac:dyDescent="0.2">
      <c r="A103" s="593" t="s">
        <v>14</v>
      </c>
      <c r="B103" s="594"/>
      <c r="C103" s="25"/>
      <c r="D103" s="26">
        <f>B18</f>
        <v>5576.8423000000003</v>
      </c>
      <c r="E103" s="26">
        <f>I18</f>
        <v>0</v>
      </c>
      <c r="F103" s="123">
        <f>D103+E103</f>
        <v>5576.8423000000003</v>
      </c>
    </row>
    <row r="104" spans="1:9" ht="12.75" customHeight="1" x14ac:dyDescent="0.2">
      <c r="A104" s="593" t="s">
        <v>1603</v>
      </c>
      <c r="B104" s="594"/>
      <c r="C104" s="25"/>
      <c r="D104" s="26">
        <f>B32</f>
        <v>1642.1960199999999</v>
      </c>
      <c r="E104" s="26">
        <f>I32</f>
        <v>0</v>
      </c>
      <c r="F104" s="123">
        <f>D104+E104</f>
        <v>1642.1960199999999</v>
      </c>
    </row>
    <row r="105" spans="1:9" ht="12.75" customHeight="1" x14ac:dyDescent="0.2">
      <c r="A105" s="593" t="s">
        <v>13</v>
      </c>
      <c r="B105" s="594"/>
      <c r="C105" s="25"/>
      <c r="D105" s="26">
        <f>B47</f>
        <v>467.43999999999994</v>
      </c>
      <c r="E105" s="26">
        <f>I47</f>
        <v>4.4000000000000004</v>
      </c>
      <c r="F105" s="123">
        <f>D105+E105</f>
        <v>471.83999999999992</v>
      </c>
    </row>
    <row r="106" spans="1:9" ht="12.75" customHeight="1" x14ac:dyDescent="0.2">
      <c r="A106" s="593" t="s">
        <v>383</v>
      </c>
      <c r="B106" s="594"/>
      <c r="C106" s="25"/>
      <c r="D106" s="26">
        <f>B62</f>
        <v>0</v>
      </c>
      <c r="E106" s="26">
        <f>I62</f>
        <v>0</v>
      </c>
      <c r="F106" s="123">
        <f>D106+E106</f>
        <v>0</v>
      </c>
      <c r="G106" s="56"/>
    </row>
    <row r="107" spans="1:9" ht="12.75" customHeight="1" x14ac:dyDescent="0.2">
      <c r="A107" s="593" t="s">
        <v>25</v>
      </c>
      <c r="B107" s="594"/>
      <c r="C107" s="25"/>
      <c r="D107" s="26">
        <f>B82</f>
        <v>0</v>
      </c>
      <c r="E107" s="26">
        <f>I82</f>
        <v>0</v>
      </c>
      <c r="F107" s="123">
        <f>D107+E107</f>
        <v>0</v>
      </c>
      <c r="G107" s="56"/>
    </row>
    <row r="108" spans="1:9" ht="12.75" customHeight="1" x14ac:dyDescent="0.2">
      <c r="A108" s="607" t="s">
        <v>68</v>
      </c>
      <c r="B108" s="608"/>
      <c r="C108" s="248"/>
      <c r="D108" s="249"/>
      <c r="E108" s="249"/>
      <c r="F108" s="245">
        <f>F109+F110+F111</f>
        <v>5212.4100000000008</v>
      </c>
      <c r="G108" s="56"/>
    </row>
    <row r="109" spans="1:9" ht="12.75" customHeight="1" x14ac:dyDescent="0.2">
      <c r="A109" s="605" t="s">
        <v>91</v>
      </c>
      <c r="B109" s="606"/>
      <c r="C109" s="248"/>
      <c r="D109" s="249"/>
      <c r="E109" s="249"/>
      <c r="F109" s="250">
        <f>I64</f>
        <v>4433.1000000000004</v>
      </c>
      <c r="G109" s="56"/>
    </row>
    <row r="110" spans="1:9" ht="12.75" customHeight="1" x14ac:dyDescent="0.2">
      <c r="A110" s="605" t="s">
        <v>83</v>
      </c>
      <c r="B110" s="606"/>
      <c r="C110" s="25"/>
      <c r="D110" s="26"/>
      <c r="E110" s="26"/>
      <c r="F110" s="123">
        <f>I65</f>
        <v>299.31</v>
      </c>
      <c r="G110" s="56"/>
    </row>
    <row r="111" spans="1:9" ht="12.75" customHeight="1" x14ac:dyDescent="0.2">
      <c r="A111" s="605" t="s">
        <v>85</v>
      </c>
      <c r="B111" s="606"/>
      <c r="C111" s="25"/>
      <c r="D111" s="26"/>
      <c r="E111" s="26"/>
      <c r="F111" s="123">
        <f>I66</f>
        <v>480</v>
      </c>
      <c r="G111" s="56"/>
    </row>
    <row r="112" spans="1:9" ht="12.75" customHeight="1" x14ac:dyDescent="0.2">
      <c r="A112" s="614" t="s">
        <v>2</v>
      </c>
      <c r="B112" s="615"/>
      <c r="C112" s="25"/>
      <c r="D112" s="26">
        <f>B97</f>
        <v>0</v>
      </c>
      <c r="E112" s="26"/>
      <c r="F112" s="123">
        <f>D112+E112+I97</f>
        <v>1759.37</v>
      </c>
      <c r="G112" s="56"/>
    </row>
    <row r="113" spans="1:7" ht="12.75" customHeight="1" x14ac:dyDescent="0.2">
      <c r="A113" s="614" t="s">
        <v>97</v>
      </c>
      <c r="B113" s="615"/>
      <c r="C113" s="25"/>
      <c r="D113" s="26"/>
      <c r="E113" s="26"/>
      <c r="F113" s="123">
        <f>I100</f>
        <v>2789.56</v>
      </c>
      <c r="G113" s="56"/>
    </row>
    <row r="114" spans="1:7" ht="12.75" customHeight="1" x14ac:dyDescent="0.2">
      <c r="A114" s="612" t="s">
        <v>21</v>
      </c>
      <c r="B114" s="613"/>
      <c r="C114" s="27"/>
      <c r="D114" s="28">
        <f>SUM(D103:D112)</f>
        <v>7686.4783199999993</v>
      </c>
      <c r="E114" s="28">
        <f>SUM(E103:E107)</f>
        <v>4.4000000000000004</v>
      </c>
      <c r="F114" s="124">
        <f>F103+F104+F105+F106+F107+F108+F112+F113</f>
        <v>17452.21832</v>
      </c>
    </row>
  </sheetData>
  <autoFilter ref="A5:I82"/>
  <mergeCells count="16">
    <mergeCell ref="A110:B110"/>
    <mergeCell ref="A111:B111"/>
    <mergeCell ref="A109:B109"/>
    <mergeCell ref="A84:A95"/>
    <mergeCell ref="G2:H2"/>
    <mergeCell ref="A106:B106"/>
    <mergeCell ref="G1:H1"/>
    <mergeCell ref="A107:B107"/>
    <mergeCell ref="A1:B1"/>
    <mergeCell ref="A114:B114"/>
    <mergeCell ref="A103:B103"/>
    <mergeCell ref="A104:B104"/>
    <mergeCell ref="A105:B105"/>
    <mergeCell ref="A112:B112"/>
    <mergeCell ref="A108:B108"/>
    <mergeCell ref="A113:B11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2"/>
  <dimension ref="A1:IU299"/>
  <sheetViews>
    <sheetView topLeftCell="A270" zoomScale="97" zoomScaleNormal="97" workbookViewId="0">
      <selection activeCell="A287" sqref="A287:B287"/>
    </sheetView>
  </sheetViews>
  <sheetFormatPr defaultRowHeight="12.75" customHeight="1" x14ac:dyDescent="0.2"/>
  <cols>
    <col min="1" max="1" width="25.140625" customWidth="1"/>
    <col min="2" max="2" width="12.7109375" customWidth="1"/>
    <col min="3" max="3" width="13.140625" customWidth="1"/>
    <col min="4" max="4" width="15.85546875" customWidth="1"/>
    <col min="5" max="5" width="27" customWidth="1"/>
    <col min="6" max="6" width="13.42578125" customWidth="1"/>
    <col min="7" max="7" width="7.28515625" customWidth="1"/>
    <col min="8" max="8" width="12.85546875" customWidth="1"/>
    <col min="9" max="9" width="13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5352.3</v>
      </c>
      <c r="E2" s="5">
        <v>1472807.44</v>
      </c>
      <c r="F2" s="6">
        <v>1418227.03</v>
      </c>
      <c r="G2" s="586">
        <f>E2-F2</f>
        <v>54580.409999999916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>
        <v>6</v>
      </c>
      <c r="F3" s="1"/>
      <c r="G3" s="1"/>
      <c r="H3" s="1" t="s">
        <v>24</v>
      </c>
      <c r="I3" s="8">
        <f>F2-F299</f>
        <v>11048.055399999954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130</v>
      </c>
      <c r="B6" s="579">
        <v>16094.34</v>
      </c>
      <c r="C6" s="579" t="s">
        <v>65</v>
      </c>
      <c r="D6" s="591" t="s">
        <v>131</v>
      </c>
      <c r="E6" s="37" t="s">
        <v>101</v>
      </c>
      <c r="F6" s="37" t="s">
        <v>100</v>
      </c>
      <c r="G6" s="37">
        <v>0.5</v>
      </c>
      <c r="H6" s="38">
        <v>305</v>
      </c>
      <c r="I6" s="39">
        <f t="shared" ref="I6:I43" si="0">G6*H6</f>
        <v>152.5</v>
      </c>
    </row>
    <row r="7" spans="1:9" ht="12.75" customHeight="1" x14ac:dyDescent="0.2">
      <c r="A7" s="589"/>
      <c r="B7" s="581"/>
      <c r="C7" s="581"/>
      <c r="D7" s="595"/>
      <c r="E7" s="15" t="s">
        <v>132</v>
      </c>
      <c r="F7" s="15" t="s">
        <v>102</v>
      </c>
      <c r="G7" s="15">
        <v>2</v>
      </c>
      <c r="H7" s="16">
        <v>72.34</v>
      </c>
      <c r="I7" s="43">
        <f t="shared" si="0"/>
        <v>144.68</v>
      </c>
    </row>
    <row r="8" spans="1:9" ht="12.75" customHeight="1" x14ac:dyDescent="0.2">
      <c r="A8" s="589"/>
      <c r="B8" s="581"/>
      <c r="C8" s="581"/>
      <c r="D8" s="595"/>
      <c r="E8" s="15" t="s">
        <v>133</v>
      </c>
      <c r="F8" s="15" t="s">
        <v>138</v>
      </c>
      <c r="G8" s="15">
        <v>1</v>
      </c>
      <c r="H8" s="16">
        <v>73</v>
      </c>
      <c r="I8" s="43">
        <f t="shared" si="0"/>
        <v>73</v>
      </c>
    </row>
    <row r="9" spans="1:9" ht="12.75" customHeight="1" x14ac:dyDescent="0.2">
      <c r="A9" s="589"/>
      <c r="B9" s="581"/>
      <c r="C9" s="581"/>
      <c r="D9" s="595"/>
      <c r="E9" s="15" t="s">
        <v>134</v>
      </c>
      <c r="F9" s="15" t="s">
        <v>108</v>
      </c>
      <c r="G9" s="15">
        <v>0.5</v>
      </c>
      <c r="H9" s="16">
        <v>245</v>
      </c>
      <c r="I9" s="43">
        <f t="shared" si="0"/>
        <v>122.5</v>
      </c>
    </row>
    <row r="10" spans="1:9" ht="12.75" customHeight="1" x14ac:dyDescent="0.2">
      <c r="A10" s="589"/>
      <c r="B10" s="581"/>
      <c r="C10" s="581"/>
      <c r="D10" s="595"/>
      <c r="E10" s="15" t="s">
        <v>135</v>
      </c>
      <c r="F10" s="15" t="s">
        <v>137</v>
      </c>
      <c r="G10" s="15">
        <v>0.52</v>
      </c>
      <c r="H10" s="16">
        <v>197.09</v>
      </c>
      <c r="I10" s="43">
        <f t="shared" si="0"/>
        <v>102.4868</v>
      </c>
    </row>
    <row r="11" spans="1:9" ht="12.75" customHeight="1" x14ac:dyDescent="0.2">
      <c r="A11" s="589"/>
      <c r="B11" s="581"/>
      <c r="C11" s="581"/>
      <c r="D11" s="595"/>
      <c r="E11" s="15" t="s">
        <v>135</v>
      </c>
      <c r="F11" s="15" t="s">
        <v>137</v>
      </c>
      <c r="G11" s="15">
        <v>1.04</v>
      </c>
      <c r="H11" s="16">
        <v>197.09</v>
      </c>
      <c r="I11" s="43">
        <f t="shared" si="0"/>
        <v>204.9736</v>
      </c>
    </row>
    <row r="12" spans="1:9" ht="12.75" customHeight="1" thickBot="1" x14ac:dyDescent="0.25">
      <c r="A12" s="590"/>
      <c r="B12" s="580"/>
      <c r="C12" s="580"/>
      <c r="D12" s="592"/>
      <c r="E12" s="40" t="s">
        <v>136</v>
      </c>
      <c r="F12" s="40" t="s">
        <v>102</v>
      </c>
      <c r="G12" s="40">
        <v>0.05</v>
      </c>
      <c r="H12" s="41">
        <v>116</v>
      </c>
      <c r="I12" s="42">
        <f t="shared" si="0"/>
        <v>5.8000000000000007</v>
      </c>
    </row>
    <row r="13" spans="1:9" ht="12.75" customHeight="1" x14ac:dyDescent="0.2">
      <c r="A13" s="588" t="s">
        <v>470</v>
      </c>
      <c r="B13" s="579">
        <v>16067.77</v>
      </c>
      <c r="C13" s="579" t="s">
        <v>66</v>
      </c>
      <c r="D13" s="591" t="s">
        <v>471</v>
      </c>
      <c r="E13" s="37" t="s">
        <v>374</v>
      </c>
      <c r="F13" s="37" t="s">
        <v>107</v>
      </c>
      <c r="G13" s="37">
        <v>0.25</v>
      </c>
      <c r="H13" s="38">
        <v>650</v>
      </c>
      <c r="I13" s="39">
        <f t="shared" si="0"/>
        <v>162.5</v>
      </c>
    </row>
    <row r="14" spans="1:9" ht="12.75" customHeight="1" thickBot="1" x14ac:dyDescent="0.25">
      <c r="A14" s="590"/>
      <c r="B14" s="580"/>
      <c r="C14" s="580"/>
      <c r="D14" s="592"/>
      <c r="E14" s="40" t="s">
        <v>223</v>
      </c>
      <c r="F14" s="40" t="s">
        <v>102</v>
      </c>
      <c r="G14" s="40">
        <v>0.05</v>
      </c>
      <c r="H14" s="41">
        <v>170</v>
      </c>
      <c r="I14" s="42">
        <f t="shared" si="0"/>
        <v>8.5</v>
      </c>
    </row>
    <row r="15" spans="1:9" ht="12.75" customHeight="1" x14ac:dyDescent="0.2">
      <c r="A15" s="588" t="s">
        <v>573</v>
      </c>
      <c r="B15" s="579">
        <v>17176.189999999999</v>
      </c>
      <c r="C15" s="579" t="s">
        <v>69</v>
      </c>
      <c r="D15" s="616" t="s">
        <v>117</v>
      </c>
      <c r="E15" s="37" t="s">
        <v>533</v>
      </c>
      <c r="F15" s="37" t="s">
        <v>104</v>
      </c>
      <c r="G15" s="37">
        <v>4</v>
      </c>
      <c r="H15" s="38">
        <v>70.56</v>
      </c>
      <c r="I15" s="39">
        <f t="shared" si="0"/>
        <v>282.24</v>
      </c>
    </row>
    <row r="16" spans="1:9" ht="12.75" customHeight="1" x14ac:dyDescent="0.2">
      <c r="A16" s="589"/>
      <c r="B16" s="581"/>
      <c r="C16" s="581"/>
      <c r="D16" s="622"/>
      <c r="E16" s="15" t="s">
        <v>516</v>
      </c>
      <c r="F16" s="15" t="s">
        <v>104</v>
      </c>
      <c r="G16" s="15">
        <v>2</v>
      </c>
      <c r="H16" s="16">
        <v>24</v>
      </c>
      <c r="I16" s="43">
        <f t="shared" si="0"/>
        <v>48</v>
      </c>
    </row>
    <row r="17" spans="1:9" ht="12.75" customHeight="1" x14ac:dyDescent="0.2">
      <c r="A17" s="589"/>
      <c r="B17" s="581"/>
      <c r="C17" s="581"/>
      <c r="D17" s="622"/>
      <c r="E17" s="15" t="s">
        <v>535</v>
      </c>
      <c r="F17" s="15" t="s">
        <v>102</v>
      </c>
      <c r="G17" s="15">
        <v>0.5</v>
      </c>
      <c r="H17" s="16">
        <v>77.400000000000006</v>
      </c>
      <c r="I17" s="43">
        <f t="shared" si="0"/>
        <v>38.700000000000003</v>
      </c>
    </row>
    <row r="18" spans="1:9" ht="12.75" customHeight="1" thickBot="1" x14ac:dyDescent="0.25">
      <c r="A18" s="590"/>
      <c r="B18" s="580"/>
      <c r="C18" s="580"/>
      <c r="D18" s="617"/>
      <c r="E18" s="40" t="s">
        <v>185</v>
      </c>
      <c r="F18" s="40" t="s">
        <v>100</v>
      </c>
      <c r="G18" s="40">
        <v>2</v>
      </c>
      <c r="H18" s="41">
        <v>38</v>
      </c>
      <c r="I18" s="42">
        <f t="shared" si="0"/>
        <v>76</v>
      </c>
    </row>
    <row r="19" spans="1:9" ht="12.75" customHeight="1" x14ac:dyDescent="0.2">
      <c r="A19" s="588" t="s">
        <v>707</v>
      </c>
      <c r="B19" s="579">
        <v>15181.58</v>
      </c>
      <c r="C19" s="579" t="s">
        <v>71</v>
      </c>
      <c r="D19" s="591" t="s">
        <v>708</v>
      </c>
      <c r="E19" s="37" t="s">
        <v>101</v>
      </c>
      <c r="F19" s="37" t="s">
        <v>100</v>
      </c>
      <c r="G19" s="37">
        <v>2</v>
      </c>
      <c r="H19" s="38">
        <v>160</v>
      </c>
      <c r="I19" s="39">
        <f t="shared" si="0"/>
        <v>320</v>
      </c>
    </row>
    <row r="20" spans="1:9" ht="12.75" customHeight="1" x14ac:dyDescent="0.2">
      <c r="A20" s="589"/>
      <c r="B20" s="581"/>
      <c r="C20" s="581"/>
      <c r="D20" s="595"/>
      <c r="E20" s="15" t="s">
        <v>162</v>
      </c>
      <c r="F20" s="15" t="s">
        <v>102</v>
      </c>
      <c r="G20" s="15">
        <v>0.2</v>
      </c>
      <c r="H20" s="16">
        <v>70</v>
      </c>
      <c r="I20" s="43">
        <f t="shared" si="0"/>
        <v>14</v>
      </c>
    </row>
    <row r="21" spans="1:9" ht="12.75" customHeight="1" thickBot="1" x14ac:dyDescent="0.25">
      <c r="A21" s="589"/>
      <c r="B21" s="581"/>
      <c r="C21" s="581"/>
      <c r="D21" s="592"/>
      <c r="E21" s="40" t="s">
        <v>709</v>
      </c>
      <c r="F21" s="40" t="s">
        <v>102</v>
      </c>
      <c r="G21" s="40">
        <v>0.2</v>
      </c>
      <c r="H21" s="41">
        <v>68</v>
      </c>
      <c r="I21" s="42">
        <f t="shared" si="0"/>
        <v>13.600000000000001</v>
      </c>
    </row>
    <row r="22" spans="1:9" x14ac:dyDescent="0.2">
      <c r="A22" s="589"/>
      <c r="B22" s="581"/>
      <c r="C22" s="581"/>
      <c r="D22" s="591" t="s">
        <v>710</v>
      </c>
      <c r="E22" s="35" t="s">
        <v>112</v>
      </c>
      <c r="F22" s="35" t="s">
        <v>100</v>
      </c>
      <c r="G22" s="35">
        <v>2</v>
      </c>
      <c r="H22" s="36">
        <v>160</v>
      </c>
      <c r="I22" s="160">
        <f t="shared" si="0"/>
        <v>320</v>
      </c>
    </row>
    <row r="23" spans="1:9" x14ac:dyDescent="0.2">
      <c r="A23" s="589"/>
      <c r="B23" s="581"/>
      <c r="C23" s="581"/>
      <c r="D23" s="595"/>
      <c r="E23" s="35" t="s">
        <v>162</v>
      </c>
      <c r="F23" s="35" t="s">
        <v>102</v>
      </c>
      <c r="G23" s="35">
        <v>0.2</v>
      </c>
      <c r="H23" s="36">
        <v>70</v>
      </c>
      <c r="I23" s="43">
        <f t="shared" si="0"/>
        <v>14</v>
      </c>
    </row>
    <row r="24" spans="1:9" x14ac:dyDescent="0.2">
      <c r="A24" s="589"/>
      <c r="B24" s="581"/>
      <c r="C24" s="581"/>
      <c r="D24" s="595"/>
      <c r="E24" s="15" t="s">
        <v>709</v>
      </c>
      <c r="F24" s="15" t="s">
        <v>102</v>
      </c>
      <c r="G24" s="15">
        <v>0.2</v>
      </c>
      <c r="H24" s="16">
        <v>68</v>
      </c>
      <c r="I24" s="43">
        <f t="shared" si="0"/>
        <v>13.600000000000001</v>
      </c>
    </row>
    <row r="25" spans="1:9" x14ac:dyDescent="0.2">
      <c r="A25" s="589"/>
      <c r="B25" s="581"/>
      <c r="C25" s="581"/>
      <c r="D25" s="595"/>
      <c r="E25" s="15" t="s">
        <v>711</v>
      </c>
      <c r="F25" s="15" t="s">
        <v>102</v>
      </c>
      <c r="G25" s="15">
        <v>0.2</v>
      </c>
      <c r="H25" s="16">
        <v>64</v>
      </c>
      <c r="I25" s="43">
        <f t="shared" si="0"/>
        <v>12.8</v>
      </c>
    </row>
    <row r="26" spans="1:9" x14ac:dyDescent="0.2">
      <c r="A26" s="589"/>
      <c r="B26" s="581"/>
      <c r="C26" s="581"/>
      <c r="D26" s="595"/>
      <c r="E26" s="76" t="s">
        <v>535</v>
      </c>
      <c r="F26" s="76" t="s">
        <v>102</v>
      </c>
      <c r="G26" s="76">
        <v>0.5</v>
      </c>
      <c r="H26" s="77">
        <v>77.7</v>
      </c>
      <c r="I26" s="43">
        <f t="shared" si="0"/>
        <v>38.85</v>
      </c>
    </row>
    <row r="27" spans="1:9" x14ac:dyDescent="0.2">
      <c r="A27" s="589"/>
      <c r="B27" s="581"/>
      <c r="C27" s="581"/>
      <c r="D27" s="633"/>
      <c r="E27" s="15" t="s">
        <v>712</v>
      </c>
      <c r="F27" s="15" t="s">
        <v>102</v>
      </c>
      <c r="G27" s="15">
        <v>2</v>
      </c>
      <c r="H27" s="16">
        <v>77.75</v>
      </c>
      <c r="I27" s="43">
        <f t="shared" si="0"/>
        <v>155.5</v>
      </c>
    </row>
    <row r="28" spans="1:9" ht="13.5" thickBot="1" x14ac:dyDescent="0.25">
      <c r="A28" s="590"/>
      <c r="B28" s="581"/>
      <c r="C28" s="581"/>
      <c r="D28" s="492" t="s">
        <v>117</v>
      </c>
      <c r="E28" s="40" t="s">
        <v>221</v>
      </c>
      <c r="F28" s="40" t="s">
        <v>102</v>
      </c>
      <c r="G28" s="40">
        <v>0.1</v>
      </c>
      <c r="H28" s="41">
        <v>68</v>
      </c>
      <c r="I28" s="42">
        <f t="shared" si="0"/>
        <v>6.8000000000000007</v>
      </c>
    </row>
    <row r="29" spans="1:9" ht="26.25" thickBot="1" x14ac:dyDescent="0.25">
      <c r="A29" s="46" t="s">
        <v>840</v>
      </c>
      <c r="B29" s="580"/>
      <c r="C29" s="580" t="s">
        <v>71</v>
      </c>
      <c r="D29" s="55"/>
      <c r="E29" s="47" t="s">
        <v>841</v>
      </c>
      <c r="F29" s="47" t="s">
        <v>102</v>
      </c>
      <c r="G29" s="47">
        <v>1.5</v>
      </c>
      <c r="H29" s="48">
        <v>69.78</v>
      </c>
      <c r="I29" s="49">
        <f t="shared" si="0"/>
        <v>104.67</v>
      </c>
    </row>
    <row r="30" spans="1:9" x14ac:dyDescent="0.2">
      <c r="A30" s="588" t="s">
        <v>829</v>
      </c>
      <c r="B30" s="579">
        <v>14082.53</v>
      </c>
      <c r="C30" s="579" t="s">
        <v>72</v>
      </c>
      <c r="D30" s="591" t="s">
        <v>847</v>
      </c>
      <c r="E30" s="37" t="s">
        <v>422</v>
      </c>
      <c r="F30" s="37" t="s">
        <v>104</v>
      </c>
      <c r="G30" s="37">
        <v>3</v>
      </c>
      <c r="H30" s="38">
        <v>320</v>
      </c>
      <c r="I30" s="39">
        <f t="shared" si="0"/>
        <v>960</v>
      </c>
    </row>
    <row r="31" spans="1:9" ht="13.5" thickBot="1" x14ac:dyDescent="0.25">
      <c r="A31" s="590"/>
      <c r="B31" s="580"/>
      <c r="C31" s="580"/>
      <c r="D31" s="592"/>
      <c r="E31" s="40" t="s">
        <v>424</v>
      </c>
      <c r="F31" s="40" t="s">
        <v>425</v>
      </c>
      <c r="G31" s="40">
        <v>1.5</v>
      </c>
      <c r="H31" s="41">
        <v>300</v>
      </c>
      <c r="I31" s="42">
        <f t="shared" si="0"/>
        <v>450</v>
      </c>
    </row>
    <row r="32" spans="1:9" x14ac:dyDescent="0.2">
      <c r="A32" s="588" t="s">
        <v>927</v>
      </c>
      <c r="B32" s="579">
        <v>12464.94</v>
      </c>
      <c r="C32" s="579" t="s">
        <v>73</v>
      </c>
      <c r="D32" s="591" t="s">
        <v>287</v>
      </c>
      <c r="E32" s="37" t="s">
        <v>422</v>
      </c>
      <c r="F32" s="37" t="s">
        <v>285</v>
      </c>
      <c r="G32" s="37">
        <v>0.5</v>
      </c>
      <c r="H32" s="38">
        <v>320</v>
      </c>
      <c r="I32" s="39">
        <f t="shared" si="0"/>
        <v>160</v>
      </c>
    </row>
    <row r="33" spans="1:9" x14ac:dyDescent="0.2">
      <c r="A33" s="589"/>
      <c r="B33" s="581"/>
      <c r="C33" s="581"/>
      <c r="D33" s="595"/>
      <c r="E33" s="15" t="s">
        <v>424</v>
      </c>
      <c r="F33" s="15" t="s">
        <v>425</v>
      </c>
      <c r="G33" s="15">
        <v>0.1</v>
      </c>
      <c r="H33" s="16">
        <v>300</v>
      </c>
      <c r="I33" s="43">
        <f t="shared" si="0"/>
        <v>30</v>
      </c>
    </row>
    <row r="34" spans="1:9" ht="13.5" thickBot="1" x14ac:dyDescent="0.25">
      <c r="A34" s="590"/>
      <c r="B34" s="580"/>
      <c r="C34" s="580"/>
      <c r="D34" s="592"/>
      <c r="E34" s="40" t="s">
        <v>477</v>
      </c>
      <c r="F34" s="40" t="s">
        <v>100</v>
      </c>
      <c r="G34" s="40">
        <v>11</v>
      </c>
      <c r="H34" s="41">
        <v>15</v>
      </c>
      <c r="I34" s="42">
        <f t="shared" si="0"/>
        <v>165</v>
      </c>
    </row>
    <row r="35" spans="1:9" x14ac:dyDescent="0.2">
      <c r="A35" s="588" t="s">
        <v>1004</v>
      </c>
      <c r="B35" s="579">
        <v>14432.02</v>
      </c>
      <c r="C35" s="579" t="s">
        <v>74</v>
      </c>
      <c r="D35" s="616" t="s">
        <v>1005</v>
      </c>
      <c r="E35" s="37" t="s">
        <v>220</v>
      </c>
      <c r="F35" s="37" t="s">
        <v>100</v>
      </c>
      <c r="G35" s="37">
        <v>1</v>
      </c>
      <c r="H35" s="38">
        <v>160</v>
      </c>
      <c r="I35" s="39">
        <f t="shared" si="0"/>
        <v>160</v>
      </c>
    </row>
    <row r="36" spans="1:9" x14ac:dyDescent="0.2">
      <c r="A36" s="589"/>
      <c r="B36" s="581"/>
      <c r="C36" s="581"/>
      <c r="D36" s="622"/>
      <c r="E36" s="15" t="s">
        <v>415</v>
      </c>
      <c r="F36" s="15" t="s">
        <v>102</v>
      </c>
      <c r="G36" s="15">
        <v>0.2</v>
      </c>
      <c r="H36" s="16">
        <v>70</v>
      </c>
      <c r="I36" s="43">
        <f t="shared" si="0"/>
        <v>14</v>
      </c>
    </row>
    <row r="37" spans="1:9" x14ac:dyDescent="0.2">
      <c r="A37" s="589"/>
      <c r="B37" s="581"/>
      <c r="C37" s="581"/>
      <c r="D37" s="622"/>
      <c r="E37" s="15" t="s">
        <v>933</v>
      </c>
      <c r="F37" s="15" t="s">
        <v>102</v>
      </c>
      <c r="G37" s="15">
        <v>0.05</v>
      </c>
      <c r="H37" s="16">
        <v>170</v>
      </c>
      <c r="I37" s="43">
        <f t="shared" si="0"/>
        <v>8.5</v>
      </c>
    </row>
    <row r="38" spans="1:9" x14ac:dyDescent="0.2">
      <c r="A38" s="589"/>
      <c r="B38" s="581"/>
      <c r="C38" s="581"/>
      <c r="D38" s="622"/>
      <c r="E38" s="15" t="s">
        <v>550</v>
      </c>
      <c r="F38" s="15" t="s">
        <v>100</v>
      </c>
      <c r="G38" s="15">
        <v>2</v>
      </c>
      <c r="H38" s="16">
        <v>26</v>
      </c>
      <c r="I38" s="43">
        <f t="shared" si="0"/>
        <v>52</v>
      </c>
    </row>
    <row r="39" spans="1:9" x14ac:dyDescent="0.2">
      <c r="A39" s="589"/>
      <c r="B39" s="581"/>
      <c r="C39" s="581"/>
      <c r="D39" s="622"/>
      <c r="E39" s="15" t="s">
        <v>223</v>
      </c>
      <c r="F39" s="15" t="s">
        <v>102</v>
      </c>
      <c r="G39" s="15">
        <v>0.05</v>
      </c>
      <c r="H39" s="16">
        <v>170</v>
      </c>
      <c r="I39" s="43">
        <f t="shared" si="0"/>
        <v>8.5</v>
      </c>
    </row>
    <row r="40" spans="1:9" ht="12.75" customHeight="1" x14ac:dyDescent="0.2">
      <c r="A40" s="589"/>
      <c r="B40" s="581"/>
      <c r="C40" s="581"/>
      <c r="D40" s="622"/>
      <c r="E40" s="15" t="s">
        <v>549</v>
      </c>
      <c r="F40" s="15" t="s">
        <v>100</v>
      </c>
      <c r="G40" s="15">
        <v>1</v>
      </c>
      <c r="H40" s="16">
        <v>22</v>
      </c>
      <c r="I40" s="43">
        <f t="shared" si="0"/>
        <v>22</v>
      </c>
    </row>
    <row r="41" spans="1:9" ht="12.75" customHeight="1" thickBot="1" x14ac:dyDescent="0.25">
      <c r="A41" s="590"/>
      <c r="B41" s="580"/>
      <c r="C41" s="580"/>
      <c r="D41" s="617"/>
      <c r="E41" s="40" t="s">
        <v>134</v>
      </c>
      <c r="F41" s="40" t="s">
        <v>108</v>
      </c>
      <c r="G41" s="40">
        <v>0.25</v>
      </c>
      <c r="H41" s="41">
        <v>277</v>
      </c>
      <c r="I41" s="42">
        <f t="shared" si="0"/>
        <v>69.25</v>
      </c>
    </row>
    <row r="42" spans="1:9" ht="12.75" customHeight="1" x14ac:dyDescent="0.2">
      <c r="A42" s="588" t="s">
        <v>1093</v>
      </c>
      <c r="B42" s="579">
        <v>11829.55</v>
      </c>
      <c r="C42" s="579" t="s">
        <v>75</v>
      </c>
      <c r="D42" s="616" t="s">
        <v>1002</v>
      </c>
      <c r="E42" s="37" t="s">
        <v>422</v>
      </c>
      <c r="F42" s="37" t="s">
        <v>285</v>
      </c>
      <c r="G42" s="37">
        <v>0.5</v>
      </c>
      <c r="H42" s="38">
        <v>350</v>
      </c>
      <c r="I42" s="39">
        <f t="shared" si="0"/>
        <v>175</v>
      </c>
    </row>
    <row r="43" spans="1:9" ht="12.75" customHeight="1" thickBot="1" x14ac:dyDescent="0.25">
      <c r="A43" s="590"/>
      <c r="B43" s="580"/>
      <c r="C43" s="580"/>
      <c r="D43" s="617"/>
      <c r="E43" s="86" t="s">
        <v>424</v>
      </c>
      <c r="F43" s="86" t="s">
        <v>425</v>
      </c>
      <c r="G43" s="86">
        <v>0.1</v>
      </c>
      <c r="H43" s="87">
        <v>300</v>
      </c>
      <c r="I43" s="203">
        <f t="shared" si="0"/>
        <v>30</v>
      </c>
    </row>
    <row r="44" spans="1:9" ht="12.75" customHeight="1" x14ac:dyDescent="0.2">
      <c r="A44" s="265"/>
      <c r="B44" s="33">
        <v>12852.94</v>
      </c>
      <c r="C44" s="33" t="s">
        <v>76</v>
      </c>
      <c r="D44" s="312"/>
      <c r="E44" s="35"/>
      <c r="F44" s="35"/>
      <c r="G44" s="35"/>
      <c r="H44" s="36"/>
      <c r="I44" s="160"/>
    </row>
    <row r="45" spans="1:9" ht="12.75" customHeight="1" x14ac:dyDescent="0.2">
      <c r="A45" s="265"/>
      <c r="B45" s="33">
        <v>13024.33</v>
      </c>
      <c r="C45" s="33" t="s">
        <v>77</v>
      </c>
      <c r="D45" s="312"/>
      <c r="E45" s="35"/>
      <c r="F45" s="35"/>
      <c r="G45" s="35"/>
      <c r="H45" s="36"/>
      <c r="I45" s="160"/>
    </row>
    <row r="46" spans="1:9" ht="12.75" customHeight="1" x14ac:dyDescent="0.2">
      <c r="A46" s="265"/>
      <c r="B46" s="33">
        <v>14085.75</v>
      </c>
      <c r="C46" s="33" t="s">
        <v>78</v>
      </c>
      <c r="D46" s="312"/>
      <c r="E46" s="35"/>
      <c r="F46" s="35"/>
      <c r="G46" s="35"/>
      <c r="H46" s="36"/>
      <c r="I46" s="160"/>
    </row>
    <row r="47" spans="1:9" ht="12.75" customHeight="1" x14ac:dyDescent="0.2">
      <c r="A47" s="265"/>
      <c r="B47" s="33">
        <v>14040.04</v>
      </c>
      <c r="C47" s="33" t="s">
        <v>79</v>
      </c>
      <c r="D47" s="312"/>
      <c r="E47" s="35"/>
      <c r="F47" s="35"/>
      <c r="G47" s="35"/>
      <c r="H47" s="36"/>
      <c r="I47" s="160"/>
    </row>
    <row r="48" spans="1:9" ht="12.75" customHeight="1" thickBot="1" x14ac:dyDescent="0.25">
      <c r="A48" s="221"/>
      <c r="B48" s="226">
        <f>SUM(B6:B47)</f>
        <v>171331.98</v>
      </c>
      <c r="C48" s="227"/>
      <c r="D48" s="226"/>
      <c r="E48" s="228"/>
      <c r="F48" s="227"/>
      <c r="G48" s="227"/>
      <c r="H48" s="226" t="s">
        <v>16</v>
      </c>
      <c r="I48" s="229">
        <f>SUM(I6:I43)</f>
        <v>4739.9503999999997</v>
      </c>
    </row>
    <row r="49" spans="1:9" ht="77.25" thickBot="1" x14ac:dyDescent="0.25">
      <c r="A49" s="137" t="s">
        <v>1602</v>
      </c>
      <c r="B49" s="117" t="s">
        <v>15</v>
      </c>
      <c r="C49" s="117" t="s">
        <v>4</v>
      </c>
      <c r="D49" s="117" t="s">
        <v>22</v>
      </c>
      <c r="E49" s="121" t="s">
        <v>17</v>
      </c>
      <c r="F49" s="117" t="s">
        <v>18</v>
      </c>
      <c r="G49" s="117" t="s">
        <v>9</v>
      </c>
      <c r="H49" s="117" t="s">
        <v>12</v>
      </c>
      <c r="I49" s="118" t="s">
        <v>11</v>
      </c>
    </row>
    <row r="50" spans="1:9" s="45" customFormat="1" ht="12.75" customHeight="1" x14ac:dyDescent="0.2">
      <c r="A50" s="588" t="s">
        <v>118</v>
      </c>
      <c r="B50" s="579">
        <v>23245.78</v>
      </c>
      <c r="C50" s="579" t="s">
        <v>65</v>
      </c>
      <c r="D50" s="591" t="s">
        <v>126</v>
      </c>
      <c r="E50" s="37" t="s">
        <v>127</v>
      </c>
      <c r="F50" s="37" t="s">
        <v>100</v>
      </c>
      <c r="G50" s="37">
        <v>1</v>
      </c>
      <c r="H50" s="38">
        <v>12.76</v>
      </c>
      <c r="I50" s="39">
        <f>G50*H50</f>
        <v>12.76</v>
      </c>
    </row>
    <row r="51" spans="1:9" s="45" customFormat="1" ht="12.75" customHeight="1" x14ac:dyDescent="0.2">
      <c r="A51" s="589"/>
      <c r="B51" s="581"/>
      <c r="C51" s="581"/>
      <c r="D51" s="595"/>
      <c r="E51" s="15" t="s">
        <v>128</v>
      </c>
      <c r="F51" s="15" t="s">
        <v>100</v>
      </c>
      <c r="G51" s="15">
        <v>1</v>
      </c>
      <c r="H51" s="16">
        <v>567.21</v>
      </c>
      <c r="I51" s="43">
        <f>G51*H51</f>
        <v>567.21</v>
      </c>
    </row>
    <row r="52" spans="1:9" s="45" customFormat="1" ht="12.75" customHeight="1" thickBot="1" x14ac:dyDescent="0.25">
      <c r="A52" s="590"/>
      <c r="B52" s="581"/>
      <c r="C52" s="581"/>
      <c r="D52" s="592"/>
      <c r="E52" s="40" t="s">
        <v>129</v>
      </c>
      <c r="F52" s="40" t="s">
        <v>100</v>
      </c>
      <c r="G52" s="40">
        <v>1</v>
      </c>
      <c r="H52" s="41">
        <v>13.9</v>
      </c>
      <c r="I52" s="42">
        <f>G52*H52</f>
        <v>13.9</v>
      </c>
    </row>
    <row r="53" spans="1:9" s="44" customFormat="1" ht="12.75" customHeight="1" x14ac:dyDescent="0.2">
      <c r="A53" s="588" t="s">
        <v>118</v>
      </c>
      <c r="B53" s="581"/>
      <c r="C53" s="581"/>
      <c r="D53" s="591" t="s">
        <v>145</v>
      </c>
      <c r="E53" s="37" t="s">
        <v>146</v>
      </c>
      <c r="F53" s="37" t="s">
        <v>100</v>
      </c>
      <c r="G53" s="37">
        <v>1</v>
      </c>
      <c r="H53" s="38">
        <v>12.42</v>
      </c>
      <c r="I53" s="159">
        <f t="shared" ref="I53:I71" si="1">G53*H53</f>
        <v>12.42</v>
      </c>
    </row>
    <row r="54" spans="1:9" s="44" customFormat="1" ht="12.75" customHeight="1" thickBot="1" x14ac:dyDescent="0.25">
      <c r="A54" s="590"/>
      <c r="B54" s="581"/>
      <c r="C54" s="581"/>
      <c r="D54" s="592"/>
      <c r="E54" s="40" t="s">
        <v>147</v>
      </c>
      <c r="F54" s="40" t="s">
        <v>100</v>
      </c>
      <c r="G54" s="40">
        <v>1</v>
      </c>
      <c r="H54" s="41">
        <v>410.43</v>
      </c>
      <c r="I54" s="42">
        <f t="shared" si="1"/>
        <v>410.43</v>
      </c>
    </row>
    <row r="55" spans="1:9" s="44" customFormat="1" ht="26.25" thickBot="1" x14ac:dyDescent="0.25">
      <c r="A55" s="46" t="s">
        <v>353</v>
      </c>
      <c r="B55" s="580"/>
      <c r="C55" s="580"/>
      <c r="D55" s="47" t="s">
        <v>362</v>
      </c>
      <c r="E55" s="47" t="s">
        <v>355</v>
      </c>
      <c r="F55" s="47" t="s">
        <v>100</v>
      </c>
      <c r="G55" s="47">
        <v>4</v>
      </c>
      <c r="H55" s="48">
        <v>17</v>
      </c>
      <c r="I55" s="49">
        <f t="shared" si="1"/>
        <v>68</v>
      </c>
    </row>
    <row r="56" spans="1:9" s="44" customFormat="1" ht="26.25" thickBot="1" x14ac:dyDescent="0.25">
      <c r="A56" s="46" t="s">
        <v>353</v>
      </c>
      <c r="B56" s="579">
        <v>19509.259999999998</v>
      </c>
      <c r="C56" s="579" t="s">
        <v>66</v>
      </c>
      <c r="D56" s="47" t="s">
        <v>362</v>
      </c>
      <c r="E56" s="47" t="s">
        <v>355</v>
      </c>
      <c r="F56" s="47" t="s">
        <v>100</v>
      </c>
      <c r="G56" s="47">
        <v>3</v>
      </c>
      <c r="H56" s="48">
        <v>17</v>
      </c>
      <c r="I56" s="49">
        <f t="shared" si="1"/>
        <v>51</v>
      </c>
    </row>
    <row r="57" spans="1:9" s="44" customFormat="1" ht="12.75" customHeight="1" x14ac:dyDescent="0.2">
      <c r="A57" s="588" t="s">
        <v>118</v>
      </c>
      <c r="B57" s="581"/>
      <c r="C57" s="581"/>
      <c r="D57" s="609" t="s">
        <v>463</v>
      </c>
      <c r="E57" s="37" t="s">
        <v>236</v>
      </c>
      <c r="F57" s="37" t="s">
        <v>104</v>
      </c>
      <c r="G57" s="37">
        <v>8</v>
      </c>
      <c r="H57" s="38">
        <v>57.72</v>
      </c>
      <c r="I57" s="159">
        <f t="shared" si="1"/>
        <v>461.76</v>
      </c>
    </row>
    <row r="58" spans="1:9" s="44" customFormat="1" ht="12.75" customHeight="1" x14ac:dyDescent="0.2">
      <c r="A58" s="589"/>
      <c r="B58" s="581"/>
      <c r="C58" s="581"/>
      <c r="D58" s="610"/>
      <c r="E58" s="15" t="s">
        <v>333</v>
      </c>
      <c r="F58" s="15" t="s">
        <v>100</v>
      </c>
      <c r="G58" s="15">
        <v>4</v>
      </c>
      <c r="H58" s="16">
        <v>121.82</v>
      </c>
      <c r="I58" s="204">
        <f t="shared" si="1"/>
        <v>487.28</v>
      </c>
    </row>
    <row r="59" spans="1:9" s="44" customFormat="1" ht="12.75" customHeight="1" x14ac:dyDescent="0.2">
      <c r="A59" s="589"/>
      <c r="B59" s="581"/>
      <c r="C59" s="581"/>
      <c r="D59" s="610"/>
      <c r="E59" s="15" t="s">
        <v>420</v>
      </c>
      <c r="F59" s="15" t="s">
        <v>100</v>
      </c>
      <c r="G59" s="15">
        <v>8</v>
      </c>
      <c r="H59" s="16">
        <v>4.59</v>
      </c>
      <c r="I59" s="204">
        <f t="shared" si="1"/>
        <v>36.72</v>
      </c>
    </row>
    <row r="60" spans="1:9" s="44" customFormat="1" ht="12.75" customHeight="1" x14ac:dyDescent="0.2">
      <c r="A60" s="589"/>
      <c r="B60" s="581"/>
      <c r="C60" s="581"/>
      <c r="D60" s="610"/>
      <c r="E60" s="15" t="s">
        <v>192</v>
      </c>
      <c r="F60" s="15" t="s">
        <v>100</v>
      </c>
      <c r="G60" s="15">
        <v>2</v>
      </c>
      <c r="H60" s="16">
        <v>68.430000000000007</v>
      </c>
      <c r="I60" s="204">
        <f t="shared" si="1"/>
        <v>136.86000000000001</v>
      </c>
    </row>
    <row r="61" spans="1:9" s="44" customFormat="1" ht="12.75" customHeight="1" thickBot="1" x14ac:dyDescent="0.25">
      <c r="A61" s="590"/>
      <c r="B61" s="581"/>
      <c r="C61" s="581"/>
      <c r="D61" s="611"/>
      <c r="E61" s="40" t="s">
        <v>193</v>
      </c>
      <c r="F61" s="40" t="s">
        <v>100</v>
      </c>
      <c r="G61" s="40">
        <v>2</v>
      </c>
      <c r="H61" s="41">
        <v>106.12</v>
      </c>
      <c r="I61" s="42">
        <f t="shared" si="1"/>
        <v>212.24</v>
      </c>
    </row>
    <row r="62" spans="1:9" s="44" customFormat="1" ht="12.75" customHeight="1" x14ac:dyDescent="0.2">
      <c r="A62" s="588" t="s">
        <v>164</v>
      </c>
      <c r="B62" s="581"/>
      <c r="C62" s="581"/>
      <c r="D62" s="591" t="s">
        <v>464</v>
      </c>
      <c r="E62" s="37" t="s">
        <v>236</v>
      </c>
      <c r="F62" s="37" t="s">
        <v>104</v>
      </c>
      <c r="G62" s="37">
        <v>8</v>
      </c>
      <c r="H62" s="38">
        <v>57.72</v>
      </c>
      <c r="I62" s="159">
        <f t="shared" si="1"/>
        <v>461.76</v>
      </c>
    </row>
    <row r="63" spans="1:9" s="44" customFormat="1" ht="12.75" customHeight="1" x14ac:dyDescent="0.2">
      <c r="A63" s="589"/>
      <c r="B63" s="581"/>
      <c r="C63" s="581"/>
      <c r="D63" s="595"/>
      <c r="E63" s="15" t="s">
        <v>217</v>
      </c>
      <c r="F63" s="15" t="s">
        <v>104</v>
      </c>
      <c r="G63" s="15">
        <v>5</v>
      </c>
      <c r="H63" s="16">
        <v>55.74</v>
      </c>
      <c r="I63" s="204">
        <f t="shared" si="1"/>
        <v>278.7</v>
      </c>
    </row>
    <row r="64" spans="1:9" s="44" customFormat="1" ht="12.75" customHeight="1" x14ac:dyDescent="0.2">
      <c r="A64" s="589"/>
      <c r="B64" s="581"/>
      <c r="C64" s="581"/>
      <c r="D64" s="595"/>
      <c r="E64" s="15" t="s">
        <v>465</v>
      </c>
      <c r="F64" s="15" t="s">
        <v>100</v>
      </c>
      <c r="G64" s="15">
        <v>1</v>
      </c>
      <c r="H64" s="16">
        <v>83.62</v>
      </c>
      <c r="I64" s="204">
        <f t="shared" si="1"/>
        <v>83.62</v>
      </c>
    </row>
    <row r="65" spans="1:9" s="44" customFormat="1" ht="12.75" customHeight="1" x14ac:dyDescent="0.2">
      <c r="A65" s="589"/>
      <c r="B65" s="581"/>
      <c r="C65" s="581"/>
      <c r="D65" s="595"/>
      <c r="E65" s="15" t="s">
        <v>467</v>
      </c>
      <c r="F65" s="15" t="s">
        <v>100</v>
      </c>
      <c r="G65" s="15">
        <v>1</v>
      </c>
      <c r="H65" s="16">
        <v>117.27</v>
      </c>
      <c r="I65" s="204">
        <f t="shared" si="1"/>
        <v>117.27</v>
      </c>
    </row>
    <row r="66" spans="1:9" s="44" customFormat="1" ht="12.75" customHeight="1" x14ac:dyDescent="0.2">
      <c r="A66" s="589"/>
      <c r="B66" s="581"/>
      <c r="C66" s="581"/>
      <c r="D66" s="595"/>
      <c r="E66" s="15" t="s">
        <v>466</v>
      </c>
      <c r="F66" s="15" t="s">
        <v>100</v>
      </c>
      <c r="G66" s="15">
        <v>2</v>
      </c>
      <c r="H66" s="16">
        <v>101.96</v>
      </c>
      <c r="I66" s="204">
        <f t="shared" si="1"/>
        <v>203.92</v>
      </c>
    </row>
    <row r="67" spans="1:9" s="44" customFormat="1" ht="12.75" customHeight="1" x14ac:dyDescent="0.2">
      <c r="A67" s="589"/>
      <c r="B67" s="581"/>
      <c r="C67" s="581"/>
      <c r="D67" s="595"/>
      <c r="E67" s="15" t="s">
        <v>414</v>
      </c>
      <c r="F67" s="15" t="s">
        <v>100</v>
      </c>
      <c r="G67" s="15">
        <v>2</v>
      </c>
      <c r="H67" s="16">
        <v>50.86</v>
      </c>
      <c r="I67" s="204">
        <f t="shared" si="1"/>
        <v>101.72</v>
      </c>
    </row>
    <row r="68" spans="1:9" s="44" customFormat="1" ht="12.75" customHeight="1" x14ac:dyDescent="0.2">
      <c r="A68" s="589"/>
      <c r="B68" s="581"/>
      <c r="C68" s="581"/>
      <c r="D68" s="595"/>
      <c r="E68" s="15" t="s">
        <v>419</v>
      </c>
      <c r="F68" s="15" t="s">
        <v>100</v>
      </c>
      <c r="G68" s="15">
        <v>2</v>
      </c>
      <c r="H68" s="16">
        <v>148.01</v>
      </c>
      <c r="I68" s="204">
        <f t="shared" si="1"/>
        <v>296.02</v>
      </c>
    </row>
    <row r="69" spans="1:9" s="44" customFormat="1" ht="12.75" customHeight="1" x14ac:dyDescent="0.2">
      <c r="A69" s="589"/>
      <c r="B69" s="581"/>
      <c r="C69" s="581"/>
      <c r="D69" s="595"/>
      <c r="E69" s="15" t="s">
        <v>192</v>
      </c>
      <c r="F69" s="15" t="s">
        <v>100</v>
      </c>
      <c r="G69" s="15">
        <v>2</v>
      </c>
      <c r="H69" s="16">
        <v>68.430000000000007</v>
      </c>
      <c r="I69" s="204">
        <f t="shared" si="1"/>
        <v>136.86000000000001</v>
      </c>
    </row>
    <row r="70" spans="1:9" s="44" customFormat="1" x14ac:dyDescent="0.2">
      <c r="A70" s="589"/>
      <c r="B70" s="581"/>
      <c r="C70" s="581"/>
      <c r="D70" s="595"/>
      <c r="E70" s="15" t="s">
        <v>193</v>
      </c>
      <c r="F70" s="15" t="s">
        <v>100</v>
      </c>
      <c r="G70" s="15">
        <v>2</v>
      </c>
      <c r="H70" s="16">
        <v>106.12</v>
      </c>
      <c r="I70" s="204">
        <f t="shared" si="1"/>
        <v>212.24</v>
      </c>
    </row>
    <row r="71" spans="1:9" s="45" customFormat="1" ht="12.75" customHeight="1" x14ac:dyDescent="0.2">
      <c r="A71" s="589"/>
      <c r="B71" s="581"/>
      <c r="C71" s="581"/>
      <c r="D71" s="595"/>
      <c r="E71" s="15" t="s">
        <v>237</v>
      </c>
      <c r="F71" s="15" t="s">
        <v>100</v>
      </c>
      <c r="G71" s="15">
        <v>10</v>
      </c>
      <c r="H71" s="16">
        <v>4.59</v>
      </c>
      <c r="I71" s="204">
        <f t="shared" si="1"/>
        <v>45.9</v>
      </c>
    </row>
    <row r="72" spans="1:9" s="45" customFormat="1" ht="12.75" customHeight="1" x14ac:dyDescent="0.2">
      <c r="A72" s="589"/>
      <c r="B72" s="581"/>
      <c r="C72" s="581"/>
      <c r="D72" s="595"/>
      <c r="E72" s="15" t="s">
        <v>411</v>
      </c>
      <c r="F72" s="15" t="s">
        <v>100</v>
      </c>
      <c r="G72" s="15">
        <v>5</v>
      </c>
      <c r="H72" s="16">
        <v>5.44</v>
      </c>
      <c r="I72" s="160">
        <f t="shared" ref="I72:I168" si="2">G72*H72</f>
        <v>27.200000000000003</v>
      </c>
    </row>
    <row r="73" spans="1:9" s="45" customFormat="1" ht="12.75" customHeight="1" x14ac:dyDescent="0.2">
      <c r="A73" s="589"/>
      <c r="B73" s="581"/>
      <c r="C73" s="581"/>
      <c r="D73" s="595"/>
      <c r="E73" s="15" t="s">
        <v>185</v>
      </c>
      <c r="F73" s="15" t="s">
        <v>100</v>
      </c>
      <c r="G73" s="15">
        <v>1</v>
      </c>
      <c r="H73" s="16">
        <v>40</v>
      </c>
      <c r="I73" s="160">
        <f t="shared" si="2"/>
        <v>40</v>
      </c>
    </row>
    <row r="74" spans="1:9" s="45" customFormat="1" ht="12.75" customHeight="1" x14ac:dyDescent="0.2">
      <c r="A74" s="589"/>
      <c r="B74" s="581"/>
      <c r="C74" s="581"/>
      <c r="D74" s="595"/>
      <c r="E74" s="15" t="s">
        <v>468</v>
      </c>
      <c r="F74" s="15" t="s">
        <v>100</v>
      </c>
      <c r="G74" s="15">
        <v>8</v>
      </c>
      <c r="H74" s="16">
        <v>2.0699999999999998</v>
      </c>
      <c r="I74" s="160">
        <f t="shared" si="2"/>
        <v>16.559999999999999</v>
      </c>
    </row>
    <row r="75" spans="1:9" s="45" customFormat="1" ht="12.75" customHeight="1" x14ac:dyDescent="0.2">
      <c r="A75" s="589"/>
      <c r="B75" s="581"/>
      <c r="C75" s="581"/>
      <c r="D75" s="595"/>
      <c r="E75" s="15" t="s">
        <v>206</v>
      </c>
      <c r="F75" s="15" t="s">
        <v>100</v>
      </c>
      <c r="G75" s="15">
        <v>4</v>
      </c>
      <c r="H75" s="16">
        <v>5.28</v>
      </c>
      <c r="I75" s="160">
        <f t="shared" si="2"/>
        <v>21.12</v>
      </c>
    </row>
    <row r="76" spans="1:9" s="45" customFormat="1" ht="12.75" customHeight="1" x14ac:dyDescent="0.2">
      <c r="A76" s="589"/>
      <c r="B76" s="581"/>
      <c r="C76" s="581"/>
      <c r="D76" s="595"/>
      <c r="E76" s="15" t="s">
        <v>410</v>
      </c>
      <c r="F76" s="15" t="s">
        <v>100</v>
      </c>
      <c r="G76" s="15">
        <v>1</v>
      </c>
      <c r="H76" s="16">
        <v>7</v>
      </c>
      <c r="I76" s="160">
        <f t="shared" si="2"/>
        <v>7</v>
      </c>
    </row>
    <row r="77" spans="1:9" s="45" customFormat="1" ht="12.75" customHeight="1" x14ac:dyDescent="0.2">
      <c r="A77" s="589"/>
      <c r="B77" s="581"/>
      <c r="C77" s="581"/>
      <c r="D77" s="595"/>
      <c r="E77" s="15" t="s">
        <v>469</v>
      </c>
      <c r="F77" s="15" t="s">
        <v>100</v>
      </c>
      <c r="G77" s="15">
        <v>1</v>
      </c>
      <c r="H77" s="16">
        <v>75</v>
      </c>
      <c r="I77" s="43">
        <f t="shared" si="2"/>
        <v>75</v>
      </c>
    </row>
    <row r="78" spans="1:9" s="45" customFormat="1" ht="12.75" customHeight="1" thickBot="1" x14ac:dyDescent="0.25">
      <c r="A78" s="590"/>
      <c r="B78" s="580"/>
      <c r="C78" s="580"/>
      <c r="D78" s="592"/>
      <c r="E78" s="40" t="s">
        <v>244</v>
      </c>
      <c r="F78" s="40" t="s">
        <v>100</v>
      </c>
      <c r="G78" s="40">
        <v>1</v>
      </c>
      <c r="H78" s="41">
        <v>280</v>
      </c>
      <c r="I78" s="42">
        <f t="shared" si="2"/>
        <v>280</v>
      </c>
    </row>
    <row r="79" spans="1:9" s="45" customFormat="1" ht="12.75" customHeight="1" x14ac:dyDescent="0.2">
      <c r="A79" s="588" t="s">
        <v>118</v>
      </c>
      <c r="B79" s="579">
        <v>19579.98</v>
      </c>
      <c r="C79" s="579" t="s">
        <v>69</v>
      </c>
      <c r="D79" s="591" t="s">
        <v>366</v>
      </c>
      <c r="E79" s="37" t="s">
        <v>209</v>
      </c>
      <c r="F79" s="37" t="s">
        <v>100</v>
      </c>
      <c r="G79" s="37">
        <v>2</v>
      </c>
      <c r="H79" s="38">
        <v>96.26</v>
      </c>
      <c r="I79" s="159">
        <f t="shared" si="2"/>
        <v>192.52</v>
      </c>
    </row>
    <row r="80" spans="1:9" s="45" customFormat="1" ht="12.75" customHeight="1" x14ac:dyDescent="0.2">
      <c r="A80" s="589"/>
      <c r="B80" s="581"/>
      <c r="C80" s="581"/>
      <c r="D80" s="595"/>
      <c r="E80" s="35" t="s">
        <v>249</v>
      </c>
      <c r="F80" s="35" t="s">
        <v>111</v>
      </c>
      <c r="G80" s="35">
        <v>1</v>
      </c>
      <c r="H80" s="36">
        <v>75</v>
      </c>
      <c r="I80" s="204">
        <f t="shared" si="2"/>
        <v>75</v>
      </c>
    </row>
    <row r="81" spans="1:9" s="45" customFormat="1" ht="12.75" customHeight="1" thickBot="1" x14ac:dyDescent="0.25">
      <c r="A81" s="590"/>
      <c r="B81" s="581"/>
      <c r="C81" s="581"/>
      <c r="D81" s="592"/>
      <c r="E81" s="86" t="s">
        <v>185</v>
      </c>
      <c r="F81" s="86" t="s">
        <v>100</v>
      </c>
      <c r="G81" s="86">
        <v>2</v>
      </c>
      <c r="H81" s="87">
        <v>38</v>
      </c>
      <c r="I81" s="42">
        <f t="shared" si="2"/>
        <v>76</v>
      </c>
    </row>
    <row r="82" spans="1:9" s="45" customFormat="1" ht="12.75" customHeight="1" x14ac:dyDescent="0.2">
      <c r="A82" s="588" t="s">
        <v>118</v>
      </c>
      <c r="B82" s="581"/>
      <c r="C82" s="581"/>
      <c r="D82" s="591" t="s">
        <v>323</v>
      </c>
      <c r="E82" s="37" t="s">
        <v>209</v>
      </c>
      <c r="F82" s="37" t="s">
        <v>100</v>
      </c>
      <c r="G82" s="37">
        <v>3</v>
      </c>
      <c r="H82" s="38">
        <v>96.26</v>
      </c>
      <c r="I82" s="159">
        <f t="shared" si="2"/>
        <v>288.78000000000003</v>
      </c>
    </row>
    <row r="83" spans="1:9" s="45" customFormat="1" ht="12.75" customHeight="1" x14ac:dyDescent="0.2">
      <c r="A83" s="589"/>
      <c r="B83" s="581"/>
      <c r="C83" s="581"/>
      <c r="D83" s="595"/>
      <c r="E83" s="35" t="s">
        <v>206</v>
      </c>
      <c r="F83" s="35" t="s">
        <v>100</v>
      </c>
      <c r="G83" s="35">
        <v>3</v>
      </c>
      <c r="H83" s="36">
        <v>5.28</v>
      </c>
      <c r="I83" s="204">
        <f t="shared" si="2"/>
        <v>15.84</v>
      </c>
    </row>
    <row r="84" spans="1:9" s="45" customFormat="1" ht="12.75" customHeight="1" x14ac:dyDescent="0.2">
      <c r="A84" s="589"/>
      <c r="B84" s="581"/>
      <c r="C84" s="581"/>
      <c r="D84" s="595"/>
      <c r="E84" s="35" t="s">
        <v>320</v>
      </c>
      <c r="F84" s="35" t="s">
        <v>104</v>
      </c>
      <c r="G84" s="35">
        <v>10.5</v>
      </c>
      <c r="H84" s="36">
        <v>154.05000000000001</v>
      </c>
      <c r="I84" s="204">
        <f t="shared" si="2"/>
        <v>1617.5250000000001</v>
      </c>
    </row>
    <row r="85" spans="1:9" s="45" customFormat="1" ht="12.75" customHeight="1" x14ac:dyDescent="0.2">
      <c r="A85" s="589"/>
      <c r="B85" s="581"/>
      <c r="C85" s="581"/>
      <c r="D85" s="595"/>
      <c r="E85" s="35" t="s">
        <v>369</v>
      </c>
      <c r="F85" s="35" t="s">
        <v>100</v>
      </c>
      <c r="G85" s="35">
        <v>3</v>
      </c>
      <c r="H85" s="36">
        <v>83.62</v>
      </c>
      <c r="I85" s="204">
        <f t="shared" si="2"/>
        <v>250.86</v>
      </c>
    </row>
    <row r="86" spans="1:9" s="45" customFormat="1" ht="12.75" customHeight="1" thickBot="1" x14ac:dyDescent="0.25">
      <c r="A86" s="590"/>
      <c r="B86" s="581"/>
      <c r="C86" s="581"/>
      <c r="D86" s="592"/>
      <c r="E86" s="86" t="s">
        <v>521</v>
      </c>
      <c r="F86" s="86" t="s">
        <v>102</v>
      </c>
      <c r="G86" s="86">
        <v>1</v>
      </c>
      <c r="H86" s="87">
        <v>76.7</v>
      </c>
      <c r="I86" s="42">
        <f t="shared" si="2"/>
        <v>76.7</v>
      </c>
    </row>
    <row r="87" spans="1:9" s="45" customFormat="1" ht="12.75" customHeight="1" x14ac:dyDescent="0.2">
      <c r="A87" s="588" t="s">
        <v>118</v>
      </c>
      <c r="B87" s="581"/>
      <c r="C87" s="581"/>
      <c r="D87" s="591" t="s">
        <v>574</v>
      </c>
      <c r="E87" s="37" t="s">
        <v>575</v>
      </c>
      <c r="F87" s="37" t="s">
        <v>100</v>
      </c>
      <c r="G87" s="37">
        <v>2</v>
      </c>
      <c r="H87" s="38">
        <v>630</v>
      </c>
      <c r="I87" s="159">
        <f t="shared" si="2"/>
        <v>1260</v>
      </c>
    </row>
    <row r="88" spans="1:9" s="45" customFormat="1" ht="12.75" customHeight="1" thickBot="1" x14ac:dyDescent="0.25">
      <c r="A88" s="590"/>
      <c r="B88" s="581"/>
      <c r="C88" s="581"/>
      <c r="D88" s="592"/>
      <c r="E88" s="86" t="s">
        <v>430</v>
      </c>
      <c r="F88" s="86" t="s">
        <v>100</v>
      </c>
      <c r="G88" s="86">
        <v>2</v>
      </c>
      <c r="H88" s="87">
        <v>132.5</v>
      </c>
      <c r="I88" s="42">
        <f t="shared" si="2"/>
        <v>265</v>
      </c>
    </row>
    <row r="89" spans="1:9" s="45" customFormat="1" ht="12.75" customHeight="1" x14ac:dyDescent="0.2">
      <c r="A89" s="588" t="s">
        <v>118</v>
      </c>
      <c r="B89" s="581"/>
      <c r="C89" s="581"/>
      <c r="D89" s="591" t="s">
        <v>310</v>
      </c>
      <c r="E89" s="37" t="s">
        <v>576</v>
      </c>
      <c r="F89" s="37" t="s">
        <v>100</v>
      </c>
      <c r="G89" s="37">
        <v>1</v>
      </c>
      <c r="H89" s="38">
        <v>13.2</v>
      </c>
      <c r="I89" s="159">
        <f t="shared" si="2"/>
        <v>13.2</v>
      </c>
    </row>
    <row r="90" spans="1:9" s="45" customFormat="1" ht="12.75" customHeight="1" thickBot="1" x14ac:dyDescent="0.25">
      <c r="A90" s="590"/>
      <c r="B90" s="580"/>
      <c r="C90" s="580"/>
      <c r="D90" s="592"/>
      <c r="E90" s="40" t="s">
        <v>275</v>
      </c>
      <c r="F90" s="40" t="s">
        <v>100</v>
      </c>
      <c r="G90" s="40">
        <v>1</v>
      </c>
      <c r="H90" s="41">
        <v>92.39</v>
      </c>
      <c r="I90" s="42">
        <f t="shared" si="2"/>
        <v>92.39</v>
      </c>
    </row>
    <row r="91" spans="1:9" s="45" customFormat="1" ht="12.75" customHeight="1" thickBot="1" x14ac:dyDescent="0.25">
      <c r="A91" s="321"/>
      <c r="B91" s="322">
        <v>18105.62</v>
      </c>
      <c r="C91" s="73" t="s">
        <v>71</v>
      </c>
      <c r="D91" s="323"/>
      <c r="E91" s="53"/>
      <c r="F91" s="53"/>
      <c r="G91" s="53"/>
      <c r="H91" s="156"/>
      <c r="I91" s="49">
        <f t="shared" si="2"/>
        <v>0</v>
      </c>
    </row>
    <row r="92" spans="1:9" s="45" customFormat="1" ht="12.75" customHeight="1" x14ac:dyDescent="0.2">
      <c r="A92" s="588" t="s">
        <v>848</v>
      </c>
      <c r="B92" s="579">
        <v>18048.27</v>
      </c>
      <c r="C92" s="579" t="s">
        <v>72</v>
      </c>
      <c r="D92" s="591" t="s">
        <v>849</v>
      </c>
      <c r="E92" s="37" t="s">
        <v>189</v>
      </c>
      <c r="F92" s="37" t="s">
        <v>104</v>
      </c>
      <c r="G92" s="37">
        <v>8</v>
      </c>
      <c r="H92" s="38">
        <v>36.659999999999997</v>
      </c>
      <c r="I92" s="168">
        <f t="shared" si="2"/>
        <v>293.27999999999997</v>
      </c>
    </row>
    <row r="93" spans="1:9" s="45" customFormat="1" ht="12.75" customHeight="1" x14ac:dyDescent="0.2">
      <c r="A93" s="589"/>
      <c r="B93" s="581"/>
      <c r="C93" s="581"/>
      <c r="D93" s="595"/>
      <c r="E93" s="15" t="s">
        <v>429</v>
      </c>
      <c r="F93" s="15" t="s">
        <v>100</v>
      </c>
      <c r="G93" s="15">
        <v>3</v>
      </c>
      <c r="H93" s="16">
        <v>4.22</v>
      </c>
      <c r="I93" s="204">
        <f t="shared" si="2"/>
        <v>12.66</v>
      </c>
    </row>
    <row r="94" spans="1:9" s="45" customFormat="1" ht="12.75" customHeight="1" x14ac:dyDescent="0.2">
      <c r="A94" s="589"/>
      <c r="B94" s="581"/>
      <c r="C94" s="581"/>
      <c r="D94" s="595"/>
      <c r="E94" s="35" t="s">
        <v>191</v>
      </c>
      <c r="F94" s="35" t="s">
        <v>100</v>
      </c>
      <c r="G94" s="35">
        <v>6</v>
      </c>
      <c r="H94" s="36">
        <v>3.7</v>
      </c>
      <c r="I94" s="204">
        <f t="shared" si="2"/>
        <v>22.200000000000003</v>
      </c>
    </row>
    <row r="95" spans="1:9" s="45" customFormat="1" ht="12.75" customHeight="1" x14ac:dyDescent="0.2">
      <c r="A95" s="589"/>
      <c r="B95" s="581"/>
      <c r="C95" s="581"/>
      <c r="D95" s="595"/>
      <c r="E95" s="76" t="s">
        <v>190</v>
      </c>
      <c r="F95" s="76" t="s">
        <v>100</v>
      </c>
      <c r="G95" s="76">
        <v>2</v>
      </c>
      <c r="H95" s="77">
        <v>2.33</v>
      </c>
      <c r="I95" s="204">
        <f t="shared" si="2"/>
        <v>4.66</v>
      </c>
    </row>
    <row r="96" spans="1:9" s="45" customFormat="1" x14ac:dyDescent="0.2">
      <c r="A96" s="589"/>
      <c r="B96" s="581"/>
      <c r="C96" s="581"/>
      <c r="D96" s="595"/>
      <c r="E96" s="76" t="s">
        <v>730</v>
      </c>
      <c r="F96" s="76" t="s">
        <v>100</v>
      </c>
      <c r="G96" s="76">
        <v>3</v>
      </c>
      <c r="H96" s="77">
        <v>110.19</v>
      </c>
      <c r="I96" s="204">
        <f t="shared" si="2"/>
        <v>330.57</v>
      </c>
    </row>
    <row r="97" spans="1:9" s="45" customFormat="1" x14ac:dyDescent="0.2">
      <c r="A97" s="589"/>
      <c r="B97" s="581"/>
      <c r="C97" s="581"/>
      <c r="D97" s="595"/>
      <c r="E97" s="76" t="s">
        <v>229</v>
      </c>
      <c r="F97" s="76" t="s">
        <v>100</v>
      </c>
      <c r="G97" s="76">
        <v>4</v>
      </c>
      <c r="H97" s="77">
        <v>47.38</v>
      </c>
      <c r="I97" s="204">
        <f t="shared" si="2"/>
        <v>189.52</v>
      </c>
    </row>
    <row r="98" spans="1:9" s="45" customFormat="1" ht="13.5" thickBot="1" x14ac:dyDescent="0.25">
      <c r="A98" s="590"/>
      <c r="B98" s="581"/>
      <c r="C98" s="581"/>
      <c r="D98" s="592"/>
      <c r="E98" s="40" t="s">
        <v>244</v>
      </c>
      <c r="F98" s="40" t="s">
        <v>100</v>
      </c>
      <c r="G98" s="40">
        <v>1</v>
      </c>
      <c r="H98" s="41">
        <v>290</v>
      </c>
      <c r="I98" s="42">
        <f t="shared" si="2"/>
        <v>290</v>
      </c>
    </row>
    <row r="99" spans="1:9" s="45" customFormat="1" ht="26.25" thickBot="1" x14ac:dyDescent="0.25">
      <c r="A99" s="46" t="s">
        <v>353</v>
      </c>
      <c r="B99" s="580"/>
      <c r="C99" s="580"/>
      <c r="D99" s="47" t="s">
        <v>362</v>
      </c>
      <c r="E99" s="493" t="s">
        <v>355</v>
      </c>
      <c r="F99" s="493" t="s">
        <v>100</v>
      </c>
      <c r="G99" s="493">
        <v>2</v>
      </c>
      <c r="H99" s="494">
        <v>17</v>
      </c>
      <c r="I99" s="203">
        <f t="shared" si="2"/>
        <v>34</v>
      </c>
    </row>
    <row r="100" spans="1:9" s="45" customFormat="1" ht="13.5" thickBot="1" x14ac:dyDescent="0.25">
      <c r="A100" s="243"/>
      <c r="B100" s="74">
        <v>17783.599999999999</v>
      </c>
      <c r="C100" s="74" t="s">
        <v>73</v>
      </c>
      <c r="D100" s="461"/>
      <c r="E100" s="76"/>
      <c r="F100" s="76"/>
      <c r="G100" s="76"/>
      <c r="H100" s="77"/>
      <c r="I100" s="168">
        <f t="shared" si="2"/>
        <v>0</v>
      </c>
    </row>
    <row r="101" spans="1:9" s="45" customFormat="1" x14ac:dyDescent="0.2">
      <c r="A101" s="588" t="s">
        <v>150</v>
      </c>
      <c r="B101" s="579">
        <v>20921.29</v>
      </c>
      <c r="C101" s="579" t="s">
        <v>74</v>
      </c>
      <c r="D101" s="609" t="s">
        <v>1006</v>
      </c>
      <c r="E101" s="85" t="s">
        <v>1007</v>
      </c>
      <c r="F101" s="85" t="s">
        <v>100</v>
      </c>
      <c r="G101" s="85">
        <v>1</v>
      </c>
      <c r="H101" s="158">
        <v>151.66</v>
      </c>
      <c r="I101" s="159">
        <f t="shared" si="2"/>
        <v>151.66</v>
      </c>
    </row>
    <row r="102" spans="1:9" s="45" customFormat="1" x14ac:dyDescent="0.2">
      <c r="A102" s="589"/>
      <c r="B102" s="581"/>
      <c r="C102" s="581"/>
      <c r="D102" s="610"/>
      <c r="E102" s="76" t="s">
        <v>193</v>
      </c>
      <c r="F102" s="76" t="s">
        <v>100</v>
      </c>
      <c r="G102" s="76">
        <v>1</v>
      </c>
      <c r="H102" s="77">
        <v>110.19</v>
      </c>
      <c r="I102" s="204">
        <f t="shared" si="2"/>
        <v>110.19</v>
      </c>
    </row>
    <row r="103" spans="1:9" s="45" customFormat="1" ht="13.5" thickBot="1" x14ac:dyDescent="0.25">
      <c r="A103" s="590"/>
      <c r="B103" s="580"/>
      <c r="C103" s="580"/>
      <c r="D103" s="611"/>
      <c r="E103" s="40" t="s">
        <v>330</v>
      </c>
      <c r="F103" s="40" t="s">
        <v>100</v>
      </c>
      <c r="G103" s="40">
        <v>1</v>
      </c>
      <c r="H103" s="41">
        <v>61.59</v>
      </c>
      <c r="I103" s="42">
        <f t="shared" si="2"/>
        <v>61.59</v>
      </c>
    </row>
    <row r="104" spans="1:9" s="45" customFormat="1" ht="13.5" thickBot="1" x14ac:dyDescent="0.25">
      <c r="A104" s="46" t="s">
        <v>670</v>
      </c>
      <c r="B104" s="579">
        <v>21611.16</v>
      </c>
      <c r="C104" s="579" t="s">
        <v>75</v>
      </c>
      <c r="D104" s="493" t="s">
        <v>695</v>
      </c>
      <c r="E104" s="47" t="s">
        <v>193</v>
      </c>
      <c r="F104" s="47" t="s">
        <v>100</v>
      </c>
      <c r="G104" s="47">
        <v>2</v>
      </c>
      <c r="H104" s="48">
        <v>110.19</v>
      </c>
      <c r="I104" s="49">
        <f t="shared" si="2"/>
        <v>220.38</v>
      </c>
    </row>
    <row r="105" spans="1:9" s="45" customFormat="1" ht="26.25" thickBot="1" x14ac:dyDescent="0.25">
      <c r="A105" s="222" t="s">
        <v>353</v>
      </c>
      <c r="B105" s="580"/>
      <c r="C105" s="581"/>
      <c r="D105" s="331" t="s">
        <v>362</v>
      </c>
      <c r="E105" s="85" t="s">
        <v>355</v>
      </c>
      <c r="F105" s="85" t="s">
        <v>100</v>
      </c>
      <c r="G105" s="85">
        <v>5</v>
      </c>
      <c r="H105" s="158">
        <v>17</v>
      </c>
      <c r="I105" s="159">
        <f>G105*H105</f>
        <v>85</v>
      </c>
    </row>
    <row r="106" spans="1:9" s="45" customFormat="1" x14ac:dyDescent="0.2">
      <c r="A106" s="588" t="s">
        <v>353</v>
      </c>
      <c r="B106" s="579">
        <v>25430.86</v>
      </c>
      <c r="C106" s="579" t="s">
        <v>76</v>
      </c>
      <c r="D106" s="609" t="s">
        <v>362</v>
      </c>
      <c r="E106" s="37" t="s">
        <v>363</v>
      </c>
      <c r="F106" s="37" t="s">
        <v>100</v>
      </c>
      <c r="G106" s="37">
        <v>1</v>
      </c>
      <c r="H106" s="38">
        <v>35</v>
      </c>
      <c r="I106" s="39">
        <f t="shared" si="2"/>
        <v>35</v>
      </c>
    </row>
    <row r="107" spans="1:9" s="45" customFormat="1" x14ac:dyDescent="0.2">
      <c r="A107" s="589"/>
      <c r="B107" s="581"/>
      <c r="C107" s="581"/>
      <c r="D107" s="610"/>
      <c r="E107" s="15" t="s">
        <v>355</v>
      </c>
      <c r="F107" s="15" t="s">
        <v>100</v>
      </c>
      <c r="G107" s="15">
        <v>5</v>
      </c>
      <c r="H107" s="16">
        <v>9.42</v>
      </c>
      <c r="I107" s="43">
        <f t="shared" si="2"/>
        <v>47.1</v>
      </c>
    </row>
    <row r="108" spans="1:9" s="45" customFormat="1" ht="13.5" thickBot="1" x14ac:dyDescent="0.25">
      <c r="A108" s="590"/>
      <c r="B108" s="581"/>
      <c r="C108" s="581"/>
      <c r="D108" s="611"/>
      <c r="E108" s="40" t="s">
        <v>1180</v>
      </c>
      <c r="F108" s="40" t="s">
        <v>100</v>
      </c>
      <c r="G108" s="40">
        <v>2</v>
      </c>
      <c r="H108" s="41">
        <v>120</v>
      </c>
      <c r="I108" s="42">
        <f t="shared" si="2"/>
        <v>240</v>
      </c>
    </row>
    <row r="109" spans="1:9" s="45" customFormat="1" x14ac:dyDescent="0.2">
      <c r="A109" s="588" t="s">
        <v>164</v>
      </c>
      <c r="B109" s="581"/>
      <c r="C109" s="581"/>
      <c r="D109" s="609" t="s">
        <v>1188</v>
      </c>
      <c r="E109" s="85" t="s">
        <v>1189</v>
      </c>
      <c r="F109" s="85" t="s">
        <v>100</v>
      </c>
      <c r="G109" s="85">
        <v>2</v>
      </c>
      <c r="H109" s="158">
        <v>50.1</v>
      </c>
      <c r="I109" s="39">
        <f t="shared" si="2"/>
        <v>100.2</v>
      </c>
    </row>
    <row r="110" spans="1:9" s="45" customFormat="1" x14ac:dyDescent="0.2">
      <c r="A110" s="589"/>
      <c r="B110" s="581"/>
      <c r="C110" s="581"/>
      <c r="D110" s="610"/>
      <c r="E110" s="15" t="s">
        <v>236</v>
      </c>
      <c r="F110" s="15" t="s">
        <v>104</v>
      </c>
      <c r="G110" s="15">
        <v>20</v>
      </c>
      <c r="H110" s="16">
        <v>56.72</v>
      </c>
      <c r="I110" s="43">
        <f t="shared" si="2"/>
        <v>1134.4000000000001</v>
      </c>
    </row>
    <row r="111" spans="1:9" s="45" customFormat="1" x14ac:dyDescent="0.2">
      <c r="A111" s="589"/>
      <c r="B111" s="581"/>
      <c r="C111" s="581"/>
      <c r="D111" s="610"/>
      <c r="E111" s="15" t="s">
        <v>189</v>
      </c>
      <c r="F111" s="15" t="s">
        <v>104</v>
      </c>
      <c r="G111" s="15">
        <v>12</v>
      </c>
      <c r="H111" s="16">
        <v>36.659999999999997</v>
      </c>
      <c r="I111" s="43">
        <f t="shared" si="2"/>
        <v>439.91999999999996</v>
      </c>
    </row>
    <row r="112" spans="1:9" s="45" customFormat="1" x14ac:dyDescent="0.2">
      <c r="A112" s="589"/>
      <c r="B112" s="581"/>
      <c r="C112" s="581"/>
      <c r="D112" s="610"/>
      <c r="E112" s="15" t="s">
        <v>430</v>
      </c>
      <c r="F112" s="15" t="s">
        <v>100</v>
      </c>
      <c r="G112" s="15">
        <v>2</v>
      </c>
      <c r="H112" s="16">
        <v>132.5</v>
      </c>
      <c r="I112" s="43">
        <f t="shared" si="2"/>
        <v>265</v>
      </c>
    </row>
    <row r="113" spans="1:9" s="45" customFormat="1" x14ac:dyDescent="0.2">
      <c r="A113" s="589"/>
      <c r="B113" s="581"/>
      <c r="C113" s="581"/>
      <c r="D113" s="610"/>
      <c r="E113" s="15" t="s">
        <v>656</v>
      </c>
      <c r="F113" s="15" t="s">
        <v>100</v>
      </c>
      <c r="G113" s="15">
        <v>2</v>
      </c>
      <c r="H113" s="16">
        <v>155.69999999999999</v>
      </c>
      <c r="I113" s="43">
        <f t="shared" si="2"/>
        <v>311.39999999999998</v>
      </c>
    </row>
    <row r="114" spans="1:9" s="45" customFormat="1" x14ac:dyDescent="0.2">
      <c r="A114" s="589"/>
      <c r="B114" s="581"/>
      <c r="C114" s="581"/>
      <c r="D114" s="610"/>
      <c r="E114" s="15" t="s">
        <v>229</v>
      </c>
      <c r="F114" s="15" t="s">
        <v>100</v>
      </c>
      <c r="G114" s="15">
        <v>1</v>
      </c>
      <c r="H114" s="16">
        <v>47.38</v>
      </c>
      <c r="I114" s="43">
        <f t="shared" si="2"/>
        <v>47.38</v>
      </c>
    </row>
    <row r="115" spans="1:9" s="45" customFormat="1" x14ac:dyDescent="0.2">
      <c r="A115" s="589"/>
      <c r="B115" s="581"/>
      <c r="C115" s="581"/>
      <c r="D115" s="610"/>
      <c r="E115" s="15" t="s">
        <v>436</v>
      </c>
      <c r="F115" s="15" t="s">
        <v>100</v>
      </c>
      <c r="G115" s="15">
        <v>1</v>
      </c>
      <c r="H115" s="16">
        <v>85.05</v>
      </c>
      <c r="I115" s="43">
        <f t="shared" si="2"/>
        <v>85.05</v>
      </c>
    </row>
    <row r="116" spans="1:9" s="45" customFormat="1" x14ac:dyDescent="0.2">
      <c r="A116" s="589"/>
      <c r="B116" s="581"/>
      <c r="C116" s="581"/>
      <c r="D116" s="610"/>
      <c r="E116" s="15" t="s">
        <v>237</v>
      </c>
      <c r="F116" s="15" t="s">
        <v>100</v>
      </c>
      <c r="G116" s="15">
        <v>6</v>
      </c>
      <c r="H116" s="16">
        <v>4.59</v>
      </c>
      <c r="I116" s="43">
        <f t="shared" si="2"/>
        <v>27.54</v>
      </c>
    </row>
    <row r="117" spans="1:9" s="45" customFormat="1" x14ac:dyDescent="0.2">
      <c r="A117" s="589"/>
      <c r="B117" s="581"/>
      <c r="C117" s="581"/>
      <c r="D117" s="610"/>
      <c r="E117" s="15" t="s">
        <v>411</v>
      </c>
      <c r="F117" s="15" t="s">
        <v>100</v>
      </c>
      <c r="G117" s="15">
        <v>2</v>
      </c>
      <c r="H117" s="16">
        <v>5.44</v>
      </c>
      <c r="I117" s="43">
        <f t="shared" si="2"/>
        <v>10.88</v>
      </c>
    </row>
    <row r="118" spans="1:9" s="45" customFormat="1" x14ac:dyDescent="0.2">
      <c r="A118" s="589"/>
      <c r="B118" s="581"/>
      <c r="C118" s="581"/>
      <c r="D118" s="610"/>
      <c r="E118" s="15" t="s">
        <v>191</v>
      </c>
      <c r="F118" s="15" t="s">
        <v>100</v>
      </c>
      <c r="G118" s="15">
        <v>2</v>
      </c>
      <c r="H118" s="16">
        <v>3</v>
      </c>
      <c r="I118" s="43">
        <f t="shared" si="2"/>
        <v>6</v>
      </c>
    </row>
    <row r="119" spans="1:9" s="45" customFormat="1" ht="13.5" thickBot="1" x14ac:dyDescent="0.25">
      <c r="A119" s="590"/>
      <c r="B119" s="581"/>
      <c r="C119" s="581"/>
      <c r="D119" s="611"/>
      <c r="E119" s="40" t="s">
        <v>432</v>
      </c>
      <c r="F119" s="40" t="s">
        <v>100</v>
      </c>
      <c r="G119" s="40">
        <v>2</v>
      </c>
      <c r="H119" s="41">
        <v>3.73</v>
      </c>
      <c r="I119" s="42">
        <f t="shared" si="2"/>
        <v>7.46</v>
      </c>
    </row>
    <row r="120" spans="1:9" s="45" customFormat="1" x14ac:dyDescent="0.2">
      <c r="A120" s="588" t="s">
        <v>118</v>
      </c>
      <c r="B120" s="581"/>
      <c r="C120" s="581"/>
      <c r="D120" s="609" t="s">
        <v>1190</v>
      </c>
      <c r="E120" s="37" t="s">
        <v>1191</v>
      </c>
      <c r="F120" s="37" t="s">
        <v>100</v>
      </c>
      <c r="G120" s="37">
        <v>1</v>
      </c>
      <c r="H120" s="38">
        <v>170</v>
      </c>
      <c r="I120" s="39">
        <f t="shared" si="2"/>
        <v>170</v>
      </c>
    </row>
    <row r="121" spans="1:9" s="45" customFormat="1" x14ac:dyDescent="0.2">
      <c r="A121" s="589"/>
      <c r="B121" s="581"/>
      <c r="C121" s="581"/>
      <c r="D121" s="610"/>
      <c r="E121" s="15" t="s">
        <v>723</v>
      </c>
      <c r="F121" s="15" t="s">
        <v>100</v>
      </c>
      <c r="G121" s="15">
        <v>1</v>
      </c>
      <c r="H121" s="16">
        <v>78</v>
      </c>
      <c r="I121" s="43">
        <f t="shared" si="2"/>
        <v>78</v>
      </c>
    </row>
    <row r="122" spans="1:9" s="45" customFormat="1" x14ac:dyDescent="0.2">
      <c r="A122" s="589"/>
      <c r="B122" s="581"/>
      <c r="C122" s="581"/>
      <c r="D122" s="610"/>
      <c r="E122" s="15" t="s">
        <v>146</v>
      </c>
      <c r="F122" s="15" t="s">
        <v>100</v>
      </c>
      <c r="G122" s="15">
        <v>1</v>
      </c>
      <c r="H122" s="16">
        <v>45</v>
      </c>
      <c r="I122" s="43">
        <f t="shared" si="2"/>
        <v>45</v>
      </c>
    </row>
    <row r="123" spans="1:9" s="45" customFormat="1" x14ac:dyDescent="0.2">
      <c r="A123" s="589"/>
      <c r="B123" s="581"/>
      <c r="C123" s="581"/>
      <c r="D123" s="610"/>
      <c r="E123" s="15" t="s">
        <v>1194</v>
      </c>
      <c r="F123" s="15" t="s">
        <v>100</v>
      </c>
      <c r="G123" s="15">
        <v>1</v>
      </c>
      <c r="H123" s="16">
        <v>17</v>
      </c>
      <c r="I123" s="43">
        <f t="shared" si="2"/>
        <v>17</v>
      </c>
    </row>
    <row r="124" spans="1:9" s="45" customFormat="1" x14ac:dyDescent="0.2">
      <c r="A124" s="589"/>
      <c r="B124" s="581"/>
      <c r="C124" s="581"/>
      <c r="D124" s="610"/>
      <c r="E124" s="15" t="s">
        <v>469</v>
      </c>
      <c r="F124" s="15" t="s">
        <v>100</v>
      </c>
      <c r="G124" s="15">
        <v>1</v>
      </c>
      <c r="H124" s="16">
        <v>95</v>
      </c>
      <c r="I124" s="43">
        <f t="shared" si="2"/>
        <v>95</v>
      </c>
    </row>
    <row r="125" spans="1:9" s="45" customFormat="1" x14ac:dyDescent="0.2">
      <c r="A125" s="589"/>
      <c r="B125" s="581"/>
      <c r="C125" s="581"/>
      <c r="D125" s="610"/>
      <c r="E125" s="15" t="s">
        <v>1195</v>
      </c>
      <c r="F125" s="15" t="s">
        <v>104</v>
      </c>
      <c r="G125" s="15">
        <v>1</v>
      </c>
      <c r="H125" s="16">
        <v>99</v>
      </c>
      <c r="I125" s="43">
        <f t="shared" si="2"/>
        <v>99</v>
      </c>
    </row>
    <row r="126" spans="1:9" s="45" customFormat="1" x14ac:dyDescent="0.2">
      <c r="A126" s="589"/>
      <c r="B126" s="581"/>
      <c r="C126" s="581"/>
      <c r="D126" s="610"/>
      <c r="E126" s="15" t="s">
        <v>1192</v>
      </c>
      <c r="F126" s="15" t="s">
        <v>100</v>
      </c>
      <c r="G126" s="15">
        <v>1</v>
      </c>
      <c r="H126" s="16">
        <v>75</v>
      </c>
      <c r="I126" s="43">
        <f t="shared" si="2"/>
        <v>75</v>
      </c>
    </row>
    <row r="127" spans="1:9" s="45" customFormat="1" ht="13.5" thickBot="1" x14ac:dyDescent="0.25">
      <c r="A127" s="589"/>
      <c r="B127" s="581"/>
      <c r="C127" s="581"/>
      <c r="D127" s="611"/>
      <c r="E127" s="40" t="s">
        <v>1193</v>
      </c>
      <c r="F127" s="40" t="s">
        <v>100</v>
      </c>
      <c r="G127" s="40">
        <v>1</v>
      </c>
      <c r="H127" s="41">
        <v>35</v>
      </c>
      <c r="I127" s="42">
        <f t="shared" si="2"/>
        <v>35</v>
      </c>
    </row>
    <row r="128" spans="1:9" s="45" customFormat="1" x14ac:dyDescent="0.2">
      <c r="A128" s="589"/>
      <c r="B128" s="581"/>
      <c r="C128" s="581"/>
      <c r="D128" s="609" t="s">
        <v>126</v>
      </c>
      <c r="E128" s="35" t="s">
        <v>367</v>
      </c>
      <c r="F128" s="35" t="s">
        <v>104</v>
      </c>
      <c r="G128" s="35">
        <v>2</v>
      </c>
      <c r="H128" s="36">
        <v>131.84</v>
      </c>
      <c r="I128" s="160">
        <f t="shared" si="2"/>
        <v>263.68</v>
      </c>
    </row>
    <row r="129" spans="1:9" s="45" customFormat="1" x14ac:dyDescent="0.2">
      <c r="A129" s="589"/>
      <c r="B129" s="581"/>
      <c r="C129" s="581"/>
      <c r="D129" s="610"/>
      <c r="E129" s="35" t="s">
        <v>868</v>
      </c>
      <c r="F129" s="35" t="s">
        <v>100</v>
      </c>
      <c r="G129" s="35">
        <v>1</v>
      </c>
      <c r="H129" s="36">
        <v>7.74</v>
      </c>
      <c r="I129" s="160">
        <f t="shared" si="2"/>
        <v>7.74</v>
      </c>
    </row>
    <row r="130" spans="1:9" s="45" customFormat="1" x14ac:dyDescent="0.2">
      <c r="A130" s="589"/>
      <c r="B130" s="581"/>
      <c r="C130" s="581"/>
      <c r="D130" s="610"/>
      <c r="E130" s="35" t="s">
        <v>322</v>
      </c>
      <c r="F130" s="35" t="s">
        <v>100</v>
      </c>
      <c r="G130" s="35">
        <v>1</v>
      </c>
      <c r="H130" s="36">
        <v>567.34</v>
      </c>
      <c r="I130" s="160">
        <f t="shared" si="2"/>
        <v>567.34</v>
      </c>
    </row>
    <row r="131" spans="1:9" s="45" customFormat="1" x14ac:dyDescent="0.2">
      <c r="A131" s="589"/>
      <c r="B131" s="581"/>
      <c r="C131" s="581"/>
      <c r="D131" s="610"/>
      <c r="E131" s="35" t="s">
        <v>368</v>
      </c>
      <c r="F131" s="35" t="s">
        <v>100</v>
      </c>
      <c r="G131" s="35">
        <v>2</v>
      </c>
      <c r="H131" s="36">
        <v>9.98</v>
      </c>
      <c r="I131" s="160">
        <f t="shared" si="2"/>
        <v>19.96</v>
      </c>
    </row>
    <row r="132" spans="1:9" s="45" customFormat="1" x14ac:dyDescent="0.2">
      <c r="A132" s="589"/>
      <c r="B132" s="581"/>
      <c r="C132" s="581"/>
      <c r="D132" s="610"/>
      <c r="E132" s="35" t="s">
        <v>146</v>
      </c>
      <c r="F132" s="35" t="s">
        <v>100</v>
      </c>
      <c r="G132" s="35">
        <v>4</v>
      </c>
      <c r="H132" s="36">
        <v>12.42</v>
      </c>
      <c r="I132" s="160">
        <f t="shared" si="2"/>
        <v>49.68</v>
      </c>
    </row>
    <row r="133" spans="1:9" s="45" customFormat="1" x14ac:dyDescent="0.2">
      <c r="A133" s="589"/>
      <c r="B133" s="581"/>
      <c r="C133" s="581"/>
      <c r="D133" s="610"/>
      <c r="E133" s="35" t="s">
        <v>1021</v>
      </c>
      <c r="F133" s="35" t="s">
        <v>100</v>
      </c>
      <c r="G133" s="35">
        <v>1</v>
      </c>
      <c r="H133" s="36">
        <v>410.43</v>
      </c>
      <c r="I133" s="160">
        <f t="shared" si="2"/>
        <v>410.43</v>
      </c>
    </row>
    <row r="134" spans="1:9" s="45" customFormat="1" x14ac:dyDescent="0.2">
      <c r="A134" s="589"/>
      <c r="B134" s="581"/>
      <c r="C134" s="581"/>
      <c r="D134" s="610"/>
      <c r="E134" s="35" t="s">
        <v>723</v>
      </c>
      <c r="F134" s="35" t="s">
        <v>100</v>
      </c>
      <c r="G134" s="35">
        <v>1</v>
      </c>
      <c r="H134" s="36">
        <v>24.58</v>
      </c>
      <c r="I134" s="160">
        <f t="shared" si="2"/>
        <v>24.58</v>
      </c>
    </row>
    <row r="135" spans="1:9" s="45" customFormat="1" x14ac:dyDescent="0.2">
      <c r="A135" s="589"/>
      <c r="B135" s="581"/>
      <c r="C135" s="581"/>
      <c r="D135" s="610"/>
      <c r="E135" s="35" t="s">
        <v>185</v>
      </c>
      <c r="F135" s="35" t="s">
        <v>100</v>
      </c>
      <c r="G135" s="35">
        <v>1</v>
      </c>
      <c r="H135" s="36">
        <v>42</v>
      </c>
      <c r="I135" s="160">
        <f t="shared" si="2"/>
        <v>42</v>
      </c>
    </row>
    <row r="136" spans="1:9" s="45" customFormat="1" x14ac:dyDescent="0.2">
      <c r="A136" s="589"/>
      <c r="B136" s="581"/>
      <c r="C136" s="581"/>
      <c r="D136" s="610"/>
      <c r="E136" s="35" t="s">
        <v>1196</v>
      </c>
      <c r="F136" s="35" t="s">
        <v>100</v>
      </c>
      <c r="G136" s="35">
        <v>1</v>
      </c>
      <c r="H136" s="36">
        <v>47.38</v>
      </c>
      <c r="I136" s="160">
        <f t="shared" si="2"/>
        <v>47.38</v>
      </c>
    </row>
    <row r="137" spans="1:9" s="45" customFormat="1" x14ac:dyDescent="0.2">
      <c r="A137" s="589"/>
      <c r="B137" s="581"/>
      <c r="C137" s="581"/>
      <c r="D137" s="610"/>
      <c r="E137" s="35" t="s">
        <v>193</v>
      </c>
      <c r="F137" s="35" t="s">
        <v>100</v>
      </c>
      <c r="G137" s="35">
        <v>1</v>
      </c>
      <c r="H137" s="36">
        <v>110.19</v>
      </c>
      <c r="I137" s="160">
        <f t="shared" si="2"/>
        <v>110.19</v>
      </c>
    </row>
    <row r="138" spans="1:9" s="45" customFormat="1" x14ac:dyDescent="0.2">
      <c r="A138" s="589"/>
      <c r="B138" s="581"/>
      <c r="C138" s="581"/>
      <c r="D138" s="610"/>
      <c r="E138" s="35" t="s">
        <v>438</v>
      </c>
      <c r="F138" s="35" t="s">
        <v>100</v>
      </c>
      <c r="G138" s="35">
        <v>1</v>
      </c>
      <c r="H138" s="36">
        <v>96.53</v>
      </c>
      <c r="I138" s="160">
        <f t="shared" si="2"/>
        <v>96.53</v>
      </c>
    </row>
    <row r="139" spans="1:9" s="45" customFormat="1" ht="13.5" thickBot="1" x14ac:dyDescent="0.25">
      <c r="A139" s="590"/>
      <c r="B139" s="580"/>
      <c r="C139" s="580"/>
      <c r="D139" s="611"/>
      <c r="E139" s="86" t="s">
        <v>1197</v>
      </c>
      <c r="F139" s="86" t="s">
        <v>100</v>
      </c>
      <c r="G139" s="86">
        <v>1</v>
      </c>
      <c r="H139" s="87">
        <v>4.22</v>
      </c>
      <c r="I139" s="203">
        <f t="shared" si="2"/>
        <v>4.22</v>
      </c>
    </row>
    <row r="140" spans="1:9" s="45" customFormat="1" x14ac:dyDescent="0.2">
      <c r="A140" s="588" t="s">
        <v>118</v>
      </c>
      <c r="B140" s="579">
        <v>20418.45</v>
      </c>
      <c r="C140" s="579" t="s">
        <v>77</v>
      </c>
      <c r="D140" s="609" t="s">
        <v>1292</v>
      </c>
      <c r="E140" s="37" t="s">
        <v>217</v>
      </c>
      <c r="F140" s="37" t="s">
        <v>104</v>
      </c>
      <c r="G140" s="37">
        <v>1</v>
      </c>
      <c r="H140" s="38">
        <v>55.65</v>
      </c>
      <c r="I140" s="39">
        <f t="shared" si="2"/>
        <v>55.65</v>
      </c>
    </row>
    <row r="141" spans="1:9" s="45" customFormat="1" x14ac:dyDescent="0.2">
      <c r="A141" s="589"/>
      <c r="B141" s="581"/>
      <c r="C141" s="581"/>
      <c r="D141" s="610"/>
      <c r="E141" s="35" t="s">
        <v>209</v>
      </c>
      <c r="F141" s="35" t="s">
        <v>100</v>
      </c>
      <c r="G141" s="35">
        <v>1</v>
      </c>
      <c r="H141" s="36">
        <v>173.33</v>
      </c>
      <c r="I141" s="160">
        <f t="shared" si="2"/>
        <v>173.33</v>
      </c>
    </row>
    <row r="142" spans="1:9" s="45" customFormat="1" x14ac:dyDescent="0.2">
      <c r="A142" s="589"/>
      <c r="B142" s="581"/>
      <c r="C142" s="581"/>
      <c r="D142" s="610"/>
      <c r="E142" s="35" t="s">
        <v>193</v>
      </c>
      <c r="F142" s="35" t="s">
        <v>100</v>
      </c>
      <c r="G142" s="35">
        <v>1</v>
      </c>
      <c r="H142" s="36">
        <v>110.19</v>
      </c>
      <c r="I142" s="160">
        <f t="shared" si="2"/>
        <v>110.19</v>
      </c>
    </row>
    <row r="143" spans="1:9" s="45" customFormat="1" x14ac:dyDescent="0.2">
      <c r="A143" s="589"/>
      <c r="B143" s="581"/>
      <c r="C143" s="581"/>
      <c r="D143" s="610"/>
      <c r="E143" s="35" t="s">
        <v>271</v>
      </c>
      <c r="F143" s="35" t="s">
        <v>100</v>
      </c>
      <c r="G143" s="35">
        <v>1</v>
      </c>
      <c r="H143" s="36">
        <v>290</v>
      </c>
      <c r="I143" s="160">
        <f t="shared" si="2"/>
        <v>290</v>
      </c>
    </row>
    <row r="144" spans="1:9" s="45" customFormat="1" x14ac:dyDescent="0.2">
      <c r="A144" s="589"/>
      <c r="B144" s="581"/>
      <c r="C144" s="581"/>
      <c r="D144" s="610"/>
      <c r="E144" s="35" t="s">
        <v>274</v>
      </c>
      <c r="F144" s="35" t="s">
        <v>100</v>
      </c>
      <c r="G144" s="35">
        <v>2</v>
      </c>
      <c r="H144" s="36">
        <v>102.25</v>
      </c>
      <c r="I144" s="160">
        <f t="shared" si="2"/>
        <v>204.5</v>
      </c>
    </row>
    <row r="145" spans="1:9" s="45" customFormat="1" ht="13.5" thickBot="1" x14ac:dyDescent="0.25">
      <c r="A145" s="590"/>
      <c r="B145" s="580"/>
      <c r="C145" s="580"/>
      <c r="D145" s="611"/>
      <c r="E145" s="86" t="s">
        <v>206</v>
      </c>
      <c r="F145" s="86" t="s">
        <v>100</v>
      </c>
      <c r="G145" s="86">
        <v>2</v>
      </c>
      <c r="H145" s="87">
        <v>5.28</v>
      </c>
      <c r="I145" s="203">
        <f t="shared" si="2"/>
        <v>10.56</v>
      </c>
    </row>
    <row r="146" spans="1:9" s="45" customFormat="1" x14ac:dyDescent="0.2">
      <c r="A146" s="588" t="s">
        <v>353</v>
      </c>
      <c r="B146" s="579">
        <v>26444.59</v>
      </c>
      <c r="C146" s="579" t="s">
        <v>78</v>
      </c>
      <c r="D146" s="591" t="s">
        <v>362</v>
      </c>
      <c r="E146" s="37" t="s">
        <v>355</v>
      </c>
      <c r="F146" s="37" t="s">
        <v>100</v>
      </c>
      <c r="G146" s="37">
        <v>22</v>
      </c>
      <c r="H146" s="38">
        <v>17</v>
      </c>
      <c r="I146" s="298">
        <f t="shared" si="2"/>
        <v>374</v>
      </c>
    </row>
    <row r="147" spans="1:9" s="45" customFormat="1" x14ac:dyDescent="0.2">
      <c r="A147" s="589"/>
      <c r="B147" s="581"/>
      <c r="C147" s="581"/>
      <c r="D147" s="595"/>
      <c r="E147" s="35" t="s">
        <v>665</v>
      </c>
      <c r="F147" s="35" t="s">
        <v>100</v>
      </c>
      <c r="G147" s="35">
        <v>1</v>
      </c>
      <c r="H147" s="36">
        <v>120</v>
      </c>
      <c r="I147" s="160">
        <f t="shared" si="2"/>
        <v>120</v>
      </c>
    </row>
    <row r="148" spans="1:9" s="45" customFormat="1" x14ac:dyDescent="0.2">
      <c r="A148" s="589"/>
      <c r="B148" s="581"/>
      <c r="C148" s="581"/>
      <c r="D148" s="595"/>
      <c r="E148" s="35" t="s">
        <v>1373</v>
      </c>
      <c r="F148" s="35" t="s">
        <v>100</v>
      </c>
      <c r="G148" s="35">
        <v>100</v>
      </c>
      <c r="H148" s="36">
        <v>0.3</v>
      </c>
      <c r="I148" s="160">
        <f t="shared" si="2"/>
        <v>30</v>
      </c>
    </row>
    <row r="149" spans="1:9" s="45" customFormat="1" x14ac:dyDescent="0.2">
      <c r="A149" s="589"/>
      <c r="B149" s="581"/>
      <c r="C149" s="581"/>
      <c r="D149" s="595"/>
      <c r="E149" s="35" t="s">
        <v>1374</v>
      </c>
      <c r="F149" s="35" t="s">
        <v>100</v>
      </c>
      <c r="G149" s="35">
        <v>100</v>
      </c>
      <c r="H149" s="36">
        <v>0.3</v>
      </c>
      <c r="I149" s="160">
        <f t="shared" si="2"/>
        <v>30</v>
      </c>
    </row>
    <row r="150" spans="1:9" s="45" customFormat="1" x14ac:dyDescent="0.2">
      <c r="A150" s="589"/>
      <c r="B150" s="581"/>
      <c r="C150" s="581"/>
      <c r="D150" s="595"/>
      <c r="E150" s="35" t="s">
        <v>385</v>
      </c>
      <c r="F150" s="35" t="s">
        <v>100</v>
      </c>
      <c r="G150" s="35">
        <v>2</v>
      </c>
      <c r="H150" s="36">
        <v>38.51</v>
      </c>
      <c r="I150" s="160">
        <f t="shared" si="2"/>
        <v>77.02</v>
      </c>
    </row>
    <row r="151" spans="1:9" s="45" customFormat="1" x14ac:dyDescent="0.2">
      <c r="A151" s="589"/>
      <c r="B151" s="581"/>
      <c r="C151" s="581"/>
      <c r="D151" s="595"/>
      <c r="E151" s="35" t="s">
        <v>1375</v>
      </c>
      <c r="F151" s="35" t="s">
        <v>100</v>
      </c>
      <c r="G151" s="35">
        <v>1</v>
      </c>
      <c r="H151" s="36">
        <v>130</v>
      </c>
      <c r="I151" s="160">
        <f t="shared" si="2"/>
        <v>130</v>
      </c>
    </row>
    <row r="152" spans="1:9" s="45" customFormat="1" x14ac:dyDescent="0.2">
      <c r="A152" s="589"/>
      <c r="B152" s="581"/>
      <c r="C152" s="581"/>
      <c r="D152" s="595"/>
      <c r="E152" s="35" t="s">
        <v>357</v>
      </c>
      <c r="F152" s="35" t="s">
        <v>100</v>
      </c>
      <c r="G152" s="35">
        <v>4</v>
      </c>
      <c r="H152" s="36">
        <v>35.270000000000003</v>
      </c>
      <c r="I152" s="160">
        <f t="shared" si="2"/>
        <v>141.08000000000001</v>
      </c>
    </row>
    <row r="153" spans="1:9" s="45" customFormat="1" x14ac:dyDescent="0.2">
      <c r="A153" s="589"/>
      <c r="B153" s="581"/>
      <c r="C153" s="581"/>
      <c r="D153" s="595"/>
      <c r="E153" s="35" t="s">
        <v>1174</v>
      </c>
      <c r="F153" s="35" t="s">
        <v>104</v>
      </c>
      <c r="G153" s="35">
        <v>200</v>
      </c>
      <c r="H153" s="36">
        <v>26.79</v>
      </c>
      <c r="I153" s="160">
        <f t="shared" si="2"/>
        <v>5358</v>
      </c>
    </row>
    <row r="154" spans="1:9" s="45" customFormat="1" x14ac:dyDescent="0.2">
      <c r="A154" s="589"/>
      <c r="B154" s="581"/>
      <c r="C154" s="581"/>
      <c r="D154" s="595"/>
      <c r="E154" s="35" t="s">
        <v>1376</v>
      </c>
      <c r="F154" s="35" t="s">
        <v>100</v>
      </c>
      <c r="G154" s="35">
        <v>100</v>
      </c>
      <c r="H154" s="36">
        <v>0.5</v>
      </c>
      <c r="I154" s="160">
        <f t="shared" si="2"/>
        <v>50</v>
      </c>
    </row>
    <row r="155" spans="1:9" s="45" customFormat="1" x14ac:dyDescent="0.2">
      <c r="A155" s="589"/>
      <c r="B155" s="581"/>
      <c r="C155" s="581"/>
      <c r="D155" s="595"/>
      <c r="E155" s="35" t="s">
        <v>1377</v>
      </c>
      <c r="F155" s="35" t="s">
        <v>104</v>
      </c>
      <c r="G155" s="35">
        <v>290</v>
      </c>
      <c r="H155" s="36">
        <v>7</v>
      </c>
      <c r="I155" s="160">
        <f t="shared" si="2"/>
        <v>2030</v>
      </c>
    </row>
    <row r="156" spans="1:9" s="45" customFormat="1" x14ac:dyDescent="0.2">
      <c r="A156" s="589"/>
      <c r="B156" s="581"/>
      <c r="C156" s="581"/>
      <c r="D156" s="595"/>
      <c r="E156" s="35" t="s">
        <v>384</v>
      </c>
      <c r="F156" s="35" t="s">
        <v>100</v>
      </c>
      <c r="G156" s="35">
        <v>3</v>
      </c>
      <c r="H156" s="36">
        <v>11</v>
      </c>
      <c r="I156" s="160">
        <f t="shared" si="2"/>
        <v>33</v>
      </c>
    </row>
    <row r="157" spans="1:9" s="45" customFormat="1" x14ac:dyDescent="0.2">
      <c r="A157" s="589"/>
      <c r="B157" s="581"/>
      <c r="C157" s="581"/>
      <c r="D157" s="595"/>
      <c r="E157" s="35" t="s">
        <v>1378</v>
      </c>
      <c r="F157" s="35" t="s">
        <v>155</v>
      </c>
      <c r="G157" s="35">
        <v>2</v>
      </c>
      <c r="H157" s="36">
        <v>250</v>
      </c>
      <c r="I157" s="160">
        <f t="shared" si="2"/>
        <v>500</v>
      </c>
    </row>
    <row r="158" spans="1:9" s="45" customFormat="1" x14ac:dyDescent="0.2">
      <c r="A158" s="589"/>
      <c r="B158" s="581"/>
      <c r="C158" s="581"/>
      <c r="D158" s="595"/>
      <c r="E158" s="35" t="s">
        <v>1379</v>
      </c>
      <c r="F158" s="35" t="s">
        <v>100</v>
      </c>
      <c r="G158" s="35">
        <v>15</v>
      </c>
      <c r="H158" s="36">
        <v>15</v>
      </c>
      <c r="I158" s="160">
        <f t="shared" si="2"/>
        <v>225</v>
      </c>
    </row>
    <row r="159" spans="1:9" s="45" customFormat="1" x14ac:dyDescent="0.2">
      <c r="A159" s="589"/>
      <c r="B159" s="581"/>
      <c r="C159" s="581"/>
      <c r="D159" s="595"/>
      <c r="E159" s="35" t="s">
        <v>1380</v>
      </c>
      <c r="F159" s="35" t="s">
        <v>100</v>
      </c>
      <c r="G159" s="35">
        <v>1</v>
      </c>
      <c r="H159" s="36">
        <v>40</v>
      </c>
      <c r="I159" s="160">
        <f t="shared" si="2"/>
        <v>40</v>
      </c>
    </row>
    <row r="160" spans="1:9" s="45" customFormat="1" x14ac:dyDescent="0.2">
      <c r="A160" s="589"/>
      <c r="B160" s="581"/>
      <c r="C160" s="581"/>
      <c r="D160" s="595"/>
      <c r="E160" s="35" t="s">
        <v>363</v>
      </c>
      <c r="F160" s="35" t="s">
        <v>100</v>
      </c>
      <c r="G160" s="35">
        <v>3</v>
      </c>
      <c r="H160" s="36">
        <v>60</v>
      </c>
      <c r="I160" s="160">
        <f t="shared" si="2"/>
        <v>180</v>
      </c>
    </row>
    <row r="161" spans="1:9" s="45" customFormat="1" ht="13.5" thickBot="1" x14ac:dyDescent="0.25">
      <c r="A161" s="590"/>
      <c r="B161" s="581"/>
      <c r="C161" s="581"/>
      <c r="D161" s="592"/>
      <c r="E161" s="86" t="s">
        <v>357</v>
      </c>
      <c r="F161" s="86" t="s">
        <v>100</v>
      </c>
      <c r="G161" s="86">
        <v>15</v>
      </c>
      <c r="H161" s="87">
        <v>30</v>
      </c>
      <c r="I161" s="203">
        <f t="shared" si="2"/>
        <v>450</v>
      </c>
    </row>
    <row r="162" spans="1:9" s="45" customFormat="1" x14ac:dyDescent="0.2">
      <c r="A162" s="588" t="s">
        <v>118</v>
      </c>
      <c r="B162" s="581"/>
      <c r="C162" s="581"/>
      <c r="D162" s="609" t="s">
        <v>1030</v>
      </c>
      <c r="E162" s="37" t="s">
        <v>320</v>
      </c>
      <c r="F162" s="37" t="s">
        <v>104</v>
      </c>
      <c r="G162" s="37">
        <v>3</v>
      </c>
      <c r="H162" s="38">
        <v>154.05000000000001</v>
      </c>
      <c r="I162" s="39">
        <f t="shared" si="2"/>
        <v>462.15000000000003</v>
      </c>
    </row>
    <row r="163" spans="1:9" s="45" customFormat="1" x14ac:dyDescent="0.2">
      <c r="A163" s="589"/>
      <c r="B163" s="581"/>
      <c r="C163" s="581"/>
      <c r="D163" s="610"/>
      <c r="E163" s="35" t="s">
        <v>367</v>
      </c>
      <c r="F163" s="35" t="s">
        <v>104</v>
      </c>
      <c r="G163" s="35">
        <v>1</v>
      </c>
      <c r="H163" s="36">
        <v>131.84</v>
      </c>
      <c r="I163" s="160">
        <f t="shared" si="2"/>
        <v>131.84</v>
      </c>
    </row>
    <row r="164" spans="1:9" s="45" customFormat="1" x14ac:dyDescent="0.2">
      <c r="A164" s="589"/>
      <c r="B164" s="581"/>
      <c r="C164" s="581"/>
      <c r="D164" s="610"/>
      <c r="E164" s="15" t="s">
        <v>146</v>
      </c>
      <c r="F164" s="15" t="s">
        <v>100</v>
      </c>
      <c r="G164" s="15">
        <v>2</v>
      </c>
      <c r="H164" s="16">
        <v>45</v>
      </c>
      <c r="I164" s="160">
        <f t="shared" si="2"/>
        <v>90</v>
      </c>
    </row>
    <row r="165" spans="1:9" s="45" customFormat="1" x14ac:dyDescent="0.2">
      <c r="A165" s="589"/>
      <c r="B165" s="581"/>
      <c r="C165" s="581"/>
      <c r="D165" s="610"/>
      <c r="E165" s="76" t="s">
        <v>1021</v>
      </c>
      <c r="F165" s="76" t="s">
        <v>100</v>
      </c>
      <c r="G165" s="76">
        <v>1</v>
      </c>
      <c r="H165" s="77">
        <v>410.43</v>
      </c>
      <c r="I165" s="160">
        <f t="shared" si="2"/>
        <v>410.43</v>
      </c>
    </row>
    <row r="166" spans="1:9" s="45" customFormat="1" x14ac:dyDescent="0.2">
      <c r="A166" s="589"/>
      <c r="B166" s="581"/>
      <c r="C166" s="581"/>
      <c r="D166" s="610"/>
      <c r="E166" s="76" t="s">
        <v>185</v>
      </c>
      <c r="F166" s="76" t="s">
        <v>100</v>
      </c>
      <c r="G166" s="76">
        <v>1</v>
      </c>
      <c r="H166" s="77">
        <v>42</v>
      </c>
      <c r="I166" s="160">
        <f t="shared" si="2"/>
        <v>42</v>
      </c>
    </row>
    <row r="167" spans="1:9" s="45" customFormat="1" x14ac:dyDescent="0.2">
      <c r="A167" s="589"/>
      <c r="B167" s="581"/>
      <c r="C167" s="581"/>
      <c r="D167" s="610"/>
      <c r="E167" s="76" t="s">
        <v>521</v>
      </c>
      <c r="F167" s="76" t="s">
        <v>102</v>
      </c>
      <c r="G167" s="76">
        <v>2</v>
      </c>
      <c r="H167" s="77">
        <v>69.81</v>
      </c>
      <c r="I167" s="160">
        <f t="shared" si="2"/>
        <v>139.62</v>
      </c>
    </row>
    <row r="168" spans="1:9" s="45" customFormat="1" x14ac:dyDescent="0.2">
      <c r="A168" s="589"/>
      <c r="B168" s="581"/>
      <c r="C168" s="581"/>
      <c r="D168" s="610"/>
      <c r="E168" s="76" t="s">
        <v>1084</v>
      </c>
      <c r="F168" s="76" t="s">
        <v>104</v>
      </c>
      <c r="G168" s="76">
        <v>4</v>
      </c>
      <c r="H168" s="77">
        <v>70.56</v>
      </c>
      <c r="I168" s="160">
        <f t="shared" si="2"/>
        <v>282.24</v>
      </c>
    </row>
    <row r="169" spans="1:9" s="45" customFormat="1" x14ac:dyDescent="0.2">
      <c r="A169" s="589"/>
      <c r="B169" s="581"/>
      <c r="C169" s="581"/>
      <c r="D169" s="610"/>
      <c r="E169" s="76" t="s">
        <v>578</v>
      </c>
      <c r="F169" s="76" t="s">
        <v>100</v>
      </c>
      <c r="G169" s="76">
        <v>1</v>
      </c>
      <c r="H169" s="77">
        <v>13.56</v>
      </c>
      <c r="I169" s="160">
        <f>G169*H169</f>
        <v>13.56</v>
      </c>
    </row>
    <row r="170" spans="1:9" s="45" customFormat="1" x14ac:dyDescent="0.2">
      <c r="A170" s="589"/>
      <c r="B170" s="581"/>
      <c r="C170" s="581"/>
      <c r="D170" s="610"/>
      <c r="E170" s="76" t="s">
        <v>273</v>
      </c>
      <c r="F170" s="76" t="s">
        <v>104</v>
      </c>
      <c r="G170" s="76">
        <v>2</v>
      </c>
      <c r="H170" s="77">
        <v>55.65</v>
      </c>
      <c r="I170" s="160">
        <f t="shared" ref="I170:I207" si="3">G170*H170</f>
        <v>111.3</v>
      </c>
    </row>
    <row r="171" spans="1:9" s="45" customFormat="1" x14ac:dyDescent="0.2">
      <c r="A171" s="589"/>
      <c r="B171" s="581"/>
      <c r="C171" s="581"/>
      <c r="D171" s="610"/>
      <c r="E171" s="76" t="s">
        <v>340</v>
      </c>
      <c r="F171" s="76" t="s">
        <v>104</v>
      </c>
      <c r="G171" s="76">
        <v>11</v>
      </c>
      <c r="H171" s="77">
        <v>187.36</v>
      </c>
      <c r="I171" s="160">
        <f t="shared" si="3"/>
        <v>2060.96</v>
      </c>
    </row>
    <row r="172" spans="1:9" s="45" customFormat="1" x14ac:dyDescent="0.2">
      <c r="A172" s="589"/>
      <c r="B172" s="581"/>
      <c r="C172" s="581"/>
      <c r="D172" s="610"/>
      <c r="E172" s="76" t="s">
        <v>785</v>
      </c>
      <c r="F172" s="76" t="s">
        <v>104</v>
      </c>
      <c r="G172" s="76">
        <v>8</v>
      </c>
      <c r="H172" s="77">
        <v>50.37</v>
      </c>
      <c r="I172" s="160">
        <f t="shared" si="3"/>
        <v>402.96</v>
      </c>
    </row>
    <row r="173" spans="1:9" s="45" customFormat="1" x14ac:dyDescent="0.2">
      <c r="A173" s="589"/>
      <c r="B173" s="581"/>
      <c r="C173" s="581"/>
      <c r="D173" s="610"/>
      <c r="E173" s="76" t="s">
        <v>206</v>
      </c>
      <c r="F173" s="76" t="s">
        <v>100</v>
      </c>
      <c r="G173" s="76">
        <v>8</v>
      </c>
      <c r="H173" s="77">
        <v>5.28</v>
      </c>
      <c r="I173" s="160">
        <f t="shared" si="3"/>
        <v>42.24</v>
      </c>
    </row>
    <row r="174" spans="1:9" s="45" customFormat="1" x14ac:dyDescent="0.2">
      <c r="A174" s="589"/>
      <c r="B174" s="581"/>
      <c r="C174" s="581"/>
      <c r="D174" s="610"/>
      <c r="E174" s="76" t="s">
        <v>209</v>
      </c>
      <c r="F174" s="76" t="s">
        <v>100</v>
      </c>
      <c r="G174" s="76">
        <v>6</v>
      </c>
      <c r="H174" s="77">
        <v>173.33</v>
      </c>
      <c r="I174" s="160">
        <f t="shared" si="3"/>
        <v>1039.98</v>
      </c>
    </row>
    <row r="175" spans="1:9" s="45" customFormat="1" x14ac:dyDescent="0.2">
      <c r="A175" s="589"/>
      <c r="B175" s="581"/>
      <c r="C175" s="581"/>
      <c r="D175" s="610"/>
      <c r="E175" s="76" t="s">
        <v>855</v>
      </c>
      <c r="F175" s="76" t="s">
        <v>100</v>
      </c>
      <c r="G175" s="76">
        <v>2</v>
      </c>
      <c r="H175" s="77">
        <v>52.46</v>
      </c>
      <c r="I175" s="160">
        <f t="shared" si="3"/>
        <v>104.92</v>
      </c>
    </row>
    <row r="176" spans="1:9" s="45" customFormat="1" x14ac:dyDescent="0.2">
      <c r="A176" s="589"/>
      <c r="B176" s="581"/>
      <c r="C176" s="581"/>
      <c r="D176" s="610"/>
      <c r="E176" s="76" t="s">
        <v>686</v>
      </c>
      <c r="F176" s="76" t="s">
        <v>100</v>
      </c>
      <c r="G176" s="76">
        <v>1</v>
      </c>
      <c r="H176" s="77">
        <v>32.520000000000003</v>
      </c>
      <c r="I176" s="160">
        <f t="shared" si="3"/>
        <v>32.520000000000003</v>
      </c>
    </row>
    <row r="177" spans="1:9" s="45" customFormat="1" x14ac:dyDescent="0.2">
      <c r="A177" s="589"/>
      <c r="B177" s="581"/>
      <c r="C177" s="581"/>
      <c r="D177" s="610"/>
      <c r="E177" s="76" t="s">
        <v>275</v>
      </c>
      <c r="F177" s="76" t="s">
        <v>100</v>
      </c>
      <c r="G177" s="76">
        <v>1</v>
      </c>
      <c r="H177" s="77">
        <v>92.39</v>
      </c>
      <c r="I177" s="160">
        <f t="shared" si="3"/>
        <v>92.39</v>
      </c>
    </row>
    <row r="178" spans="1:9" s="45" customFormat="1" x14ac:dyDescent="0.2">
      <c r="A178" s="589"/>
      <c r="B178" s="581"/>
      <c r="C178" s="581"/>
      <c r="D178" s="610"/>
      <c r="E178" s="76" t="s">
        <v>274</v>
      </c>
      <c r="F178" s="76" t="s">
        <v>100</v>
      </c>
      <c r="G178" s="76">
        <v>1</v>
      </c>
      <c r="H178" s="77">
        <v>102.25</v>
      </c>
      <c r="I178" s="160">
        <f t="shared" si="3"/>
        <v>102.25</v>
      </c>
    </row>
    <row r="179" spans="1:9" s="45" customFormat="1" x14ac:dyDescent="0.2">
      <c r="A179" s="589"/>
      <c r="B179" s="581"/>
      <c r="C179" s="581"/>
      <c r="D179" s="610"/>
      <c r="E179" s="76" t="s">
        <v>271</v>
      </c>
      <c r="F179" s="76" t="s">
        <v>100</v>
      </c>
      <c r="G179" s="76">
        <v>1</v>
      </c>
      <c r="H179" s="77">
        <v>290</v>
      </c>
      <c r="I179" s="160">
        <f t="shared" si="3"/>
        <v>290</v>
      </c>
    </row>
    <row r="180" spans="1:9" s="45" customFormat="1" ht="13.5" thickBot="1" x14ac:dyDescent="0.25">
      <c r="A180" s="590"/>
      <c r="B180" s="580"/>
      <c r="C180" s="580"/>
      <c r="D180" s="611"/>
      <c r="E180" s="40" t="s">
        <v>193</v>
      </c>
      <c r="F180" s="40" t="s">
        <v>100</v>
      </c>
      <c r="G180" s="40">
        <v>1</v>
      </c>
      <c r="H180" s="41">
        <v>110.19</v>
      </c>
      <c r="I180" s="203">
        <f t="shared" si="3"/>
        <v>110.19</v>
      </c>
    </row>
    <row r="181" spans="1:9" s="45" customFormat="1" x14ac:dyDescent="0.2">
      <c r="A181" s="588" t="s">
        <v>118</v>
      </c>
      <c r="B181" s="579">
        <v>22700.71</v>
      </c>
      <c r="C181" s="579" t="s">
        <v>79</v>
      </c>
      <c r="D181" s="609" t="s">
        <v>1030</v>
      </c>
      <c r="E181" s="85" t="s">
        <v>319</v>
      </c>
      <c r="F181" s="85" t="s">
        <v>104</v>
      </c>
      <c r="G181" s="85">
        <v>10</v>
      </c>
      <c r="H181" s="158">
        <v>238.93</v>
      </c>
      <c r="I181" s="159">
        <f t="shared" si="3"/>
        <v>2389.3000000000002</v>
      </c>
    </row>
    <row r="182" spans="1:9" s="45" customFormat="1" x14ac:dyDescent="0.2">
      <c r="A182" s="589"/>
      <c r="B182" s="581"/>
      <c r="C182" s="581"/>
      <c r="D182" s="610"/>
      <c r="E182" s="15" t="s">
        <v>206</v>
      </c>
      <c r="F182" s="15" t="s">
        <v>100</v>
      </c>
      <c r="G182" s="15">
        <v>10</v>
      </c>
      <c r="H182" s="16">
        <v>5.28</v>
      </c>
      <c r="I182" s="43">
        <f t="shared" si="3"/>
        <v>52.800000000000004</v>
      </c>
    </row>
    <row r="183" spans="1:9" s="45" customFormat="1" x14ac:dyDescent="0.2">
      <c r="A183" s="589"/>
      <c r="B183" s="581"/>
      <c r="C183" s="581"/>
      <c r="D183" s="610"/>
      <c r="E183" s="15" t="s">
        <v>209</v>
      </c>
      <c r="F183" s="15" t="s">
        <v>100</v>
      </c>
      <c r="G183" s="15">
        <v>10</v>
      </c>
      <c r="H183" s="16">
        <v>173.33</v>
      </c>
      <c r="I183" s="43">
        <f t="shared" si="3"/>
        <v>1733.3000000000002</v>
      </c>
    </row>
    <row r="184" spans="1:9" s="45" customFormat="1" x14ac:dyDescent="0.2">
      <c r="A184" s="589"/>
      <c r="B184" s="581"/>
      <c r="C184" s="581"/>
      <c r="D184" s="610"/>
      <c r="E184" s="15" t="s">
        <v>193</v>
      </c>
      <c r="F184" s="15" t="s">
        <v>100</v>
      </c>
      <c r="G184" s="15">
        <v>2</v>
      </c>
      <c r="H184" s="16">
        <v>110.19</v>
      </c>
      <c r="I184" s="43">
        <f t="shared" si="3"/>
        <v>220.38</v>
      </c>
    </row>
    <row r="185" spans="1:9" s="45" customFormat="1" x14ac:dyDescent="0.2">
      <c r="A185" s="589"/>
      <c r="B185" s="581"/>
      <c r="C185" s="581"/>
      <c r="D185" s="610"/>
      <c r="E185" s="15" t="s">
        <v>1496</v>
      </c>
      <c r="F185" s="15" t="s">
        <v>100</v>
      </c>
      <c r="G185" s="15">
        <v>2</v>
      </c>
      <c r="H185" s="16">
        <v>90</v>
      </c>
      <c r="I185" s="43">
        <f t="shared" si="3"/>
        <v>180</v>
      </c>
    </row>
    <row r="186" spans="1:9" s="45" customFormat="1" x14ac:dyDescent="0.2">
      <c r="A186" s="589"/>
      <c r="B186" s="581"/>
      <c r="C186" s="581"/>
      <c r="D186" s="610"/>
      <c r="E186" s="15" t="s">
        <v>273</v>
      </c>
      <c r="F186" s="15" t="s">
        <v>104</v>
      </c>
      <c r="G186" s="15">
        <v>2</v>
      </c>
      <c r="H186" s="16">
        <v>55.65</v>
      </c>
      <c r="I186" s="43">
        <f t="shared" si="3"/>
        <v>111.3</v>
      </c>
    </row>
    <row r="187" spans="1:9" s="45" customFormat="1" x14ac:dyDescent="0.2">
      <c r="A187" s="589"/>
      <c r="B187" s="581"/>
      <c r="C187" s="581"/>
      <c r="D187" s="610"/>
      <c r="E187" s="15" t="s">
        <v>271</v>
      </c>
      <c r="F187" s="15" t="s">
        <v>100</v>
      </c>
      <c r="G187" s="15">
        <v>2</v>
      </c>
      <c r="H187" s="16">
        <v>290</v>
      </c>
      <c r="I187" s="43">
        <f t="shared" si="3"/>
        <v>580</v>
      </c>
    </row>
    <row r="188" spans="1:9" s="45" customFormat="1" x14ac:dyDescent="0.2">
      <c r="A188" s="589"/>
      <c r="B188" s="581"/>
      <c r="C188" s="581"/>
      <c r="D188" s="610"/>
      <c r="E188" s="15" t="s">
        <v>1497</v>
      </c>
      <c r="F188" s="15" t="s">
        <v>100</v>
      </c>
      <c r="G188" s="15">
        <v>1</v>
      </c>
      <c r="H188" s="16">
        <v>170</v>
      </c>
      <c r="I188" s="43">
        <f t="shared" si="3"/>
        <v>170</v>
      </c>
    </row>
    <row r="189" spans="1:9" s="45" customFormat="1" x14ac:dyDescent="0.2">
      <c r="A189" s="589"/>
      <c r="B189" s="581"/>
      <c r="C189" s="581"/>
      <c r="D189" s="626"/>
      <c r="E189" s="15" t="s">
        <v>704</v>
      </c>
      <c r="F189" s="15" t="s">
        <v>100</v>
      </c>
      <c r="G189" s="15">
        <v>1</v>
      </c>
      <c r="H189" s="16">
        <v>60</v>
      </c>
      <c r="I189" s="43">
        <f t="shared" si="3"/>
        <v>60</v>
      </c>
    </row>
    <row r="190" spans="1:9" s="45" customFormat="1" x14ac:dyDescent="0.2">
      <c r="A190" s="589"/>
      <c r="B190" s="581"/>
      <c r="C190" s="581"/>
      <c r="D190" s="675" t="s">
        <v>323</v>
      </c>
      <c r="E190" s="15" t="s">
        <v>273</v>
      </c>
      <c r="F190" s="15" t="s">
        <v>104</v>
      </c>
      <c r="G190" s="15">
        <v>3</v>
      </c>
      <c r="H190" s="16">
        <v>55.65</v>
      </c>
      <c r="I190" s="43">
        <f t="shared" si="3"/>
        <v>166.95</v>
      </c>
    </row>
    <row r="191" spans="1:9" s="45" customFormat="1" ht="13.5" thickBot="1" x14ac:dyDescent="0.25">
      <c r="A191" s="590"/>
      <c r="B191" s="581"/>
      <c r="C191" s="581"/>
      <c r="D191" s="611"/>
      <c r="E191" s="40" t="s">
        <v>275</v>
      </c>
      <c r="F191" s="40" t="s">
        <v>100</v>
      </c>
      <c r="G191" s="40">
        <v>1</v>
      </c>
      <c r="H191" s="41">
        <v>90</v>
      </c>
      <c r="I191" s="42">
        <f t="shared" si="3"/>
        <v>90</v>
      </c>
    </row>
    <row r="192" spans="1:9" s="45" customFormat="1" x14ac:dyDescent="0.2">
      <c r="A192" s="588" t="s">
        <v>558</v>
      </c>
      <c r="B192" s="581"/>
      <c r="C192" s="581"/>
      <c r="D192" s="609" t="s">
        <v>1030</v>
      </c>
      <c r="E192" s="37" t="s">
        <v>430</v>
      </c>
      <c r="F192" s="37" t="s">
        <v>100</v>
      </c>
      <c r="G192" s="37">
        <v>2</v>
      </c>
      <c r="H192" s="38">
        <v>132.5</v>
      </c>
      <c r="I192" s="39">
        <f t="shared" si="3"/>
        <v>265</v>
      </c>
    </row>
    <row r="193" spans="1:9" s="45" customFormat="1" ht="13.5" thickBot="1" x14ac:dyDescent="0.25">
      <c r="A193" s="590"/>
      <c r="B193" s="581"/>
      <c r="C193" s="581"/>
      <c r="D193" s="611"/>
      <c r="E193" s="40" t="s">
        <v>244</v>
      </c>
      <c r="F193" s="40" t="s">
        <v>100</v>
      </c>
      <c r="G193" s="40">
        <v>1</v>
      </c>
      <c r="H193" s="41">
        <v>290</v>
      </c>
      <c r="I193" s="42">
        <f t="shared" si="3"/>
        <v>290</v>
      </c>
    </row>
    <row r="194" spans="1:9" s="45" customFormat="1" ht="13.15" customHeight="1" x14ac:dyDescent="0.2">
      <c r="A194" s="588" t="s">
        <v>353</v>
      </c>
      <c r="B194" s="581"/>
      <c r="C194" s="581"/>
      <c r="D194" s="591" t="s">
        <v>362</v>
      </c>
      <c r="E194" s="37" t="s">
        <v>355</v>
      </c>
      <c r="F194" s="37" t="s">
        <v>100</v>
      </c>
      <c r="G194" s="37">
        <v>4</v>
      </c>
      <c r="H194" s="38">
        <v>17</v>
      </c>
      <c r="I194" s="39">
        <f t="shared" si="3"/>
        <v>68</v>
      </c>
    </row>
    <row r="195" spans="1:9" s="45" customFormat="1" x14ac:dyDescent="0.2">
      <c r="A195" s="589"/>
      <c r="B195" s="581"/>
      <c r="C195" s="581"/>
      <c r="D195" s="595"/>
      <c r="E195" s="15" t="s">
        <v>356</v>
      </c>
      <c r="F195" s="15" t="s">
        <v>100</v>
      </c>
      <c r="G195" s="15">
        <v>3</v>
      </c>
      <c r="H195" s="16">
        <v>44.8</v>
      </c>
      <c r="I195" s="43">
        <f t="shared" si="3"/>
        <v>134.39999999999998</v>
      </c>
    </row>
    <row r="196" spans="1:9" s="45" customFormat="1" x14ac:dyDescent="0.2">
      <c r="A196" s="589"/>
      <c r="B196" s="581"/>
      <c r="C196" s="581"/>
      <c r="D196" s="595"/>
      <c r="E196" s="15" t="s">
        <v>1373</v>
      </c>
      <c r="F196" s="15" t="s">
        <v>100</v>
      </c>
      <c r="G196" s="15">
        <v>20</v>
      </c>
      <c r="H196" s="16">
        <v>4</v>
      </c>
      <c r="I196" s="160">
        <f t="shared" si="3"/>
        <v>80</v>
      </c>
    </row>
    <row r="197" spans="1:9" s="45" customFormat="1" x14ac:dyDescent="0.2">
      <c r="A197" s="589"/>
      <c r="B197" s="581"/>
      <c r="C197" s="581"/>
      <c r="D197" s="595"/>
      <c r="E197" s="15" t="s">
        <v>507</v>
      </c>
      <c r="F197" s="15" t="s">
        <v>100</v>
      </c>
      <c r="G197" s="15">
        <v>20</v>
      </c>
      <c r="H197" s="16">
        <v>1.5</v>
      </c>
      <c r="I197" s="43">
        <f t="shared" si="3"/>
        <v>30</v>
      </c>
    </row>
    <row r="198" spans="1:9" s="45" customFormat="1" x14ac:dyDescent="0.2">
      <c r="A198" s="589"/>
      <c r="B198" s="581"/>
      <c r="C198" s="581"/>
      <c r="D198" s="595"/>
      <c r="E198" s="53" t="s">
        <v>1520</v>
      </c>
      <c r="F198" s="53" t="s">
        <v>100</v>
      </c>
      <c r="G198" s="53">
        <v>1</v>
      </c>
      <c r="H198" s="156">
        <v>798</v>
      </c>
      <c r="I198" s="160">
        <f t="shared" si="3"/>
        <v>798</v>
      </c>
    </row>
    <row r="199" spans="1:9" s="45" customFormat="1" x14ac:dyDescent="0.2">
      <c r="A199" s="589"/>
      <c r="B199" s="581"/>
      <c r="C199" s="581"/>
      <c r="D199" s="595"/>
      <c r="E199" s="76" t="s">
        <v>357</v>
      </c>
      <c r="F199" s="76" t="s">
        <v>100</v>
      </c>
      <c r="G199" s="76">
        <v>15</v>
      </c>
      <c r="H199" s="77">
        <v>30</v>
      </c>
      <c r="I199" s="160">
        <f t="shared" si="3"/>
        <v>450</v>
      </c>
    </row>
    <row r="200" spans="1:9" s="45" customFormat="1" ht="13.5" thickBot="1" x14ac:dyDescent="0.25">
      <c r="A200" s="589"/>
      <c r="B200" s="581"/>
      <c r="C200" s="581"/>
      <c r="D200" s="592"/>
      <c r="E200" s="40" t="s">
        <v>361</v>
      </c>
      <c r="F200" s="40" t="s">
        <v>100</v>
      </c>
      <c r="G200" s="40">
        <v>1</v>
      </c>
      <c r="H200" s="41">
        <v>20.95</v>
      </c>
      <c r="I200" s="203">
        <f t="shared" si="3"/>
        <v>20.95</v>
      </c>
    </row>
    <row r="201" spans="1:9" s="45" customFormat="1" x14ac:dyDescent="0.2">
      <c r="A201" s="589"/>
      <c r="B201" s="581"/>
      <c r="C201" s="581"/>
      <c r="D201" s="609" t="s">
        <v>126</v>
      </c>
      <c r="E201" s="85" t="s">
        <v>1518</v>
      </c>
      <c r="F201" s="85" t="s">
        <v>100</v>
      </c>
      <c r="G201" s="85">
        <v>200</v>
      </c>
      <c r="H201" s="158">
        <v>2.5</v>
      </c>
      <c r="I201" s="159">
        <f t="shared" si="3"/>
        <v>500</v>
      </c>
    </row>
    <row r="202" spans="1:9" s="45" customFormat="1" x14ac:dyDescent="0.2">
      <c r="A202" s="589"/>
      <c r="B202" s="581"/>
      <c r="C202" s="581"/>
      <c r="D202" s="610"/>
      <c r="E202" s="15" t="s">
        <v>1174</v>
      </c>
      <c r="F202" s="15" t="s">
        <v>100</v>
      </c>
      <c r="G202" s="15">
        <v>100</v>
      </c>
      <c r="H202" s="16">
        <v>23.59</v>
      </c>
      <c r="I202" s="43">
        <f t="shared" si="3"/>
        <v>2359</v>
      </c>
    </row>
    <row r="203" spans="1:9" s="45" customFormat="1" x14ac:dyDescent="0.2">
      <c r="A203" s="589"/>
      <c r="B203" s="581"/>
      <c r="C203" s="581"/>
      <c r="D203" s="610"/>
      <c r="E203" s="15" t="s">
        <v>355</v>
      </c>
      <c r="F203" s="15" t="s">
        <v>100</v>
      </c>
      <c r="G203" s="15">
        <v>10</v>
      </c>
      <c r="H203" s="16">
        <v>17</v>
      </c>
      <c r="I203" s="43">
        <f t="shared" si="3"/>
        <v>170</v>
      </c>
    </row>
    <row r="204" spans="1:9" s="45" customFormat="1" x14ac:dyDescent="0.2">
      <c r="A204" s="589"/>
      <c r="B204" s="581"/>
      <c r="C204" s="581"/>
      <c r="D204" s="610"/>
      <c r="E204" s="15" t="s">
        <v>1379</v>
      </c>
      <c r="F204" s="15" t="s">
        <v>100</v>
      </c>
      <c r="G204" s="15">
        <v>10</v>
      </c>
      <c r="H204" s="16">
        <v>35</v>
      </c>
      <c r="I204" s="43">
        <f t="shared" si="3"/>
        <v>350</v>
      </c>
    </row>
    <row r="205" spans="1:9" s="45" customFormat="1" x14ac:dyDescent="0.2">
      <c r="A205" s="589"/>
      <c r="B205" s="581"/>
      <c r="C205" s="581"/>
      <c r="D205" s="610"/>
      <c r="E205" s="15" t="s">
        <v>357</v>
      </c>
      <c r="F205" s="15" t="s">
        <v>100</v>
      </c>
      <c r="G205" s="15">
        <v>8</v>
      </c>
      <c r="H205" s="16">
        <v>30</v>
      </c>
      <c r="I205" s="43">
        <f t="shared" si="3"/>
        <v>240</v>
      </c>
    </row>
    <row r="206" spans="1:9" s="45" customFormat="1" x14ac:dyDescent="0.2">
      <c r="A206" s="589"/>
      <c r="B206" s="581"/>
      <c r="C206" s="581"/>
      <c r="D206" s="610"/>
      <c r="E206" s="15" t="s">
        <v>1519</v>
      </c>
      <c r="F206" s="15" t="s">
        <v>100</v>
      </c>
      <c r="G206" s="15">
        <v>2</v>
      </c>
      <c r="H206" s="16">
        <v>30</v>
      </c>
      <c r="I206" s="43">
        <f t="shared" si="3"/>
        <v>60</v>
      </c>
    </row>
    <row r="207" spans="1:9" s="45" customFormat="1" ht="13.5" thickBot="1" x14ac:dyDescent="0.25">
      <c r="A207" s="590"/>
      <c r="B207" s="580"/>
      <c r="C207" s="580"/>
      <c r="D207" s="611"/>
      <c r="E207" s="40" t="s">
        <v>390</v>
      </c>
      <c r="F207" s="40" t="s">
        <v>100</v>
      </c>
      <c r="G207" s="40">
        <v>2</v>
      </c>
      <c r="H207" s="41">
        <v>79.95</v>
      </c>
      <c r="I207" s="42">
        <f t="shared" si="3"/>
        <v>159.9</v>
      </c>
    </row>
    <row r="208" spans="1:9" ht="12.75" customHeight="1" thickBot="1" x14ac:dyDescent="0.25">
      <c r="A208" s="225"/>
      <c r="B208" s="411">
        <f>SUM(B50:B207)</f>
        <v>253799.57</v>
      </c>
      <c r="C208" s="412"/>
      <c r="D208" s="411"/>
      <c r="E208" s="413"/>
      <c r="F208" s="412"/>
      <c r="G208" s="412"/>
      <c r="H208" s="411" t="s">
        <v>16</v>
      </c>
      <c r="I208" s="411">
        <f>SUM(I50:I207)</f>
        <v>44223.215000000004</v>
      </c>
    </row>
    <row r="209" spans="1:9" ht="64.5" thickBot="1" x14ac:dyDescent="0.25">
      <c r="A209" s="137" t="s">
        <v>381</v>
      </c>
      <c r="B209" s="117" t="s">
        <v>15</v>
      </c>
      <c r="C209" s="117" t="s">
        <v>4</v>
      </c>
      <c r="D209" s="117" t="s">
        <v>22</v>
      </c>
      <c r="E209" s="121" t="s">
        <v>17</v>
      </c>
      <c r="F209" s="117" t="s">
        <v>18</v>
      </c>
      <c r="G209" s="117" t="s">
        <v>9</v>
      </c>
      <c r="H209" s="117" t="s">
        <v>12</v>
      </c>
      <c r="I209" s="118" t="s">
        <v>11</v>
      </c>
    </row>
    <row r="210" spans="1:9" ht="12.75" customHeight="1" thickBot="1" x14ac:dyDescent="0.25">
      <c r="A210" s="106"/>
      <c r="B210" s="107">
        <v>10173.18</v>
      </c>
      <c r="C210" s="58" t="s">
        <v>65</v>
      </c>
      <c r="D210" s="67"/>
      <c r="E210" s="59"/>
      <c r="F210" s="59"/>
      <c r="G210" s="59"/>
      <c r="H210" s="60"/>
      <c r="I210" s="61"/>
    </row>
    <row r="211" spans="1:9" ht="12.75" customHeight="1" thickBot="1" x14ac:dyDescent="0.25">
      <c r="A211" s="106"/>
      <c r="B211" s="108">
        <v>10369.18</v>
      </c>
      <c r="C211" s="95" t="s">
        <v>66</v>
      </c>
      <c r="D211" s="96"/>
      <c r="E211" s="97"/>
      <c r="F211" s="97"/>
      <c r="G211" s="97"/>
      <c r="H211" s="98"/>
      <c r="I211" s="99"/>
    </row>
    <row r="212" spans="1:9" ht="12.75" customHeight="1" thickBot="1" x14ac:dyDescent="0.25">
      <c r="A212" s="106"/>
      <c r="B212" s="109">
        <v>9789.64</v>
      </c>
      <c r="C212" s="88" t="s">
        <v>69</v>
      </c>
      <c r="D212" s="89"/>
      <c r="E212" s="47"/>
      <c r="F212" s="47"/>
      <c r="G212" s="47"/>
      <c r="H212" s="48"/>
      <c r="I212" s="49"/>
    </row>
    <row r="213" spans="1:9" ht="12.75" customHeight="1" thickBot="1" x14ac:dyDescent="0.25">
      <c r="A213" s="106"/>
      <c r="B213" s="109">
        <v>9742.08</v>
      </c>
      <c r="C213" s="88" t="s">
        <v>71</v>
      </c>
      <c r="D213" s="89"/>
      <c r="E213" s="47"/>
      <c r="F213" s="47"/>
      <c r="G213" s="47"/>
      <c r="H213" s="48"/>
      <c r="I213" s="49"/>
    </row>
    <row r="214" spans="1:9" ht="12.75" customHeight="1" thickBot="1" x14ac:dyDescent="0.25">
      <c r="A214" s="106"/>
      <c r="B214" s="109">
        <v>9986.1299999999992</v>
      </c>
      <c r="C214" s="88" t="s">
        <v>72</v>
      </c>
      <c r="D214" s="89"/>
      <c r="E214" s="47"/>
      <c r="F214" s="47"/>
      <c r="G214" s="47"/>
      <c r="H214" s="48"/>
      <c r="I214" s="49"/>
    </row>
    <row r="215" spans="1:9" ht="12.75" customHeight="1" thickBot="1" x14ac:dyDescent="0.25">
      <c r="A215" s="106"/>
      <c r="B215" s="109">
        <v>10791.52</v>
      </c>
      <c r="C215" s="88" t="s">
        <v>73</v>
      </c>
      <c r="D215" s="55"/>
      <c r="E215" s="47"/>
      <c r="F215" s="47"/>
      <c r="G215" s="47"/>
      <c r="H215" s="48"/>
      <c r="I215" s="49"/>
    </row>
    <row r="216" spans="1:9" ht="12.75" customHeight="1" thickBot="1" x14ac:dyDescent="0.25">
      <c r="A216" s="11"/>
      <c r="B216" s="109">
        <v>9783.73</v>
      </c>
      <c r="C216" s="88" t="s">
        <v>74</v>
      </c>
      <c r="D216" s="89"/>
      <c r="E216" s="47"/>
      <c r="F216" s="47"/>
      <c r="G216" s="47"/>
      <c r="H216" s="48"/>
      <c r="I216" s="49"/>
    </row>
    <row r="217" spans="1:9" ht="12.75" customHeight="1" thickBot="1" x14ac:dyDescent="0.25">
      <c r="A217" s="11"/>
      <c r="B217" s="109">
        <v>12562.018</v>
      </c>
      <c r="C217" s="88" t="s">
        <v>75</v>
      </c>
      <c r="D217" s="89"/>
      <c r="E217" s="47"/>
      <c r="F217" s="47"/>
      <c r="G217" s="47"/>
      <c r="H217" s="48"/>
      <c r="I217" s="49"/>
    </row>
    <row r="218" spans="1:9" ht="12.75" customHeight="1" thickBot="1" x14ac:dyDescent="0.25">
      <c r="A218" s="11"/>
      <c r="B218" s="109">
        <v>10261.574000000001</v>
      </c>
      <c r="C218" s="88" t="s">
        <v>76</v>
      </c>
      <c r="D218" s="89"/>
      <c r="E218" s="47"/>
      <c r="F218" s="47"/>
      <c r="G218" s="47"/>
      <c r="H218" s="48"/>
      <c r="I218" s="49"/>
    </row>
    <row r="219" spans="1:9" ht="12.75" customHeight="1" thickBot="1" x14ac:dyDescent="0.25">
      <c r="A219" s="11"/>
      <c r="B219" s="109">
        <v>9717.1072000000004</v>
      </c>
      <c r="C219" s="88" t="s">
        <v>77</v>
      </c>
      <c r="D219" s="89"/>
      <c r="E219" s="47"/>
      <c r="F219" s="47"/>
      <c r="G219" s="47"/>
      <c r="H219" s="48"/>
      <c r="I219" s="49"/>
    </row>
    <row r="220" spans="1:9" ht="12.75" customHeight="1" thickBot="1" x14ac:dyDescent="0.25">
      <c r="A220" s="11"/>
      <c r="B220" s="109">
        <v>10872.741</v>
      </c>
      <c r="C220" s="88" t="s">
        <v>78</v>
      </c>
      <c r="D220" s="89"/>
      <c r="E220" s="47"/>
      <c r="F220" s="47"/>
      <c r="G220" s="47"/>
      <c r="H220" s="48"/>
      <c r="I220" s="49"/>
    </row>
    <row r="221" spans="1:9" ht="12.75" customHeight="1" thickBot="1" x14ac:dyDescent="0.25">
      <c r="A221" s="11"/>
      <c r="B221" s="109">
        <v>11031.514999999999</v>
      </c>
      <c r="C221" s="88" t="s">
        <v>79</v>
      </c>
      <c r="D221" s="89"/>
      <c r="E221" s="47"/>
      <c r="F221" s="47"/>
      <c r="G221" s="47"/>
      <c r="H221" s="48"/>
      <c r="I221" s="49"/>
    </row>
    <row r="222" spans="1:9" ht="12.75" customHeight="1" thickBot="1" x14ac:dyDescent="0.25">
      <c r="A222" s="434"/>
      <c r="B222" s="512">
        <f>SUM(B210:B221)</f>
        <v>125080.41519999999</v>
      </c>
      <c r="C222" s="518" t="s">
        <v>86</v>
      </c>
      <c r="D222" s="89"/>
      <c r="E222" s="47"/>
      <c r="F222" s="47"/>
      <c r="G222" s="47"/>
      <c r="H222" s="48"/>
      <c r="I222" s="49"/>
    </row>
    <row r="223" spans="1:9" ht="12.75" customHeight="1" thickBot="1" x14ac:dyDescent="0.25">
      <c r="A223" s="596" t="s">
        <v>114</v>
      </c>
      <c r="B223" s="109">
        <v>1095.53</v>
      </c>
      <c r="C223" s="88" t="s">
        <v>72</v>
      </c>
      <c r="D223" s="89"/>
      <c r="E223" s="47"/>
      <c r="F223" s="47"/>
      <c r="G223" s="47"/>
      <c r="H223" s="48"/>
      <c r="I223" s="49"/>
    </row>
    <row r="224" spans="1:9" ht="12.75" customHeight="1" thickBot="1" x14ac:dyDescent="0.25">
      <c r="A224" s="597"/>
      <c r="B224" s="109">
        <v>1634.86</v>
      </c>
      <c r="C224" s="88" t="s">
        <v>73</v>
      </c>
      <c r="D224" s="89"/>
      <c r="E224" s="47"/>
      <c r="F224" s="47"/>
      <c r="G224" s="47"/>
      <c r="H224" s="48"/>
      <c r="I224" s="49"/>
    </row>
    <row r="225" spans="1:9" ht="12.75" customHeight="1" thickBot="1" x14ac:dyDescent="0.25">
      <c r="A225" s="597"/>
      <c r="B225" s="109">
        <v>803.05</v>
      </c>
      <c r="C225" s="88" t="s">
        <v>74</v>
      </c>
      <c r="D225" s="89"/>
      <c r="E225" s="47"/>
      <c r="F225" s="47"/>
      <c r="G225" s="47"/>
      <c r="H225" s="48"/>
      <c r="I225" s="49"/>
    </row>
    <row r="226" spans="1:9" ht="12.75" customHeight="1" thickBot="1" x14ac:dyDescent="0.25">
      <c r="A226" s="597"/>
      <c r="B226" s="109">
        <v>324.95999999999998</v>
      </c>
      <c r="C226" s="88" t="s">
        <v>75</v>
      </c>
      <c r="D226" s="89"/>
      <c r="E226" s="47"/>
      <c r="F226" s="47"/>
      <c r="G226" s="47"/>
      <c r="H226" s="48"/>
      <c r="I226" s="49"/>
    </row>
    <row r="227" spans="1:9" ht="12.75" customHeight="1" thickBot="1" x14ac:dyDescent="0.25">
      <c r="A227" s="598"/>
      <c r="B227" s="512">
        <f>SUM(B223:B226)</f>
        <v>3858.3999999999996</v>
      </c>
      <c r="C227" s="518" t="s">
        <v>86</v>
      </c>
      <c r="D227" s="89"/>
      <c r="E227" s="47"/>
      <c r="F227" s="47"/>
      <c r="G227" s="47"/>
      <c r="H227" s="48"/>
      <c r="I227" s="49">
        <v>1342.9</v>
      </c>
    </row>
    <row r="228" spans="1:9" ht="12.75" customHeight="1" thickBot="1" x14ac:dyDescent="0.25">
      <c r="A228" s="82"/>
      <c r="B228" s="200">
        <f>B222+B227</f>
        <v>128938.81519999998</v>
      </c>
      <c r="C228" s="201"/>
      <c r="D228" s="200"/>
      <c r="E228" s="202"/>
      <c r="F228" s="201"/>
      <c r="G228" s="201"/>
      <c r="H228" s="200" t="s">
        <v>16</v>
      </c>
      <c r="I228" s="200">
        <f>SUM(I210:I227)</f>
        <v>1342.9</v>
      </c>
    </row>
    <row r="229" spans="1:9" ht="77.25" thickBot="1" x14ac:dyDescent="0.25">
      <c r="A229" s="137" t="s">
        <v>382</v>
      </c>
      <c r="B229" s="120" t="s">
        <v>15</v>
      </c>
      <c r="C229" s="134" t="s">
        <v>4</v>
      </c>
      <c r="D229" s="120" t="s">
        <v>22</v>
      </c>
      <c r="E229" s="135" t="s">
        <v>17</v>
      </c>
      <c r="F229" s="120" t="s">
        <v>18</v>
      </c>
      <c r="G229" s="134" t="s">
        <v>9</v>
      </c>
      <c r="H229" s="120" t="s">
        <v>12</v>
      </c>
      <c r="I229" s="120" t="s">
        <v>11</v>
      </c>
    </row>
    <row r="230" spans="1:9" ht="12.75" customHeight="1" thickBot="1" x14ac:dyDescent="0.25">
      <c r="A230" s="230"/>
      <c r="B230" s="109">
        <v>14389.22</v>
      </c>
      <c r="C230" s="55" t="s">
        <v>65</v>
      </c>
      <c r="D230" s="89"/>
      <c r="E230" s="47"/>
      <c r="F230" s="47"/>
      <c r="G230" s="47"/>
      <c r="H230" s="48"/>
      <c r="I230" s="49"/>
    </row>
    <row r="231" spans="1:9" ht="12.75" customHeight="1" thickBot="1" x14ac:dyDescent="0.25">
      <c r="A231" s="230"/>
      <c r="B231" s="109">
        <v>15345.2</v>
      </c>
      <c r="C231" s="55" t="s">
        <v>66</v>
      </c>
      <c r="D231" s="89"/>
      <c r="E231" s="47"/>
      <c r="F231" s="47"/>
      <c r="G231" s="47"/>
      <c r="H231" s="48"/>
      <c r="I231" s="49"/>
    </row>
    <row r="232" spans="1:9" ht="12.75" customHeight="1" thickBot="1" x14ac:dyDescent="0.25">
      <c r="A232" s="230"/>
      <c r="B232" s="109">
        <v>13823.21</v>
      </c>
      <c r="C232" s="88" t="s">
        <v>69</v>
      </c>
      <c r="D232" s="89"/>
      <c r="E232" s="47"/>
      <c r="F232" s="47"/>
      <c r="G232" s="47"/>
      <c r="H232" s="48"/>
      <c r="I232" s="49"/>
    </row>
    <row r="233" spans="1:9" ht="12.75" customHeight="1" thickBot="1" x14ac:dyDescent="0.25">
      <c r="A233" s="230"/>
      <c r="B233" s="109">
        <v>14531.4</v>
      </c>
      <c r="C233" s="88" t="s">
        <v>71</v>
      </c>
      <c r="D233" s="89"/>
      <c r="E233" s="47"/>
      <c r="F233" s="47"/>
      <c r="G233" s="47"/>
      <c r="H233" s="48"/>
      <c r="I233" s="49"/>
    </row>
    <row r="234" spans="1:9" ht="12.75" customHeight="1" thickBot="1" x14ac:dyDescent="0.25">
      <c r="A234" s="230"/>
      <c r="B234" s="109">
        <v>15829.93</v>
      </c>
      <c r="C234" s="88" t="s">
        <v>72</v>
      </c>
      <c r="D234" s="89"/>
      <c r="E234" s="47"/>
      <c r="F234" s="47"/>
      <c r="G234" s="47"/>
      <c r="H234" s="48"/>
      <c r="I234" s="49"/>
    </row>
    <row r="235" spans="1:9" ht="12.75" customHeight="1" thickBot="1" x14ac:dyDescent="0.25">
      <c r="A235" s="230"/>
      <c r="B235" s="109">
        <v>15491.93</v>
      </c>
      <c r="C235" s="88" t="s">
        <v>73</v>
      </c>
      <c r="D235" s="89"/>
      <c r="E235" s="47"/>
      <c r="F235" s="47"/>
      <c r="G235" s="47"/>
      <c r="H235" s="48"/>
      <c r="I235" s="49"/>
    </row>
    <row r="236" spans="1:9" ht="12.75" customHeight="1" thickBot="1" x14ac:dyDescent="0.25">
      <c r="A236" s="230"/>
      <c r="B236" s="109">
        <v>13894.97</v>
      </c>
      <c r="C236" s="88" t="s">
        <v>74</v>
      </c>
      <c r="D236" s="89"/>
      <c r="E236" s="47"/>
      <c r="F236" s="47"/>
      <c r="G236" s="47"/>
      <c r="H236" s="48"/>
      <c r="I236" s="49"/>
    </row>
    <row r="237" spans="1:9" ht="12.75" customHeight="1" thickBot="1" x14ac:dyDescent="0.25">
      <c r="A237" s="230"/>
      <c r="B237" s="109">
        <v>16099.43</v>
      </c>
      <c r="C237" s="88" t="s">
        <v>75</v>
      </c>
      <c r="D237" s="89"/>
      <c r="E237" s="47"/>
      <c r="F237" s="47"/>
      <c r="G237" s="47"/>
      <c r="H237" s="48"/>
      <c r="I237" s="49"/>
    </row>
    <row r="238" spans="1:9" ht="12.75" customHeight="1" thickBot="1" x14ac:dyDescent="0.25">
      <c r="A238" s="230"/>
      <c r="B238" s="109">
        <v>16231.96</v>
      </c>
      <c r="C238" s="88" t="s">
        <v>76</v>
      </c>
      <c r="D238" s="89"/>
      <c r="E238" s="47"/>
      <c r="F238" s="47"/>
      <c r="G238" s="47"/>
      <c r="H238" s="48"/>
      <c r="I238" s="49"/>
    </row>
    <row r="239" spans="1:9" ht="12.75" customHeight="1" thickBot="1" x14ac:dyDescent="0.25">
      <c r="A239" s="230"/>
      <c r="B239" s="109">
        <v>15143.49</v>
      </c>
      <c r="C239" s="88" t="s">
        <v>77</v>
      </c>
      <c r="D239" s="89"/>
      <c r="E239" s="47"/>
      <c r="F239" s="47"/>
      <c r="G239" s="47"/>
      <c r="H239" s="48"/>
      <c r="I239" s="49"/>
    </row>
    <row r="240" spans="1:9" ht="12.75" customHeight="1" thickBot="1" x14ac:dyDescent="0.25">
      <c r="A240" s="230"/>
      <c r="B240" s="109">
        <v>15124.21</v>
      </c>
      <c r="C240" s="88" t="s">
        <v>78</v>
      </c>
      <c r="D240" s="89"/>
      <c r="E240" s="47"/>
      <c r="F240" s="47"/>
      <c r="G240" s="47"/>
      <c r="H240" s="48"/>
      <c r="I240" s="49"/>
    </row>
    <row r="241" spans="1:9" ht="12.75" customHeight="1" thickBot="1" x14ac:dyDescent="0.25">
      <c r="A241" s="230"/>
      <c r="B241" s="109">
        <v>15639.78</v>
      </c>
      <c r="C241" s="88" t="s">
        <v>79</v>
      </c>
      <c r="D241" s="89"/>
      <c r="E241" s="47"/>
      <c r="F241" s="47"/>
      <c r="G241" s="47"/>
      <c r="H241" s="48"/>
      <c r="I241" s="49"/>
    </row>
    <row r="242" spans="1:9" ht="12.75" customHeight="1" thickBot="1" x14ac:dyDescent="0.25">
      <c r="A242" s="230"/>
      <c r="B242" s="109"/>
      <c r="C242" s="170" t="s">
        <v>86</v>
      </c>
      <c r="D242" s="89"/>
      <c r="E242" s="47"/>
      <c r="F242" s="47"/>
      <c r="G242" s="47"/>
      <c r="H242" s="48"/>
      <c r="I242" s="49">
        <v>1417.8</v>
      </c>
    </row>
    <row r="243" spans="1:9" ht="13.5" thickBot="1" x14ac:dyDescent="0.25">
      <c r="A243" s="183"/>
      <c r="B243" s="200">
        <f>SUM(B230:B242)</f>
        <v>181544.72999999995</v>
      </c>
      <c r="C243" s="201"/>
      <c r="D243" s="200"/>
      <c r="E243" s="202"/>
      <c r="F243" s="201"/>
      <c r="G243" s="201"/>
      <c r="H243" s="200" t="s">
        <v>16</v>
      </c>
      <c r="I243" s="233">
        <f>SUM(I230:I242)</f>
        <v>1417.8</v>
      </c>
    </row>
    <row r="244" spans="1:9" ht="26.25" thickBot="1" x14ac:dyDescent="0.25">
      <c r="A244" s="46" t="s">
        <v>7</v>
      </c>
      <c r="B244" s="117" t="s">
        <v>15</v>
      </c>
      <c r="C244" s="117" t="s">
        <v>4</v>
      </c>
      <c r="D244" s="117" t="s">
        <v>22</v>
      </c>
      <c r="E244" s="121" t="s">
        <v>17</v>
      </c>
      <c r="F244" s="117" t="s">
        <v>18</v>
      </c>
      <c r="G244" s="117" t="s">
        <v>9</v>
      </c>
      <c r="H244" s="117" t="s">
        <v>12</v>
      </c>
      <c r="I244" s="118" t="s">
        <v>11</v>
      </c>
    </row>
    <row r="245" spans="1:9" ht="12.75" customHeight="1" x14ac:dyDescent="0.2">
      <c r="A245" s="641" t="s">
        <v>81</v>
      </c>
      <c r="B245" s="33"/>
      <c r="C245" s="33" t="s">
        <v>65</v>
      </c>
      <c r="D245" s="34"/>
      <c r="E245" s="35"/>
      <c r="F245" s="35" t="s">
        <v>82</v>
      </c>
      <c r="G245" s="35">
        <v>893</v>
      </c>
      <c r="H245" s="16">
        <v>4.54</v>
      </c>
      <c r="I245" s="33">
        <f>G245*H245</f>
        <v>4054.2200000000003</v>
      </c>
    </row>
    <row r="246" spans="1:9" ht="12.75" customHeight="1" x14ac:dyDescent="0.2">
      <c r="A246" s="641"/>
      <c r="B246" s="13"/>
      <c r="C246" s="13" t="s">
        <v>66</v>
      </c>
      <c r="D246" s="14"/>
      <c r="E246" s="15"/>
      <c r="F246" s="15" t="s">
        <v>82</v>
      </c>
      <c r="G246" s="15">
        <v>835</v>
      </c>
      <c r="H246" s="16">
        <v>4.54</v>
      </c>
      <c r="I246" s="13">
        <f>G246*H246</f>
        <v>3790.9</v>
      </c>
    </row>
    <row r="247" spans="1:9" x14ac:dyDescent="0.2">
      <c r="A247" s="641"/>
      <c r="B247" s="13"/>
      <c r="C247" s="13" t="s">
        <v>69</v>
      </c>
      <c r="D247" s="14"/>
      <c r="E247" s="15"/>
      <c r="F247" s="15" t="s">
        <v>82</v>
      </c>
      <c r="G247" s="15">
        <v>893</v>
      </c>
      <c r="H247" s="16">
        <v>4.54</v>
      </c>
      <c r="I247" s="13">
        <f t="shared" ref="I247:I254" si="4">G247*H247</f>
        <v>4054.2200000000003</v>
      </c>
    </row>
    <row r="248" spans="1:9" ht="12.75" customHeight="1" x14ac:dyDescent="0.2">
      <c r="A248" s="641"/>
      <c r="B248" s="13"/>
      <c r="C248" s="13" t="s">
        <v>71</v>
      </c>
      <c r="D248" s="14"/>
      <c r="E248" s="15"/>
      <c r="F248" s="15" t="s">
        <v>82</v>
      </c>
      <c r="G248" s="15">
        <v>864</v>
      </c>
      <c r="H248" s="16">
        <v>4.54</v>
      </c>
      <c r="I248" s="13">
        <f t="shared" si="4"/>
        <v>3922.56</v>
      </c>
    </row>
    <row r="249" spans="1:9" x14ac:dyDescent="0.2">
      <c r="A249" s="641"/>
      <c r="B249" s="13"/>
      <c r="C249" s="13" t="s">
        <v>72</v>
      </c>
      <c r="D249" s="14"/>
      <c r="E249" s="15"/>
      <c r="F249" s="15" t="s">
        <v>82</v>
      </c>
      <c r="G249" s="15">
        <v>893</v>
      </c>
      <c r="H249" s="16">
        <v>4.54</v>
      </c>
      <c r="I249" s="13">
        <f t="shared" si="4"/>
        <v>4054.2200000000003</v>
      </c>
    </row>
    <row r="250" spans="1:9" ht="12.75" customHeight="1" x14ac:dyDescent="0.2">
      <c r="A250" s="641"/>
      <c r="B250" s="13"/>
      <c r="C250" s="13" t="s">
        <v>73</v>
      </c>
      <c r="D250" s="14"/>
      <c r="E250" s="15"/>
      <c r="F250" s="15" t="s">
        <v>82</v>
      </c>
      <c r="G250" s="15">
        <v>864</v>
      </c>
      <c r="H250" s="16">
        <v>4.54</v>
      </c>
      <c r="I250" s="13">
        <f t="shared" si="4"/>
        <v>3922.56</v>
      </c>
    </row>
    <row r="251" spans="1:9" ht="12.75" customHeight="1" x14ac:dyDescent="0.2">
      <c r="A251" s="641"/>
      <c r="B251" s="13"/>
      <c r="C251" s="13" t="s">
        <v>74</v>
      </c>
      <c r="D251" s="14"/>
      <c r="E251" s="15"/>
      <c r="F251" s="15" t="s">
        <v>82</v>
      </c>
      <c r="G251" s="15">
        <v>893</v>
      </c>
      <c r="H251" s="16">
        <v>4.8099999999999996</v>
      </c>
      <c r="I251" s="13">
        <f t="shared" si="4"/>
        <v>4295.33</v>
      </c>
    </row>
    <row r="252" spans="1:9" ht="12.75" customHeight="1" x14ac:dyDescent="0.2">
      <c r="A252" s="641"/>
      <c r="B252" s="13"/>
      <c r="C252" s="13" t="s">
        <v>75</v>
      </c>
      <c r="D252" s="14"/>
      <c r="E252" s="15"/>
      <c r="F252" s="15" t="s">
        <v>82</v>
      </c>
      <c r="G252" s="15">
        <v>893</v>
      </c>
      <c r="H252" s="16">
        <v>4.8099999999999996</v>
      </c>
      <c r="I252" s="13">
        <f t="shared" si="4"/>
        <v>4295.33</v>
      </c>
    </row>
    <row r="253" spans="1:9" ht="12.75" customHeight="1" x14ac:dyDescent="0.2">
      <c r="A253" s="641"/>
      <c r="B253" s="13"/>
      <c r="C253" s="13" t="s">
        <v>76</v>
      </c>
      <c r="D253" s="14"/>
      <c r="E253" s="15"/>
      <c r="F253" s="15" t="s">
        <v>82</v>
      </c>
      <c r="G253" s="15">
        <v>864</v>
      </c>
      <c r="H253" s="16">
        <v>4.8099999999999996</v>
      </c>
      <c r="I253" s="13">
        <f t="shared" si="4"/>
        <v>4155.8399999999992</v>
      </c>
    </row>
    <row r="254" spans="1:9" ht="12.75" customHeight="1" x14ac:dyDescent="0.2">
      <c r="A254" s="641"/>
      <c r="B254" s="13"/>
      <c r="C254" s="13" t="s">
        <v>77</v>
      </c>
      <c r="D254" s="14"/>
      <c r="E254" s="15"/>
      <c r="F254" s="15" t="s">
        <v>82</v>
      </c>
      <c r="G254" s="15">
        <v>893</v>
      </c>
      <c r="H254" s="16">
        <v>4.8099999999999996</v>
      </c>
      <c r="I254" s="13">
        <f t="shared" si="4"/>
        <v>4295.33</v>
      </c>
    </row>
    <row r="255" spans="1:9" ht="12.75" customHeight="1" x14ac:dyDescent="0.2">
      <c r="A255" s="641"/>
      <c r="B255" s="13"/>
      <c r="C255" s="13" t="s">
        <v>78</v>
      </c>
      <c r="D255" s="14"/>
      <c r="E255" s="15"/>
      <c r="F255" s="15" t="s">
        <v>82</v>
      </c>
      <c r="G255" s="15">
        <v>864</v>
      </c>
      <c r="H255" s="16">
        <v>4.8099999999999996</v>
      </c>
      <c r="I255" s="13">
        <f>G255*H255</f>
        <v>4155.8399999999992</v>
      </c>
    </row>
    <row r="256" spans="1:9" ht="12.75" customHeight="1" x14ac:dyDescent="0.2">
      <c r="A256" s="641"/>
      <c r="B256" s="13"/>
      <c r="C256" s="13" t="s">
        <v>79</v>
      </c>
      <c r="D256" s="14"/>
      <c r="E256" s="15"/>
      <c r="F256" s="15" t="s">
        <v>82</v>
      </c>
      <c r="G256" s="15">
        <v>893</v>
      </c>
      <c r="H256" s="16">
        <v>4.8099999999999996</v>
      </c>
      <c r="I256" s="13">
        <f>G256*H256</f>
        <v>4295.33</v>
      </c>
    </row>
    <row r="257" spans="1:255" ht="12.75" customHeight="1" x14ac:dyDescent="0.2">
      <c r="A257" s="653"/>
      <c r="B257" s="13"/>
      <c r="C257" s="13" t="s">
        <v>86</v>
      </c>
      <c r="D257" s="14"/>
      <c r="E257" s="15"/>
      <c r="F257" s="15" t="s">
        <v>82</v>
      </c>
      <c r="G257" s="15">
        <f>SUM(G245:G256)</f>
        <v>10542</v>
      </c>
      <c r="H257" s="16"/>
      <c r="I257" s="247">
        <f>SUM(I245:I256)</f>
        <v>49291.68</v>
      </c>
    </row>
    <row r="258" spans="1:255" ht="25.5" x14ac:dyDescent="0.2">
      <c r="A258" s="11" t="s">
        <v>91</v>
      </c>
      <c r="B258" s="13"/>
      <c r="C258" s="13" t="s">
        <v>86</v>
      </c>
      <c r="D258" s="14"/>
      <c r="E258" s="15"/>
      <c r="F258" s="15"/>
      <c r="G258" s="15"/>
      <c r="H258" s="16"/>
      <c r="I258" s="247">
        <v>225868.38</v>
      </c>
    </row>
    <row r="259" spans="1:255" ht="12.75" customHeight="1" x14ac:dyDescent="0.2">
      <c r="A259" s="11" t="s">
        <v>83</v>
      </c>
      <c r="B259" s="13"/>
      <c r="C259" s="13" t="s">
        <v>86</v>
      </c>
      <c r="D259" s="14"/>
      <c r="E259" s="15"/>
      <c r="F259" s="15"/>
      <c r="G259" s="15"/>
      <c r="H259" s="16"/>
      <c r="I259" s="247">
        <v>15242.39</v>
      </c>
    </row>
    <row r="260" spans="1:255" ht="12.75" customHeight="1" x14ac:dyDescent="0.2">
      <c r="A260" s="11" t="s">
        <v>85</v>
      </c>
      <c r="B260" s="13"/>
      <c r="C260" s="13" t="s">
        <v>86</v>
      </c>
      <c r="D260" s="14"/>
      <c r="E260" s="15"/>
      <c r="F260" s="15"/>
      <c r="G260" s="15"/>
      <c r="H260" s="16"/>
      <c r="I260" s="247">
        <v>16297.75</v>
      </c>
    </row>
    <row r="261" spans="1:255" ht="12.75" customHeight="1" x14ac:dyDescent="0.2">
      <c r="A261" s="243" t="s">
        <v>88</v>
      </c>
      <c r="B261" s="13"/>
      <c r="C261" s="13" t="s">
        <v>86</v>
      </c>
      <c r="D261" s="14"/>
      <c r="E261" s="15"/>
      <c r="F261" s="15"/>
      <c r="G261" s="15"/>
      <c r="H261" s="16"/>
      <c r="I261" s="247">
        <v>12845.52</v>
      </c>
    </row>
    <row r="262" spans="1:255" ht="12.75" customHeight="1" thickBot="1" x14ac:dyDescent="0.25">
      <c r="A262" s="30"/>
      <c r="B262" s="112"/>
      <c r="C262" s="112"/>
      <c r="D262" s="111"/>
      <c r="E262" s="113"/>
      <c r="F262" s="112"/>
      <c r="G262" s="112"/>
      <c r="H262" s="111" t="s">
        <v>16</v>
      </c>
      <c r="I262" s="111">
        <f>SUM(I257:I261)</f>
        <v>319545.72000000003</v>
      </c>
    </row>
    <row r="263" spans="1:255" s="45" customFormat="1" ht="83.25" customHeight="1" thickBot="1" x14ac:dyDescent="0.25">
      <c r="A263" s="120" t="s">
        <v>96</v>
      </c>
      <c r="B263" s="117" t="s">
        <v>15</v>
      </c>
      <c r="C263" s="117" t="s">
        <v>4</v>
      </c>
      <c r="D263" s="117" t="s">
        <v>22</v>
      </c>
      <c r="E263" s="121" t="s">
        <v>17</v>
      </c>
      <c r="F263" s="117" t="s">
        <v>18</v>
      </c>
      <c r="G263" s="117" t="s">
        <v>9</v>
      </c>
      <c r="H263" s="117" t="s">
        <v>12</v>
      </c>
      <c r="I263" s="118" t="s">
        <v>11</v>
      </c>
      <c r="J263" s="56"/>
      <c r="K263" s="56"/>
      <c r="L263" s="56"/>
      <c r="M263" s="56"/>
      <c r="N263" s="56"/>
      <c r="O263" s="56"/>
      <c r="P263" s="56"/>
      <c r="Q263" s="56"/>
      <c r="R263" s="56"/>
      <c r="T263" s="56"/>
      <c r="U263" s="56"/>
      <c r="V263" s="56"/>
      <c r="W263" s="56"/>
      <c r="X263" s="56"/>
      <c r="Y263" s="56"/>
      <c r="Z263" s="56"/>
      <c r="AA263" s="56"/>
      <c r="AB263" s="56"/>
      <c r="AD263" s="56"/>
      <c r="AE263" s="56"/>
      <c r="AF263" s="56"/>
      <c r="AG263" s="56"/>
      <c r="AH263" s="56"/>
      <c r="AI263" s="56"/>
      <c r="AJ263" s="56"/>
      <c r="AK263" s="56"/>
      <c r="AL263" s="56"/>
      <c r="AN263" s="56"/>
      <c r="AO263" s="56"/>
      <c r="AP263" s="56"/>
      <c r="AQ263" s="56"/>
      <c r="AR263" s="56"/>
      <c r="AS263" s="56"/>
      <c r="AT263" s="56"/>
      <c r="AU263" s="56"/>
      <c r="AV263" s="56"/>
      <c r="AX263" s="56"/>
      <c r="AY263" s="56"/>
      <c r="AZ263" s="56"/>
      <c r="BA263" s="56"/>
      <c r="BB263" s="56"/>
      <c r="BC263" s="56"/>
      <c r="BD263" s="56"/>
      <c r="BE263" s="56"/>
      <c r="BF263" s="56"/>
      <c r="BH263" s="56"/>
      <c r="BI263" s="56"/>
      <c r="BJ263" s="56"/>
      <c r="BK263" s="56"/>
      <c r="BL263" s="56"/>
      <c r="BM263" s="56"/>
      <c r="BN263" s="56"/>
      <c r="BO263" s="56"/>
      <c r="BP263" s="56"/>
      <c r="BR263" s="56"/>
      <c r="BS263" s="56"/>
      <c r="BT263" s="56"/>
      <c r="BU263" s="56"/>
      <c r="BV263" s="56"/>
      <c r="BW263" s="56"/>
      <c r="BX263" s="56"/>
      <c r="BY263" s="56"/>
      <c r="BZ263" s="56"/>
      <c r="CB263" s="56"/>
      <c r="CC263" s="56"/>
      <c r="CD263" s="56"/>
      <c r="CE263" s="56"/>
      <c r="CF263" s="56"/>
      <c r="CG263" s="56"/>
      <c r="CH263" s="56"/>
      <c r="CI263" s="56"/>
      <c r="CJ263" s="56"/>
      <c r="CL263" s="56"/>
      <c r="CM263" s="56"/>
      <c r="CN263" s="56"/>
      <c r="CO263" s="56"/>
      <c r="CP263" s="56"/>
      <c r="CQ263" s="56"/>
      <c r="CR263" s="56"/>
      <c r="CS263" s="56"/>
      <c r="CT263" s="56"/>
      <c r="CV263" s="56"/>
      <c r="CW263" s="56"/>
      <c r="CX263" s="56"/>
      <c r="CY263" s="56"/>
      <c r="CZ263" s="56"/>
      <c r="DA263" s="56"/>
      <c r="DB263" s="56"/>
      <c r="DC263" s="56"/>
      <c r="DD263" s="56"/>
      <c r="DF263" s="56"/>
      <c r="DG263" s="56"/>
      <c r="DH263" s="56"/>
      <c r="DI263" s="56"/>
      <c r="DJ263" s="56"/>
      <c r="DK263" s="56"/>
      <c r="DL263" s="56"/>
      <c r="DM263" s="56"/>
      <c r="DN263" s="56"/>
      <c r="DP263" s="56"/>
      <c r="DQ263" s="56"/>
      <c r="DR263" s="56"/>
      <c r="DS263" s="56"/>
      <c r="DT263" s="56"/>
      <c r="DU263" s="56"/>
      <c r="DV263" s="56"/>
      <c r="DW263" s="56"/>
      <c r="DX263" s="56"/>
      <c r="DZ263" s="56"/>
      <c r="EA263" s="56"/>
      <c r="EB263" s="56"/>
      <c r="EC263" s="56"/>
      <c r="ED263" s="56"/>
      <c r="EE263" s="56"/>
      <c r="EF263" s="56"/>
      <c r="EG263" s="56"/>
      <c r="EH263" s="56"/>
      <c r="EJ263" s="56"/>
      <c r="EK263" s="56"/>
      <c r="EL263" s="56"/>
      <c r="EM263" s="56"/>
      <c r="EN263" s="56"/>
      <c r="EO263" s="56"/>
      <c r="EP263" s="56"/>
      <c r="EQ263" s="56"/>
      <c r="ER263" s="56"/>
      <c r="ET263" s="56"/>
      <c r="EU263" s="56"/>
      <c r="EV263" s="56"/>
      <c r="EW263" s="56"/>
      <c r="EX263" s="56"/>
      <c r="EY263" s="56"/>
      <c r="EZ263" s="56"/>
      <c r="FA263" s="56"/>
      <c r="FB263" s="56"/>
      <c r="FD263" s="56"/>
      <c r="FE263" s="56"/>
      <c r="FF263" s="56"/>
      <c r="FG263" s="56"/>
      <c r="FH263" s="56"/>
      <c r="FI263" s="56"/>
      <c r="FJ263" s="56"/>
      <c r="FK263" s="56"/>
      <c r="FL263" s="56"/>
      <c r="FN263" s="56"/>
      <c r="FO263" s="56"/>
      <c r="FP263" s="56"/>
      <c r="FQ263" s="56"/>
      <c r="FR263" s="56"/>
      <c r="FS263" s="56"/>
      <c r="FT263" s="56"/>
      <c r="FU263" s="56"/>
      <c r="FV263" s="56"/>
      <c r="FX263" s="56"/>
      <c r="FY263" s="56"/>
      <c r="FZ263" s="56"/>
      <c r="GA263" s="56"/>
      <c r="GB263" s="56"/>
      <c r="GC263" s="56"/>
      <c r="GD263" s="56"/>
      <c r="GE263" s="56"/>
      <c r="GF263" s="56"/>
      <c r="GH263" s="56"/>
      <c r="GI263" s="56"/>
      <c r="GJ263" s="56"/>
      <c r="GK263" s="56"/>
      <c r="GL263" s="56"/>
      <c r="GM263" s="56"/>
      <c r="GN263" s="56"/>
      <c r="GO263" s="56"/>
      <c r="GP263" s="56"/>
      <c r="GR263" s="56"/>
      <c r="GS263" s="56"/>
      <c r="GT263" s="56"/>
      <c r="GU263" s="56"/>
      <c r="GV263" s="56"/>
      <c r="GW263" s="56"/>
      <c r="GX263" s="56"/>
      <c r="GY263" s="56"/>
      <c r="GZ263" s="56"/>
      <c r="HB263" s="56"/>
      <c r="HC263" s="56"/>
      <c r="HD263" s="56"/>
      <c r="HE263" s="56"/>
      <c r="HF263" s="56"/>
      <c r="HG263" s="56"/>
      <c r="HH263" s="56"/>
      <c r="HI263" s="56"/>
      <c r="HJ263" s="56"/>
      <c r="HL263" s="56"/>
      <c r="HM263" s="56"/>
      <c r="HN263" s="56"/>
      <c r="HO263" s="56"/>
      <c r="HP263" s="56"/>
      <c r="HQ263" s="56"/>
      <c r="HR263" s="56"/>
      <c r="HS263" s="56"/>
      <c r="HT263" s="56"/>
      <c r="HV263" s="56"/>
      <c r="HW263" s="56"/>
      <c r="HX263" s="56"/>
      <c r="HY263" s="56"/>
      <c r="HZ263" s="56"/>
      <c r="IA263" s="56"/>
      <c r="IB263" s="56"/>
      <c r="IC263" s="56"/>
      <c r="ID263" s="56"/>
      <c r="IF263" s="56"/>
      <c r="IG263" s="56"/>
      <c r="IH263" s="56"/>
      <c r="II263" s="56"/>
      <c r="IJ263" s="56"/>
      <c r="IK263" s="56"/>
      <c r="IL263" s="56"/>
      <c r="IM263" s="56"/>
      <c r="IN263" s="56"/>
      <c r="IP263" s="56"/>
      <c r="IQ263" s="56"/>
      <c r="IR263" s="56"/>
      <c r="IS263" s="56"/>
      <c r="IT263" s="56"/>
      <c r="IU263" s="56"/>
    </row>
    <row r="264" spans="1:255" ht="12.75" customHeight="1" thickBot="1" x14ac:dyDescent="0.25">
      <c r="A264" s="106"/>
      <c r="B264" s="107">
        <v>5949.94</v>
      </c>
      <c r="C264" s="58" t="s">
        <v>65</v>
      </c>
      <c r="D264" s="67"/>
      <c r="E264" s="59"/>
      <c r="F264" s="59"/>
      <c r="G264" s="59"/>
      <c r="H264" s="60"/>
      <c r="I264" s="61"/>
      <c r="J264" s="56"/>
      <c r="K264" s="56"/>
      <c r="L264" s="56"/>
      <c r="M264" s="56"/>
      <c r="N264" s="56"/>
      <c r="O264" s="56"/>
      <c r="P264" s="56"/>
      <c r="Q264" s="56"/>
      <c r="R264" s="56"/>
      <c r="T264" s="56"/>
      <c r="U264" s="56"/>
      <c r="V264" s="56"/>
      <c r="W264" s="56"/>
      <c r="X264" s="56"/>
      <c r="Y264" s="56"/>
      <c r="Z264" s="56"/>
      <c r="AA264" s="56"/>
      <c r="AB264" s="56"/>
      <c r="AD264" s="56"/>
      <c r="AE264" s="56"/>
      <c r="AF264" s="56"/>
      <c r="AG264" s="56"/>
      <c r="AH264" s="56"/>
      <c r="AI264" s="56"/>
      <c r="AJ264" s="56"/>
      <c r="AK264" s="56"/>
      <c r="AL264" s="56"/>
      <c r="AN264" s="56"/>
      <c r="AO264" s="56"/>
      <c r="AP264" s="56"/>
      <c r="AQ264" s="56"/>
      <c r="AR264" s="56"/>
      <c r="AS264" s="56"/>
      <c r="AT264" s="56"/>
      <c r="AU264" s="56"/>
      <c r="AV264" s="56"/>
      <c r="AX264" s="56"/>
      <c r="AY264" s="56"/>
      <c r="AZ264" s="56"/>
      <c r="BA264" s="56"/>
      <c r="BB264" s="56"/>
      <c r="BC264" s="56"/>
      <c r="BD264" s="56"/>
      <c r="BE264" s="56"/>
      <c r="BF264" s="56"/>
      <c r="BH264" s="56"/>
      <c r="BI264" s="56"/>
      <c r="BJ264" s="56"/>
      <c r="BK264" s="56"/>
      <c r="BL264" s="56"/>
      <c r="BM264" s="56"/>
      <c r="BN264" s="56"/>
      <c r="BO264" s="56"/>
      <c r="BP264" s="56"/>
      <c r="BR264" s="56"/>
      <c r="BS264" s="56"/>
      <c r="BT264" s="56"/>
      <c r="BU264" s="56"/>
      <c r="BV264" s="56"/>
      <c r="BW264" s="56"/>
      <c r="BX264" s="56"/>
      <c r="BY264" s="56"/>
      <c r="BZ264" s="56"/>
      <c r="CB264" s="56"/>
      <c r="CC264" s="56"/>
      <c r="CD264" s="56"/>
      <c r="CE264" s="56"/>
      <c r="CF264" s="56"/>
      <c r="CG264" s="56"/>
      <c r="CH264" s="56"/>
      <c r="CI264" s="56"/>
      <c r="CJ264" s="56"/>
      <c r="CL264" s="56"/>
      <c r="CM264" s="56"/>
      <c r="CN264" s="56"/>
      <c r="CO264" s="56"/>
      <c r="CP264" s="56"/>
      <c r="CQ264" s="56"/>
      <c r="CR264" s="56"/>
      <c r="CS264" s="56"/>
      <c r="CT264" s="56"/>
      <c r="CV264" s="56"/>
      <c r="CW264" s="56"/>
      <c r="CX264" s="56"/>
      <c r="CY264" s="56"/>
      <c r="CZ264" s="56"/>
      <c r="DA264" s="56"/>
      <c r="DB264" s="56"/>
      <c r="DC264" s="56"/>
      <c r="DD264" s="56"/>
      <c r="DF264" s="56"/>
      <c r="DG264" s="56"/>
      <c r="DH264" s="56"/>
      <c r="DI264" s="56"/>
      <c r="DJ264" s="56"/>
      <c r="DK264" s="56"/>
      <c r="DL264" s="56"/>
      <c r="DM264" s="56"/>
      <c r="DN264" s="56"/>
      <c r="DP264" s="56"/>
      <c r="DQ264" s="56"/>
      <c r="DR264" s="56"/>
      <c r="DS264" s="56"/>
      <c r="DT264" s="56"/>
      <c r="DU264" s="56"/>
      <c r="DV264" s="56"/>
      <c r="DW264" s="56"/>
      <c r="DX264" s="56"/>
      <c r="DZ264" s="56"/>
      <c r="EA264" s="56"/>
      <c r="EB264" s="56"/>
      <c r="EC264" s="56"/>
      <c r="ED264" s="56"/>
      <c r="EE264" s="56"/>
      <c r="EF264" s="56"/>
      <c r="EG264" s="56"/>
      <c r="EH264" s="56"/>
      <c r="EJ264" s="56"/>
      <c r="EK264" s="56"/>
      <c r="EL264" s="56"/>
      <c r="EM264" s="56"/>
      <c r="EN264" s="56"/>
      <c r="EO264" s="56"/>
      <c r="EP264" s="56"/>
      <c r="EQ264" s="56"/>
      <c r="ER264" s="56"/>
      <c r="ET264" s="56"/>
      <c r="EU264" s="56"/>
      <c r="EV264" s="56"/>
      <c r="EW264" s="56"/>
      <c r="EX264" s="56"/>
      <c r="EY264" s="56"/>
      <c r="EZ264" s="56"/>
      <c r="FA264" s="56"/>
      <c r="FB264" s="56"/>
      <c r="FD264" s="56"/>
      <c r="FE264" s="56"/>
      <c r="FF264" s="56"/>
      <c r="FG264" s="56"/>
      <c r="FH264" s="56"/>
      <c r="FI264" s="56"/>
      <c r="FJ264" s="56"/>
      <c r="FK264" s="56"/>
      <c r="FL264" s="56"/>
      <c r="FN264" s="56"/>
      <c r="FO264" s="56"/>
      <c r="FP264" s="56"/>
      <c r="FQ264" s="56"/>
      <c r="FR264" s="56"/>
      <c r="FS264" s="56"/>
      <c r="FT264" s="56"/>
      <c r="FU264" s="56"/>
      <c r="FV264" s="56"/>
      <c r="FX264" s="56"/>
      <c r="FY264" s="56"/>
      <c r="FZ264" s="56"/>
      <c r="GA264" s="56"/>
      <c r="GB264" s="56"/>
      <c r="GC264" s="56"/>
      <c r="GD264" s="56"/>
      <c r="GE264" s="56"/>
      <c r="GF264" s="56"/>
      <c r="GH264" s="56"/>
      <c r="GI264" s="56"/>
      <c r="GJ264" s="56"/>
      <c r="GK264" s="56"/>
      <c r="GL264" s="56"/>
      <c r="GM264" s="56"/>
      <c r="GN264" s="56"/>
      <c r="GO264" s="56"/>
      <c r="GP264" s="56"/>
      <c r="GR264" s="56"/>
      <c r="GS264" s="56"/>
      <c r="GT264" s="56"/>
      <c r="GU264" s="56"/>
      <c r="GV264" s="56"/>
      <c r="GW264" s="56"/>
      <c r="GX264" s="56"/>
      <c r="GY264" s="56"/>
      <c r="GZ264" s="56"/>
      <c r="HB264" s="56"/>
      <c r="HC264" s="56"/>
      <c r="HD264" s="56"/>
      <c r="HE264" s="56"/>
      <c r="HF264" s="56"/>
      <c r="HG264" s="56"/>
      <c r="HH264" s="56"/>
      <c r="HI264" s="56"/>
      <c r="HJ264" s="56"/>
      <c r="HL264" s="56"/>
      <c r="HM264" s="56"/>
      <c r="HN264" s="56"/>
      <c r="HO264" s="56"/>
      <c r="HP264" s="56"/>
      <c r="HQ264" s="56"/>
      <c r="HR264" s="56"/>
      <c r="HS264" s="56"/>
      <c r="HT264" s="56"/>
      <c r="HV264" s="56"/>
      <c r="HW264" s="56"/>
      <c r="HX264" s="56"/>
      <c r="HY264" s="56"/>
      <c r="HZ264" s="56"/>
      <c r="IA264" s="56"/>
      <c r="IB264" s="56"/>
      <c r="IC264" s="56"/>
      <c r="ID264" s="56"/>
      <c r="IF264" s="56"/>
      <c r="IG264" s="56"/>
      <c r="IH264" s="56"/>
      <c r="II264" s="56"/>
      <c r="IJ264" s="56"/>
      <c r="IK264" s="56"/>
      <c r="IL264" s="56"/>
      <c r="IM264" s="56"/>
      <c r="IN264" s="56"/>
      <c r="IP264" s="56"/>
      <c r="IQ264" s="56"/>
      <c r="IR264" s="56"/>
      <c r="IS264" s="56"/>
      <c r="IT264" s="56"/>
      <c r="IU264" s="56"/>
    </row>
    <row r="265" spans="1:255" ht="12.75" customHeight="1" thickBot="1" x14ac:dyDescent="0.25">
      <c r="A265" s="106"/>
      <c r="B265" s="108">
        <v>5211.93</v>
      </c>
      <c r="C265" s="95" t="s">
        <v>66</v>
      </c>
      <c r="D265" s="96"/>
      <c r="E265" s="97"/>
      <c r="F265" s="97"/>
      <c r="G265" s="97"/>
      <c r="H265" s="98"/>
      <c r="I265" s="99"/>
      <c r="J265" s="56"/>
      <c r="K265" s="56"/>
      <c r="L265" s="56"/>
      <c r="M265" s="56"/>
      <c r="N265" s="56"/>
      <c r="O265" s="56"/>
      <c r="P265" s="56"/>
      <c r="Q265" s="56"/>
      <c r="R265" s="56"/>
      <c r="T265" s="56"/>
      <c r="U265" s="56"/>
      <c r="V265" s="56"/>
      <c r="W265" s="56"/>
      <c r="X265" s="56"/>
      <c r="Y265" s="56"/>
      <c r="Z265" s="56"/>
      <c r="AA265" s="56"/>
      <c r="AB265" s="56"/>
      <c r="AD265" s="56"/>
      <c r="AE265" s="56"/>
      <c r="AF265" s="56"/>
      <c r="AG265" s="56"/>
      <c r="AH265" s="56"/>
      <c r="AI265" s="56"/>
      <c r="AJ265" s="56"/>
      <c r="AK265" s="56"/>
      <c r="AL265" s="56"/>
      <c r="AN265" s="56"/>
      <c r="AO265" s="56"/>
      <c r="AP265" s="56"/>
      <c r="AQ265" s="56"/>
      <c r="AR265" s="56"/>
      <c r="AS265" s="56"/>
      <c r="AT265" s="56"/>
      <c r="AU265" s="56"/>
      <c r="AV265" s="56"/>
      <c r="AX265" s="56"/>
      <c r="AY265" s="56"/>
      <c r="AZ265" s="56"/>
      <c r="BA265" s="56"/>
      <c r="BB265" s="56"/>
      <c r="BC265" s="56"/>
      <c r="BD265" s="56"/>
      <c r="BE265" s="56"/>
      <c r="BF265" s="56"/>
      <c r="BH265" s="56"/>
      <c r="BI265" s="56"/>
      <c r="BJ265" s="56"/>
      <c r="BK265" s="56"/>
      <c r="BL265" s="56"/>
      <c r="BM265" s="56"/>
      <c r="BN265" s="56"/>
      <c r="BO265" s="56"/>
      <c r="BP265" s="56"/>
      <c r="BR265" s="56"/>
      <c r="BS265" s="56"/>
      <c r="BT265" s="56"/>
      <c r="BU265" s="56"/>
      <c r="BV265" s="56"/>
      <c r="BW265" s="56"/>
      <c r="BX265" s="56"/>
      <c r="BY265" s="56"/>
      <c r="BZ265" s="56"/>
      <c r="CB265" s="56"/>
      <c r="CC265" s="56"/>
      <c r="CD265" s="56"/>
      <c r="CE265" s="56"/>
      <c r="CF265" s="56"/>
      <c r="CG265" s="56"/>
      <c r="CH265" s="56"/>
      <c r="CI265" s="56"/>
      <c r="CJ265" s="56"/>
      <c r="CL265" s="56"/>
      <c r="CM265" s="56"/>
      <c r="CN265" s="56"/>
      <c r="CO265" s="56"/>
      <c r="CP265" s="56"/>
      <c r="CQ265" s="56"/>
      <c r="CR265" s="56"/>
      <c r="CS265" s="56"/>
      <c r="CT265" s="56"/>
      <c r="CV265" s="56"/>
      <c r="CW265" s="56"/>
      <c r="CX265" s="56"/>
      <c r="CY265" s="56"/>
      <c r="CZ265" s="56"/>
      <c r="DA265" s="56"/>
      <c r="DB265" s="56"/>
      <c r="DC265" s="56"/>
      <c r="DD265" s="56"/>
      <c r="DF265" s="56"/>
      <c r="DG265" s="56"/>
      <c r="DH265" s="56"/>
      <c r="DI265" s="56"/>
      <c r="DJ265" s="56"/>
      <c r="DK265" s="56"/>
      <c r="DL265" s="56"/>
      <c r="DM265" s="56"/>
      <c r="DN265" s="56"/>
      <c r="DP265" s="56"/>
      <c r="DQ265" s="56"/>
      <c r="DR265" s="56"/>
      <c r="DS265" s="56"/>
      <c r="DT265" s="56"/>
      <c r="DU265" s="56"/>
      <c r="DV265" s="56"/>
      <c r="DW265" s="56"/>
      <c r="DX265" s="56"/>
      <c r="DZ265" s="56"/>
      <c r="EA265" s="56"/>
      <c r="EB265" s="56"/>
      <c r="EC265" s="56"/>
      <c r="ED265" s="56"/>
      <c r="EE265" s="56"/>
      <c r="EF265" s="56"/>
      <c r="EG265" s="56"/>
      <c r="EH265" s="56"/>
      <c r="EJ265" s="56"/>
      <c r="EK265" s="56"/>
      <c r="EL265" s="56"/>
      <c r="EM265" s="56"/>
      <c r="EN265" s="56"/>
      <c r="EO265" s="56"/>
      <c r="EP265" s="56"/>
      <c r="EQ265" s="56"/>
      <c r="ER265" s="56"/>
      <c r="ET265" s="56"/>
      <c r="EU265" s="56"/>
      <c r="EV265" s="56"/>
      <c r="EW265" s="56"/>
      <c r="EX265" s="56"/>
      <c r="EY265" s="56"/>
      <c r="EZ265" s="56"/>
      <c r="FA265" s="56"/>
      <c r="FB265" s="56"/>
      <c r="FD265" s="56"/>
      <c r="FE265" s="56"/>
      <c r="FF265" s="56"/>
      <c r="FG265" s="56"/>
      <c r="FH265" s="56"/>
      <c r="FI265" s="56"/>
      <c r="FJ265" s="56"/>
      <c r="FK265" s="56"/>
      <c r="FL265" s="56"/>
      <c r="FN265" s="56"/>
      <c r="FO265" s="56"/>
      <c r="FP265" s="56"/>
      <c r="FQ265" s="56"/>
      <c r="FR265" s="56"/>
      <c r="FS265" s="56"/>
      <c r="FT265" s="56"/>
      <c r="FU265" s="56"/>
      <c r="FV265" s="56"/>
      <c r="FX265" s="56"/>
      <c r="FY265" s="56"/>
      <c r="FZ265" s="56"/>
      <c r="GA265" s="56"/>
      <c r="GB265" s="56"/>
      <c r="GC265" s="56"/>
      <c r="GD265" s="56"/>
      <c r="GE265" s="56"/>
      <c r="GF265" s="56"/>
      <c r="GH265" s="56"/>
      <c r="GI265" s="56"/>
      <c r="GJ265" s="56"/>
      <c r="GK265" s="56"/>
      <c r="GL265" s="56"/>
      <c r="GM265" s="56"/>
      <c r="GN265" s="56"/>
      <c r="GO265" s="56"/>
      <c r="GP265" s="56"/>
      <c r="GR265" s="56"/>
      <c r="GS265" s="56"/>
      <c r="GT265" s="56"/>
      <c r="GU265" s="56"/>
      <c r="GV265" s="56"/>
      <c r="GW265" s="56"/>
      <c r="GX265" s="56"/>
      <c r="GY265" s="56"/>
      <c r="GZ265" s="56"/>
      <c r="HB265" s="56"/>
      <c r="HC265" s="56"/>
      <c r="HD265" s="56"/>
      <c r="HE265" s="56"/>
      <c r="HF265" s="56"/>
      <c r="HG265" s="56"/>
      <c r="HH265" s="56"/>
      <c r="HI265" s="56"/>
      <c r="HJ265" s="56"/>
      <c r="HL265" s="56"/>
      <c r="HM265" s="56"/>
      <c r="HN265" s="56"/>
      <c r="HO265" s="56"/>
      <c r="HP265" s="56"/>
      <c r="HQ265" s="56"/>
      <c r="HR265" s="56"/>
      <c r="HS265" s="56"/>
      <c r="HT265" s="56"/>
      <c r="HV265" s="56"/>
      <c r="HW265" s="56"/>
      <c r="HX265" s="56"/>
      <c r="HY265" s="56"/>
      <c r="HZ265" s="56"/>
      <c r="IA265" s="56"/>
      <c r="IB265" s="56"/>
      <c r="IC265" s="56"/>
      <c r="ID265" s="56"/>
      <c r="IF265" s="56"/>
      <c r="IG265" s="56"/>
      <c r="IH265" s="56"/>
      <c r="II265" s="56"/>
      <c r="IJ265" s="56"/>
      <c r="IK265" s="56"/>
      <c r="IL265" s="56"/>
      <c r="IM265" s="56"/>
      <c r="IN265" s="56"/>
      <c r="IP265" s="56"/>
      <c r="IQ265" s="56"/>
      <c r="IR265" s="56"/>
      <c r="IS265" s="56"/>
      <c r="IT265" s="56"/>
      <c r="IU265" s="56"/>
    </row>
    <row r="266" spans="1:255" ht="12.75" customHeight="1" thickBot="1" x14ac:dyDescent="0.25">
      <c r="A266" s="106"/>
      <c r="B266" s="109">
        <v>5944.44</v>
      </c>
      <c r="C266" s="88" t="s">
        <v>69</v>
      </c>
      <c r="D266" s="89"/>
      <c r="E266" s="47"/>
      <c r="F266" s="47"/>
      <c r="G266" s="47"/>
      <c r="H266" s="48"/>
      <c r="I266" s="49"/>
      <c r="J266" s="56"/>
      <c r="K266" s="56"/>
      <c r="L266" s="56"/>
      <c r="M266" s="56"/>
      <c r="N266" s="56"/>
      <c r="O266" s="56"/>
      <c r="P266" s="56"/>
      <c r="Q266" s="56"/>
      <c r="R266" s="56"/>
      <c r="T266" s="56"/>
      <c r="U266" s="56"/>
      <c r="V266" s="56"/>
      <c r="W266" s="56"/>
      <c r="X266" s="56"/>
      <c r="Y266" s="56"/>
      <c r="Z266" s="56"/>
      <c r="AA266" s="56"/>
      <c r="AB266" s="56"/>
      <c r="AD266" s="56"/>
      <c r="AE266" s="56"/>
      <c r="AF266" s="56"/>
      <c r="AG266" s="56"/>
      <c r="AH266" s="56"/>
      <c r="AI266" s="56"/>
      <c r="AJ266" s="56"/>
      <c r="AK266" s="56"/>
      <c r="AL266" s="56"/>
      <c r="AN266" s="56"/>
      <c r="AO266" s="56"/>
      <c r="AP266" s="56"/>
      <c r="AQ266" s="56"/>
      <c r="AR266" s="56"/>
      <c r="AS266" s="56"/>
      <c r="AT266" s="56"/>
      <c r="AU266" s="56"/>
      <c r="AV266" s="56"/>
      <c r="AX266" s="56"/>
      <c r="AY266" s="56"/>
      <c r="AZ266" s="56"/>
      <c r="BA266" s="56"/>
      <c r="BB266" s="56"/>
      <c r="BC266" s="56"/>
      <c r="BD266" s="56"/>
      <c r="BE266" s="56"/>
      <c r="BF266" s="56"/>
      <c r="BH266" s="56"/>
      <c r="BI266" s="56"/>
      <c r="BJ266" s="56"/>
      <c r="BK266" s="56"/>
      <c r="BL266" s="56"/>
      <c r="BM266" s="56"/>
      <c r="BN266" s="56"/>
      <c r="BO266" s="56"/>
      <c r="BP266" s="56"/>
      <c r="BR266" s="56"/>
      <c r="BS266" s="56"/>
      <c r="BT266" s="56"/>
      <c r="BU266" s="56"/>
      <c r="BV266" s="56"/>
      <c r="BW266" s="56"/>
      <c r="BX266" s="56"/>
      <c r="BY266" s="56"/>
      <c r="BZ266" s="56"/>
      <c r="CB266" s="56"/>
      <c r="CC266" s="56"/>
      <c r="CD266" s="56"/>
      <c r="CE266" s="56"/>
      <c r="CF266" s="56"/>
      <c r="CG266" s="56"/>
      <c r="CH266" s="56"/>
      <c r="CI266" s="56"/>
      <c r="CJ266" s="56"/>
      <c r="CL266" s="56"/>
      <c r="CM266" s="56"/>
      <c r="CN266" s="56"/>
      <c r="CO266" s="56"/>
      <c r="CP266" s="56"/>
      <c r="CQ266" s="56"/>
      <c r="CR266" s="56"/>
      <c r="CS266" s="56"/>
      <c r="CT266" s="56"/>
      <c r="CV266" s="56"/>
      <c r="CW266" s="56"/>
      <c r="CX266" s="56"/>
      <c r="CY266" s="56"/>
      <c r="CZ266" s="56"/>
      <c r="DA266" s="56"/>
      <c r="DB266" s="56"/>
      <c r="DC266" s="56"/>
      <c r="DD266" s="56"/>
      <c r="DF266" s="56"/>
      <c r="DG266" s="56"/>
      <c r="DH266" s="56"/>
      <c r="DI266" s="56"/>
      <c r="DJ266" s="56"/>
      <c r="DK266" s="56"/>
      <c r="DL266" s="56"/>
      <c r="DM266" s="56"/>
      <c r="DN266" s="56"/>
      <c r="DP266" s="56"/>
      <c r="DQ266" s="56"/>
      <c r="DR266" s="56"/>
      <c r="DS266" s="56"/>
      <c r="DT266" s="56"/>
      <c r="DU266" s="56"/>
      <c r="DV266" s="56"/>
      <c r="DW266" s="56"/>
      <c r="DX266" s="56"/>
      <c r="DZ266" s="56"/>
      <c r="EA266" s="56"/>
      <c r="EB266" s="56"/>
      <c r="EC266" s="56"/>
      <c r="ED266" s="56"/>
      <c r="EE266" s="56"/>
      <c r="EF266" s="56"/>
      <c r="EG266" s="56"/>
      <c r="EH266" s="56"/>
      <c r="EJ266" s="56"/>
      <c r="EK266" s="56"/>
      <c r="EL266" s="56"/>
      <c r="EM266" s="56"/>
      <c r="EN266" s="56"/>
      <c r="EO266" s="56"/>
      <c r="EP266" s="56"/>
      <c r="EQ266" s="56"/>
      <c r="ER266" s="56"/>
      <c r="ET266" s="56"/>
      <c r="EU266" s="56"/>
      <c r="EV266" s="56"/>
      <c r="EW266" s="56"/>
      <c r="EX266" s="56"/>
      <c r="EY266" s="56"/>
      <c r="EZ266" s="56"/>
      <c r="FA266" s="56"/>
      <c r="FB266" s="56"/>
      <c r="FD266" s="56"/>
      <c r="FE266" s="56"/>
      <c r="FF266" s="56"/>
      <c r="FG266" s="56"/>
      <c r="FH266" s="56"/>
      <c r="FI266" s="56"/>
      <c r="FJ266" s="56"/>
      <c r="FK266" s="56"/>
      <c r="FL266" s="56"/>
      <c r="FN266" s="56"/>
      <c r="FO266" s="56"/>
      <c r="FP266" s="56"/>
      <c r="FQ266" s="56"/>
      <c r="FR266" s="56"/>
      <c r="FS266" s="56"/>
      <c r="FT266" s="56"/>
      <c r="FU266" s="56"/>
      <c r="FV266" s="56"/>
      <c r="FX266" s="56"/>
      <c r="FY266" s="56"/>
      <c r="FZ266" s="56"/>
      <c r="GA266" s="56"/>
      <c r="GB266" s="56"/>
      <c r="GC266" s="56"/>
      <c r="GD266" s="56"/>
      <c r="GE266" s="56"/>
      <c r="GF266" s="56"/>
      <c r="GH266" s="56"/>
      <c r="GI266" s="56"/>
      <c r="GJ266" s="56"/>
      <c r="GK266" s="56"/>
      <c r="GL266" s="56"/>
      <c r="GM266" s="56"/>
      <c r="GN266" s="56"/>
      <c r="GO266" s="56"/>
      <c r="GP266" s="56"/>
      <c r="GR266" s="56"/>
      <c r="GS266" s="56"/>
      <c r="GT266" s="56"/>
      <c r="GU266" s="56"/>
      <c r="GV266" s="56"/>
      <c r="GW266" s="56"/>
      <c r="GX266" s="56"/>
      <c r="GY266" s="56"/>
      <c r="GZ266" s="56"/>
      <c r="HB266" s="56"/>
      <c r="HC266" s="56"/>
      <c r="HD266" s="56"/>
      <c r="HE266" s="56"/>
      <c r="HF266" s="56"/>
      <c r="HG266" s="56"/>
      <c r="HH266" s="56"/>
      <c r="HI266" s="56"/>
      <c r="HJ266" s="56"/>
      <c r="HL266" s="56"/>
      <c r="HM266" s="56"/>
      <c r="HN266" s="56"/>
      <c r="HO266" s="56"/>
      <c r="HP266" s="56"/>
      <c r="HQ266" s="56"/>
      <c r="HR266" s="56"/>
      <c r="HS266" s="56"/>
      <c r="HT266" s="56"/>
      <c r="HV266" s="56"/>
      <c r="HW266" s="56"/>
      <c r="HX266" s="56"/>
      <c r="HY266" s="56"/>
      <c r="HZ266" s="56"/>
      <c r="IA266" s="56"/>
      <c r="IB266" s="56"/>
      <c r="IC266" s="56"/>
      <c r="ID266" s="56"/>
      <c r="IF266" s="56"/>
      <c r="IG266" s="56"/>
      <c r="IH266" s="56"/>
      <c r="II266" s="56"/>
      <c r="IJ266" s="56"/>
      <c r="IK266" s="56"/>
      <c r="IL266" s="56"/>
      <c r="IM266" s="56"/>
      <c r="IN266" s="56"/>
      <c r="IP266" s="56"/>
      <c r="IQ266" s="56"/>
      <c r="IR266" s="56"/>
      <c r="IS266" s="56"/>
      <c r="IT266" s="56"/>
      <c r="IU266" s="56"/>
    </row>
    <row r="267" spans="1:255" ht="12.75" customHeight="1" thickBot="1" x14ac:dyDescent="0.25">
      <c r="A267" s="106"/>
      <c r="B267" s="109">
        <v>5876.51</v>
      </c>
      <c r="C267" s="88" t="s">
        <v>71</v>
      </c>
      <c r="D267" s="89"/>
      <c r="E267" s="47"/>
      <c r="F267" s="47"/>
      <c r="G267" s="47"/>
      <c r="H267" s="48"/>
      <c r="I267" s="49"/>
      <c r="J267" s="56"/>
      <c r="K267" s="56"/>
      <c r="L267" s="56"/>
      <c r="M267" s="56"/>
      <c r="N267" s="56"/>
      <c r="O267" s="56"/>
      <c r="P267" s="56"/>
      <c r="Q267" s="56"/>
      <c r="R267" s="56"/>
      <c r="T267" s="56"/>
      <c r="U267" s="56"/>
      <c r="V267" s="56"/>
      <c r="W267" s="56"/>
      <c r="X267" s="56"/>
      <c r="Y267" s="56"/>
      <c r="Z267" s="56"/>
      <c r="AA267" s="56"/>
      <c r="AB267" s="56"/>
      <c r="AD267" s="56"/>
      <c r="AE267" s="56"/>
      <c r="AF267" s="56"/>
      <c r="AG267" s="56"/>
      <c r="AH267" s="56"/>
      <c r="AI267" s="56"/>
      <c r="AJ267" s="56"/>
      <c r="AK267" s="56"/>
      <c r="AL267" s="56"/>
      <c r="AN267" s="56"/>
      <c r="AO267" s="56"/>
      <c r="AP267" s="56"/>
      <c r="AQ267" s="56"/>
      <c r="AR267" s="56"/>
      <c r="AS267" s="56"/>
      <c r="AT267" s="56"/>
      <c r="AU267" s="56"/>
      <c r="AV267" s="56"/>
      <c r="AX267" s="56"/>
      <c r="AY267" s="56"/>
      <c r="AZ267" s="56"/>
      <c r="BA267" s="56"/>
      <c r="BB267" s="56"/>
      <c r="BC267" s="56"/>
      <c r="BD267" s="56"/>
      <c r="BE267" s="56"/>
      <c r="BF267" s="56"/>
      <c r="BH267" s="56"/>
      <c r="BI267" s="56"/>
      <c r="BJ267" s="56"/>
      <c r="BK267" s="56"/>
      <c r="BL267" s="56"/>
      <c r="BM267" s="56"/>
      <c r="BN267" s="56"/>
      <c r="BO267" s="56"/>
      <c r="BP267" s="56"/>
      <c r="BR267" s="56"/>
      <c r="BS267" s="56"/>
      <c r="BT267" s="56"/>
      <c r="BU267" s="56"/>
      <c r="BV267" s="56"/>
      <c r="BW267" s="56"/>
      <c r="BX267" s="56"/>
      <c r="BY267" s="56"/>
      <c r="BZ267" s="56"/>
      <c r="CB267" s="56"/>
      <c r="CC267" s="56"/>
      <c r="CD267" s="56"/>
      <c r="CE267" s="56"/>
      <c r="CF267" s="56"/>
      <c r="CG267" s="56"/>
      <c r="CH267" s="56"/>
      <c r="CI267" s="56"/>
      <c r="CJ267" s="56"/>
      <c r="CL267" s="56"/>
      <c r="CM267" s="56"/>
      <c r="CN267" s="56"/>
      <c r="CO267" s="56"/>
      <c r="CP267" s="56"/>
      <c r="CQ267" s="56"/>
      <c r="CR267" s="56"/>
      <c r="CS267" s="56"/>
      <c r="CT267" s="56"/>
      <c r="CV267" s="56"/>
      <c r="CW267" s="56"/>
      <c r="CX267" s="56"/>
      <c r="CY267" s="56"/>
      <c r="CZ267" s="56"/>
      <c r="DA267" s="56"/>
      <c r="DB267" s="56"/>
      <c r="DC267" s="56"/>
      <c r="DD267" s="56"/>
      <c r="DF267" s="56"/>
      <c r="DG267" s="56"/>
      <c r="DH267" s="56"/>
      <c r="DI267" s="56"/>
      <c r="DJ267" s="56"/>
      <c r="DK267" s="56"/>
      <c r="DL267" s="56"/>
      <c r="DM267" s="56"/>
      <c r="DN267" s="56"/>
      <c r="DP267" s="56"/>
      <c r="DQ267" s="56"/>
      <c r="DR267" s="56"/>
      <c r="DS267" s="56"/>
      <c r="DT267" s="56"/>
      <c r="DU267" s="56"/>
      <c r="DV267" s="56"/>
      <c r="DW267" s="56"/>
      <c r="DX267" s="56"/>
      <c r="DZ267" s="56"/>
      <c r="EA267" s="56"/>
      <c r="EB267" s="56"/>
      <c r="EC267" s="56"/>
      <c r="ED267" s="56"/>
      <c r="EE267" s="56"/>
      <c r="EF267" s="56"/>
      <c r="EG267" s="56"/>
      <c r="EH267" s="56"/>
      <c r="EJ267" s="56"/>
      <c r="EK267" s="56"/>
      <c r="EL267" s="56"/>
      <c r="EM267" s="56"/>
      <c r="EN267" s="56"/>
      <c r="EO267" s="56"/>
      <c r="EP267" s="56"/>
      <c r="EQ267" s="56"/>
      <c r="ER267" s="56"/>
      <c r="ET267" s="56"/>
      <c r="EU267" s="56"/>
      <c r="EV267" s="56"/>
      <c r="EW267" s="56"/>
      <c r="EX267" s="56"/>
      <c r="EY267" s="56"/>
      <c r="EZ267" s="56"/>
      <c r="FA267" s="56"/>
      <c r="FB267" s="56"/>
      <c r="FD267" s="56"/>
      <c r="FE267" s="56"/>
      <c r="FF267" s="56"/>
      <c r="FG267" s="56"/>
      <c r="FH267" s="56"/>
      <c r="FI267" s="56"/>
      <c r="FJ267" s="56"/>
      <c r="FK267" s="56"/>
      <c r="FL267" s="56"/>
      <c r="FN267" s="56"/>
      <c r="FO267" s="56"/>
      <c r="FP267" s="56"/>
      <c r="FQ267" s="56"/>
      <c r="FR267" s="56"/>
      <c r="FS267" s="56"/>
      <c r="FT267" s="56"/>
      <c r="FU267" s="56"/>
      <c r="FV267" s="56"/>
      <c r="FX267" s="56"/>
      <c r="FY267" s="56"/>
      <c r="FZ267" s="56"/>
      <c r="GA267" s="56"/>
      <c r="GB267" s="56"/>
      <c r="GC267" s="56"/>
      <c r="GD267" s="56"/>
      <c r="GE267" s="56"/>
      <c r="GF267" s="56"/>
      <c r="GH267" s="56"/>
      <c r="GI267" s="56"/>
      <c r="GJ267" s="56"/>
      <c r="GK267" s="56"/>
      <c r="GL267" s="56"/>
      <c r="GM267" s="56"/>
      <c r="GN267" s="56"/>
      <c r="GO267" s="56"/>
      <c r="GP267" s="56"/>
      <c r="GR267" s="56"/>
      <c r="GS267" s="56"/>
      <c r="GT267" s="56"/>
      <c r="GU267" s="56"/>
      <c r="GV267" s="56"/>
      <c r="GW267" s="56"/>
      <c r="GX267" s="56"/>
      <c r="GY267" s="56"/>
      <c r="GZ267" s="56"/>
      <c r="HB267" s="56"/>
      <c r="HC267" s="56"/>
      <c r="HD267" s="56"/>
      <c r="HE267" s="56"/>
      <c r="HF267" s="56"/>
      <c r="HG267" s="56"/>
      <c r="HH267" s="56"/>
      <c r="HI267" s="56"/>
      <c r="HJ267" s="56"/>
      <c r="HL267" s="56"/>
      <c r="HM267" s="56"/>
      <c r="HN267" s="56"/>
      <c r="HO267" s="56"/>
      <c r="HP267" s="56"/>
      <c r="HQ267" s="56"/>
      <c r="HR267" s="56"/>
      <c r="HS267" s="56"/>
      <c r="HT267" s="56"/>
      <c r="HV267" s="56"/>
      <c r="HW267" s="56"/>
      <c r="HX267" s="56"/>
      <c r="HY267" s="56"/>
      <c r="HZ267" s="56"/>
      <c r="IA267" s="56"/>
      <c r="IB267" s="56"/>
      <c r="IC267" s="56"/>
      <c r="ID267" s="56"/>
      <c r="IF267" s="56"/>
      <c r="IG267" s="56"/>
      <c r="IH267" s="56"/>
      <c r="II267" s="56"/>
      <c r="IJ267" s="56"/>
      <c r="IK267" s="56"/>
      <c r="IL267" s="56"/>
      <c r="IM267" s="56"/>
      <c r="IN267" s="56"/>
      <c r="IP267" s="56"/>
      <c r="IQ267" s="56"/>
      <c r="IR267" s="56"/>
      <c r="IS267" s="56"/>
      <c r="IT267" s="56"/>
      <c r="IU267" s="56"/>
    </row>
    <row r="268" spans="1:255" ht="12.75" customHeight="1" thickBot="1" x14ac:dyDescent="0.25">
      <c r="A268" s="106"/>
      <c r="B268" s="109">
        <v>5937.12</v>
      </c>
      <c r="C268" s="88" t="s">
        <v>72</v>
      </c>
      <c r="D268" s="89"/>
      <c r="E268" s="47"/>
      <c r="F268" s="47"/>
      <c r="G268" s="47"/>
      <c r="H268" s="48"/>
      <c r="I268" s="49"/>
      <c r="J268" s="56"/>
      <c r="K268" s="56"/>
      <c r="L268" s="56"/>
      <c r="M268" s="56"/>
      <c r="N268" s="56"/>
      <c r="O268" s="56"/>
      <c r="P268" s="56"/>
      <c r="Q268" s="56"/>
      <c r="R268" s="56"/>
      <c r="T268" s="56"/>
      <c r="U268" s="56"/>
      <c r="V268" s="56"/>
      <c r="W268" s="56"/>
      <c r="X268" s="56"/>
      <c r="Y268" s="56"/>
      <c r="Z268" s="56"/>
      <c r="AA268" s="56"/>
      <c r="AB268" s="56"/>
      <c r="AD268" s="56"/>
      <c r="AE268" s="56"/>
      <c r="AF268" s="56"/>
      <c r="AG268" s="56"/>
      <c r="AH268" s="56"/>
      <c r="AI268" s="56"/>
      <c r="AJ268" s="56"/>
      <c r="AK268" s="56"/>
      <c r="AL268" s="56"/>
      <c r="AN268" s="56"/>
      <c r="AO268" s="56"/>
      <c r="AP268" s="56"/>
      <c r="AQ268" s="56"/>
      <c r="AR268" s="56"/>
      <c r="AS268" s="56"/>
      <c r="AT268" s="56"/>
      <c r="AU268" s="56"/>
      <c r="AV268" s="56"/>
      <c r="AX268" s="56"/>
      <c r="AY268" s="56"/>
      <c r="AZ268" s="56"/>
      <c r="BA268" s="56"/>
      <c r="BB268" s="56"/>
      <c r="BC268" s="56"/>
      <c r="BD268" s="56"/>
      <c r="BE268" s="56"/>
      <c r="BF268" s="56"/>
      <c r="BH268" s="56"/>
      <c r="BI268" s="56"/>
      <c r="BJ268" s="56"/>
      <c r="BK268" s="56"/>
      <c r="BL268" s="56"/>
      <c r="BM268" s="56"/>
      <c r="BN268" s="56"/>
      <c r="BO268" s="56"/>
      <c r="BP268" s="56"/>
      <c r="BR268" s="56"/>
      <c r="BS268" s="56"/>
      <c r="BT268" s="56"/>
      <c r="BU268" s="56"/>
      <c r="BV268" s="56"/>
      <c r="BW268" s="56"/>
      <c r="BX268" s="56"/>
      <c r="BY268" s="56"/>
      <c r="BZ268" s="56"/>
      <c r="CB268" s="56"/>
      <c r="CC268" s="56"/>
      <c r="CD268" s="56"/>
      <c r="CE268" s="56"/>
      <c r="CF268" s="56"/>
      <c r="CG268" s="56"/>
      <c r="CH268" s="56"/>
      <c r="CI268" s="56"/>
      <c r="CJ268" s="56"/>
      <c r="CL268" s="56"/>
      <c r="CM268" s="56"/>
      <c r="CN268" s="56"/>
      <c r="CO268" s="56"/>
      <c r="CP268" s="56"/>
      <c r="CQ268" s="56"/>
      <c r="CR268" s="56"/>
      <c r="CS268" s="56"/>
      <c r="CT268" s="56"/>
      <c r="CV268" s="56"/>
      <c r="CW268" s="56"/>
      <c r="CX268" s="56"/>
      <c r="CY268" s="56"/>
      <c r="CZ268" s="56"/>
      <c r="DA268" s="56"/>
      <c r="DB268" s="56"/>
      <c r="DC268" s="56"/>
      <c r="DD268" s="56"/>
      <c r="DF268" s="56"/>
      <c r="DG268" s="56"/>
      <c r="DH268" s="56"/>
      <c r="DI268" s="56"/>
      <c r="DJ268" s="56"/>
      <c r="DK268" s="56"/>
      <c r="DL268" s="56"/>
      <c r="DM268" s="56"/>
      <c r="DN268" s="56"/>
      <c r="DP268" s="56"/>
      <c r="DQ268" s="56"/>
      <c r="DR268" s="56"/>
      <c r="DS268" s="56"/>
      <c r="DT268" s="56"/>
      <c r="DU268" s="56"/>
      <c r="DV268" s="56"/>
      <c r="DW268" s="56"/>
      <c r="DX268" s="56"/>
      <c r="DZ268" s="56"/>
      <c r="EA268" s="56"/>
      <c r="EB268" s="56"/>
      <c r="EC268" s="56"/>
      <c r="ED268" s="56"/>
      <c r="EE268" s="56"/>
      <c r="EF268" s="56"/>
      <c r="EG268" s="56"/>
      <c r="EH268" s="56"/>
      <c r="EJ268" s="56"/>
      <c r="EK268" s="56"/>
      <c r="EL268" s="56"/>
      <c r="EM268" s="56"/>
      <c r="EN268" s="56"/>
      <c r="EO268" s="56"/>
      <c r="EP268" s="56"/>
      <c r="EQ268" s="56"/>
      <c r="ER268" s="56"/>
      <c r="ET268" s="56"/>
      <c r="EU268" s="56"/>
      <c r="EV268" s="56"/>
      <c r="EW268" s="56"/>
      <c r="EX268" s="56"/>
      <c r="EY268" s="56"/>
      <c r="EZ268" s="56"/>
      <c r="FA268" s="56"/>
      <c r="FB268" s="56"/>
      <c r="FD268" s="56"/>
      <c r="FE268" s="56"/>
      <c r="FF268" s="56"/>
      <c r="FG268" s="56"/>
      <c r="FH268" s="56"/>
      <c r="FI268" s="56"/>
      <c r="FJ268" s="56"/>
      <c r="FK268" s="56"/>
      <c r="FL268" s="56"/>
      <c r="FN268" s="56"/>
      <c r="FO268" s="56"/>
      <c r="FP268" s="56"/>
      <c r="FQ268" s="56"/>
      <c r="FR268" s="56"/>
      <c r="FS268" s="56"/>
      <c r="FT268" s="56"/>
      <c r="FU268" s="56"/>
      <c r="FV268" s="56"/>
      <c r="FX268" s="56"/>
      <c r="FY268" s="56"/>
      <c r="FZ268" s="56"/>
      <c r="GA268" s="56"/>
      <c r="GB268" s="56"/>
      <c r="GC268" s="56"/>
      <c r="GD268" s="56"/>
      <c r="GE268" s="56"/>
      <c r="GF268" s="56"/>
      <c r="GH268" s="56"/>
      <c r="GI268" s="56"/>
      <c r="GJ268" s="56"/>
      <c r="GK268" s="56"/>
      <c r="GL268" s="56"/>
      <c r="GM268" s="56"/>
      <c r="GN268" s="56"/>
      <c r="GO268" s="56"/>
      <c r="GP268" s="56"/>
      <c r="GR268" s="56"/>
      <c r="GS268" s="56"/>
      <c r="GT268" s="56"/>
      <c r="GU268" s="56"/>
      <c r="GV268" s="56"/>
      <c r="GW268" s="56"/>
      <c r="GX268" s="56"/>
      <c r="GY268" s="56"/>
      <c r="GZ268" s="56"/>
      <c r="HB268" s="56"/>
      <c r="HC268" s="56"/>
      <c r="HD268" s="56"/>
      <c r="HE268" s="56"/>
      <c r="HF268" s="56"/>
      <c r="HG268" s="56"/>
      <c r="HH268" s="56"/>
      <c r="HI268" s="56"/>
      <c r="HJ268" s="56"/>
      <c r="HL268" s="56"/>
      <c r="HM268" s="56"/>
      <c r="HN268" s="56"/>
      <c r="HO268" s="56"/>
      <c r="HP268" s="56"/>
      <c r="HQ268" s="56"/>
      <c r="HR268" s="56"/>
      <c r="HS268" s="56"/>
      <c r="HT268" s="56"/>
      <c r="HV268" s="56"/>
      <c r="HW268" s="56"/>
      <c r="HX268" s="56"/>
      <c r="HY268" s="56"/>
      <c r="HZ268" s="56"/>
      <c r="IA268" s="56"/>
      <c r="IB268" s="56"/>
      <c r="IC268" s="56"/>
      <c r="ID268" s="56"/>
      <c r="IF268" s="56"/>
      <c r="IG268" s="56"/>
      <c r="IH268" s="56"/>
      <c r="II268" s="56"/>
      <c r="IJ268" s="56"/>
      <c r="IK268" s="56"/>
      <c r="IL268" s="56"/>
      <c r="IM268" s="56"/>
      <c r="IN268" s="56"/>
      <c r="IP268" s="56"/>
      <c r="IQ268" s="56"/>
      <c r="IR268" s="56"/>
      <c r="IS268" s="56"/>
      <c r="IT268" s="56"/>
      <c r="IU268" s="56"/>
    </row>
    <row r="269" spans="1:255" ht="12.75" customHeight="1" thickBot="1" x14ac:dyDescent="0.25">
      <c r="A269" s="106"/>
      <c r="B269" s="109">
        <v>5861.23</v>
      </c>
      <c r="C269" s="88" t="s">
        <v>73</v>
      </c>
      <c r="D269" s="89"/>
      <c r="E269" s="47"/>
      <c r="F269" s="47"/>
      <c r="G269" s="47"/>
      <c r="H269" s="48"/>
      <c r="I269" s="49"/>
      <c r="J269" s="56"/>
      <c r="K269" s="56"/>
      <c r="L269" s="56"/>
      <c r="M269" s="56"/>
      <c r="N269" s="56"/>
      <c r="O269" s="56"/>
      <c r="P269" s="56"/>
      <c r="Q269" s="56"/>
      <c r="R269" s="56"/>
      <c r="T269" s="56"/>
      <c r="U269" s="56"/>
      <c r="V269" s="56"/>
      <c r="W269" s="56"/>
      <c r="X269" s="56"/>
      <c r="Y269" s="56"/>
      <c r="Z269" s="56"/>
      <c r="AA269" s="56"/>
      <c r="AB269" s="56"/>
      <c r="AD269" s="56"/>
      <c r="AE269" s="56"/>
      <c r="AF269" s="56"/>
      <c r="AG269" s="56"/>
      <c r="AH269" s="56"/>
      <c r="AI269" s="56"/>
      <c r="AJ269" s="56"/>
      <c r="AK269" s="56"/>
      <c r="AL269" s="56"/>
      <c r="AN269" s="56"/>
      <c r="AO269" s="56"/>
      <c r="AP269" s="56"/>
      <c r="AQ269" s="56"/>
      <c r="AR269" s="56"/>
      <c r="AS269" s="56"/>
      <c r="AT269" s="56"/>
      <c r="AU269" s="56"/>
      <c r="AV269" s="56"/>
      <c r="AX269" s="56"/>
      <c r="AY269" s="56"/>
      <c r="AZ269" s="56"/>
      <c r="BA269" s="56"/>
      <c r="BB269" s="56"/>
      <c r="BC269" s="56"/>
      <c r="BD269" s="56"/>
      <c r="BE269" s="56"/>
      <c r="BF269" s="56"/>
      <c r="BH269" s="56"/>
      <c r="BI269" s="56"/>
      <c r="BJ269" s="56"/>
      <c r="BK269" s="56"/>
      <c r="BL269" s="56"/>
      <c r="BM269" s="56"/>
      <c r="BN269" s="56"/>
      <c r="BO269" s="56"/>
      <c r="BP269" s="56"/>
      <c r="BR269" s="56"/>
      <c r="BS269" s="56"/>
      <c r="BT269" s="56"/>
      <c r="BU269" s="56"/>
      <c r="BV269" s="56"/>
      <c r="BW269" s="56"/>
      <c r="BX269" s="56"/>
      <c r="BY269" s="56"/>
      <c r="BZ269" s="56"/>
      <c r="CB269" s="56"/>
      <c r="CC269" s="56"/>
      <c r="CD269" s="56"/>
      <c r="CE269" s="56"/>
      <c r="CF269" s="56"/>
      <c r="CG269" s="56"/>
      <c r="CH269" s="56"/>
      <c r="CI269" s="56"/>
      <c r="CJ269" s="56"/>
      <c r="CL269" s="56"/>
      <c r="CM269" s="56"/>
      <c r="CN269" s="56"/>
      <c r="CO269" s="56"/>
      <c r="CP269" s="56"/>
      <c r="CQ269" s="56"/>
      <c r="CR269" s="56"/>
      <c r="CS269" s="56"/>
      <c r="CT269" s="56"/>
      <c r="CV269" s="56"/>
      <c r="CW269" s="56"/>
      <c r="CX269" s="56"/>
      <c r="CY269" s="56"/>
      <c r="CZ269" s="56"/>
      <c r="DA269" s="56"/>
      <c r="DB269" s="56"/>
      <c r="DC269" s="56"/>
      <c r="DD269" s="56"/>
      <c r="DF269" s="56"/>
      <c r="DG269" s="56"/>
      <c r="DH269" s="56"/>
      <c r="DI269" s="56"/>
      <c r="DJ269" s="56"/>
      <c r="DK269" s="56"/>
      <c r="DL269" s="56"/>
      <c r="DM269" s="56"/>
      <c r="DN269" s="56"/>
      <c r="DP269" s="56"/>
      <c r="DQ269" s="56"/>
      <c r="DR269" s="56"/>
      <c r="DS269" s="56"/>
      <c r="DT269" s="56"/>
      <c r="DU269" s="56"/>
      <c r="DV269" s="56"/>
      <c r="DW269" s="56"/>
      <c r="DX269" s="56"/>
      <c r="DZ269" s="56"/>
      <c r="EA269" s="56"/>
      <c r="EB269" s="56"/>
      <c r="EC269" s="56"/>
      <c r="ED269" s="56"/>
      <c r="EE269" s="56"/>
      <c r="EF269" s="56"/>
      <c r="EG269" s="56"/>
      <c r="EH269" s="56"/>
      <c r="EJ269" s="56"/>
      <c r="EK269" s="56"/>
      <c r="EL269" s="56"/>
      <c r="EM269" s="56"/>
      <c r="EN269" s="56"/>
      <c r="EO269" s="56"/>
      <c r="EP269" s="56"/>
      <c r="EQ269" s="56"/>
      <c r="ER269" s="56"/>
      <c r="ET269" s="56"/>
      <c r="EU269" s="56"/>
      <c r="EV269" s="56"/>
      <c r="EW269" s="56"/>
      <c r="EX269" s="56"/>
      <c r="EY269" s="56"/>
      <c r="EZ269" s="56"/>
      <c r="FA269" s="56"/>
      <c r="FB269" s="56"/>
      <c r="FD269" s="56"/>
      <c r="FE269" s="56"/>
      <c r="FF269" s="56"/>
      <c r="FG269" s="56"/>
      <c r="FH269" s="56"/>
      <c r="FI269" s="56"/>
      <c r="FJ269" s="56"/>
      <c r="FK269" s="56"/>
      <c r="FL269" s="56"/>
      <c r="FN269" s="56"/>
      <c r="FO269" s="56"/>
      <c r="FP269" s="56"/>
      <c r="FQ269" s="56"/>
      <c r="FR269" s="56"/>
      <c r="FS269" s="56"/>
      <c r="FT269" s="56"/>
      <c r="FU269" s="56"/>
      <c r="FV269" s="56"/>
      <c r="FX269" s="56"/>
      <c r="FY269" s="56"/>
      <c r="FZ269" s="56"/>
      <c r="GA269" s="56"/>
      <c r="GB269" s="56"/>
      <c r="GC269" s="56"/>
      <c r="GD269" s="56"/>
      <c r="GE269" s="56"/>
      <c r="GF269" s="56"/>
      <c r="GH269" s="56"/>
      <c r="GI269" s="56"/>
      <c r="GJ269" s="56"/>
      <c r="GK269" s="56"/>
      <c r="GL269" s="56"/>
      <c r="GM269" s="56"/>
      <c r="GN269" s="56"/>
      <c r="GO269" s="56"/>
      <c r="GP269" s="56"/>
      <c r="GR269" s="56"/>
      <c r="GS269" s="56"/>
      <c r="GT269" s="56"/>
      <c r="GU269" s="56"/>
      <c r="GV269" s="56"/>
      <c r="GW269" s="56"/>
      <c r="GX269" s="56"/>
      <c r="GY269" s="56"/>
      <c r="GZ269" s="56"/>
      <c r="HB269" s="56"/>
      <c r="HC269" s="56"/>
      <c r="HD269" s="56"/>
      <c r="HE269" s="56"/>
      <c r="HF269" s="56"/>
      <c r="HG269" s="56"/>
      <c r="HH269" s="56"/>
      <c r="HI269" s="56"/>
      <c r="HJ269" s="56"/>
      <c r="HL269" s="56"/>
      <c r="HM269" s="56"/>
      <c r="HN269" s="56"/>
      <c r="HO269" s="56"/>
      <c r="HP269" s="56"/>
      <c r="HQ269" s="56"/>
      <c r="HR269" s="56"/>
      <c r="HS269" s="56"/>
      <c r="HT269" s="56"/>
      <c r="HV269" s="56"/>
      <c r="HW269" s="56"/>
      <c r="HX269" s="56"/>
      <c r="HY269" s="56"/>
      <c r="HZ269" s="56"/>
      <c r="IA269" s="56"/>
      <c r="IB269" s="56"/>
      <c r="IC269" s="56"/>
      <c r="ID269" s="56"/>
      <c r="IF269" s="56"/>
      <c r="IG269" s="56"/>
      <c r="IH269" s="56"/>
      <c r="II269" s="56"/>
      <c r="IJ269" s="56"/>
      <c r="IK269" s="56"/>
      <c r="IL269" s="56"/>
      <c r="IM269" s="56"/>
      <c r="IN269" s="56"/>
      <c r="IP269" s="56"/>
      <c r="IQ269" s="56"/>
      <c r="IR269" s="56"/>
      <c r="IS269" s="56"/>
      <c r="IT269" s="56"/>
      <c r="IU269" s="56"/>
    </row>
    <row r="270" spans="1:255" ht="12.75" customHeight="1" thickBot="1" x14ac:dyDescent="0.25">
      <c r="A270" s="106"/>
      <c r="B270" s="109">
        <v>4918.49</v>
      </c>
      <c r="C270" s="88" t="s">
        <v>74</v>
      </c>
      <c r="D270" s="89"/>
      <c r="E270" s="47"/>
      <c r="F270" s="47"/>
      <c r="G270" s="47"/>
      <c r="H270" s="48"/>
      <c r="I270" s="49"/>
      <c r="J270" s="56"/>
      <c r="K270" s="56"/>
      <c r="L270" s="56"/>
      <c r="M270" s="56"/>
      <c r="N270" s="56"/>
      <c r="O270" s="56"/>
      <c r="P270" s="56"/>
      <c r="Q270" s="56"/>
      <c r="R270" s="56"/>
      <c r="T270" s="56"/>
      <c r="U270" s="56"/>
      <c r="V270" s="56"/>
      <c r="W270" s="56"/>
      <c r="X270" s="56"/>
      <c r="Y270" s="56"/>
      <c r="Z270" s="56"/>
      <c r="AA270" s="56"/>
      <c r="AB270" s="56"/>
      <c r="AD270" s="56"/>
      <c r="AE270" s="56"/>
      <c r="AF270" s="56"/>
      <c r="AG270" s="56"/>
      <c r="AH270" s="56"/>
      <c r="AI270" s="56"/>
      <c r="AJ270" s="56"/>
      <c r="AK270" s="56"/>
      <c r="AL270" s="56"/>
      <c r="AN270" s="56"/>
      <c r="AO270" s="56"/>
      <c r="AP270" s="56"/>
      <c r="AQ270" s="56"/>
      <c r="AR270" s="56"/>
      <c r="AS270" s="56"/>
      <c r="AT270" s="56"/>
      <c r="AU270" s="56"/>
      <c r="AV270" s="56"/>
      <c r="AX270" s="56"/>
      <c r="AY270" s="56"/>
      <c r="AZ270" s="56"/>
      <c r="BA270" s="56"/>
      <c r="BB270" s="56"/>
      <c r="BC270" s="56"/>
      <c r="BD270" s="56"/>
      <c r="BE270" s="56"/>
      <c r="BF270" s="56"/>
      <c r="BH270" s="56"/>
      <c r="BI270" s="56"/>
      <c r="BJ270" s="56"/>
      <c r="BK270" s="56"/>
      <c r="BL270" s="56"/>
      <c r="BM270" s="56"/>
      <c r="BN270" s="56"/>
      <c r="BO270" s="56"/>
      <c r="BP270" s="56"/>
      <c r="BR270" s="56"/>
      <c r="BS270" s="56"/>
      <c r="BT270" s="56"/>
      <c r="BU270" s="56"/>
      <c r="BV270" s="56"/>
      <c r="BW270" s="56"/>
      <c r="BX270" s="56"/>
      <c r="BY270" s="56"/>
      <c r="BZ270" s="56"/>
      <c r="CB270" s="56"/>
      <c r="CC270" s="56"/>
      <c r="CD270" s="56"/>
      <c r="CE270" s="56"/>
      <c r="CF270" s="56"/>
      <c r="CG270" s="56"/>
      <c r="CH270" s="56"/>
      <c r="CI270" s="56"/>
      <c r="CJ270" s="56"/>
      <c r="CL270" s="56"/>
      <c r="CM270" s="56"/>
      <c r="CN270" s="56"/>
      <c r="CO270" s="56"/>
      <c r="CP270" s="56"/>
      <c r="CQ270" s="56"/>
      <c r="CR270" s="56"/>
      <c r="CS270" s="56"/>
      <c r="CT270" s="56"/>
      <c r="CV270" s="56"/>
      <c r="CW270" s="56"/>
      <c r="CX270" s="56"/>
      <c r="CY270" s="56"/>
      <c r="CZ270" s="56"/>
      <c r="DA270" s="56"/>
      <c r="DB270" s="56"/>
      <c r="DC270" s="56"/>
      <c r="DD270" s="56"/>
      <c r="DF270" s="56"/>
      <c r="DG270" s="56"/>
      <c r="DH270" s="56"/>
      <c r="DI270" s="56"/>
      <c r="DJ270" s="56"/>
      <c r="DK270" s="56"/>
      <c r="DL270" s="56"/>
      <c r="DM270" s="56"/>
      <c r="DN270" s="56"/>
      <c r="DP270" s="56"/>
      <c r="DQ270" s="56"/>
      <c r="DR270" s="56"/>
      <c r="DS270" s="56"/>
      <c r="DT270" s="56"/>
      <c r="DU270" s="56"/>
      <c r="DV270" s="56"/>
      <c r="DW270" s="56"/>
      <c r="DX270" s="56"/>
      <c r="DZ270" s="56"/>
      <c r="EA270" s="56"/>
      <c r="EB270" s="56"/>
      <c r="EC270" s="56"/>
      <c r="ED270" s="56"/>
      <c r="EE270" s="56"/>
      <c r="EF270" s="56"/>
      <c r="EG270" s="56"/>
      <c r="EH270" s="56"/>
      <c r="EJ270" s="56"/>
      <c r="EK270" s="56"/>
      <c r="EL270" s="56"/>
      <c r="EM270" s="56"/>
      <c r="EN270" s="56"/>
      <c r="EO270" s="56"/>
      <c r="EP270" s="56"/>
      <c r="EQ270" s="56"/>
      <c r="ER270" s="56"/>
      <c r="ET270" s="56"/>
      <c r="EU270" s="56"/>
      <c r="EV270" s="56"/>
      <c r="EW270" s="56"/>
      <c r="EX270" s="56"/>
      <c r="EY270" s="56"/>
      <c r="EZ270" s="56"/>
      <c r="FA270" s="56"/>
      <c r="FB270" s="56"/>
      <c r="FD270" s="56"/>
      <c r="FE270" s="56"/>
      <c r="FF270" s="56"/>
      <c r="FG270" s="56"/>
      <c r="FH270" s="56"/>
      <c r="FI270" s="56"/>
      <c r="FJ270" s="56"/>
      <c r="FK270" s="56"/>
      <c r="FL270" s="56"/>
      <c r="FN270" s="56"/>
      <c r="FO270" s="56"/>
      <c r="FP270" s="56"/>
      <c r="FQ270" s="56"/>
      <c r="FR270" s="56"/>
      <c r="FS270" s="56"/>
      <c r="FT270" s="56"/>
      <c r="FU270" s="56"/>
      <c r="FV270" s="56"/>
      <c r="FX270" s="56"/>
      <c r="FY270" s="56"/>
      <c r="FZ270" s="56"/>
      <c r="GA270" s="56"/>
      <c r="GB270" s="56"/>
      <c r="GC270" s="56"/>
      <c r="GD270" s="56"/>
      <c r="GE270" s="56"/>
      <c r="GF270" s="56"/>
      <c r="GH270" s="56"/>
      <c r="GI270" s="56"/>
      <c r="GJ270" s="56"/>
      <c r="GK270" s="56"/>
      <c r="GL270" s="56"/>
      <c r="GM270" s="56"/>
      <c r="GN270" s="56"/>
      <c r="GO270" s="56"/>
      <c r="GP270" s="56"/>
      <c r="GR270" s="56"/>
      <c r="GS270" s="56"/>
      <c r="GT270" s="56"/>
      <c r="GU270" s="56"/>
      <c r="GV270" s="56"/>
      <c r="GW270" s="56"/>
      <c r="GX270" s="56"/>
      <c r="GY270" s="56"/>
      <c r="GZ270" s="56"/>
      <c r="HB270" s="56"/>
      <c r="HC270" s="56"/>
      <c r="HD270" s="56"/>
      <c r="HE270" s="56"/>
      <c r="HF270" s="56"/>
      <c r="HG270" s="56"/>
      <c r="HH270" s="56"/>
      <c r="HI270" s="56"/>
      <c r="HJ270" s="56"/>
      <c r="HL270" s="56"/>
      <c r="HM270" s="56"/>
      <c r="HN270" s="56"/>
      <c r="HO270" s="56"/>
      <c r="HP270" s="56"/>
      <c r="HQ270" s="56"/>
      <c r="HR270" s="56"/>
      <c r="HS270" s="56"/>
      <c r="HT270" s="56"/>
      <c r="HV270" s="56"/>
      <c r="HW270" s="56"/>
      <c r="HX270" s="56"/>
      <c r="HY270" s="56"/>
      <c r="HZ270" s="56"/>
      <c r="IA270" s="56"/>
      <c r="IB270" s="56"/>
      <c r="IC270" s="56"/>
      <c r="ID270" s="56"/>
      <c r="IF270" s="56"/>
      <c r="IG270" s="56"/>
      <c r="IH270" s="56"/>
      <c r="II270" s="56"/>
      <c r="IJ270" s="56"/>
      <c r="IK270" s="56"/>
      <c r="IL270" s="56"/>
      <c r="IM270" s="56"/>
      <c r="IN270" s="56"/>
      <c r="IP270" s="56"/>
      <c r="IQ270" s="56"/>
      <c r="IR270" s="56"/>
      <c r="IS270" s="56"/>
      <c r="IT270" s="56"/>
      <c r="IU270" s="56"/>
    </row>
    <row r="271" spans="1:255" ht="12.75" customHeight="1" thickBot="1" x14ac:dyDescent="0.25">
      <c r="A271" s="106"/>
      <c r="B271" s="109">
        <v>5200.8969999999999</v>
      </c>
      <c r="C271" s="88" t="s">
        <v>75</v>
      </c>
      <c r="D271" s="89"/>
      <c r="E271" s="47"/>
      <c r="F271" s="47"/>
      <c r="G271" s="47"/>
      <c r="H271" s="48"/>
      <c r="I271" s="49"/>
      <c r="J271" s="56"/>
      <c r="K271" s="56"/>
      <c r="L271" s="56"/>
      <c r="M271" s="56"/>
      <c r="N271" s="56"/>
      <c r="O271" s="56"/>
      <c r="P271" s="56"/>
      <c r="Q271" s="56"/>
      <c r="R271" s="56"/>
      <c r="T271" s="56"/>
      <c r="U271" s="56"/>
      <c r="V271" s="56"/>
      <c r="W271" s="56"/>
      <c r="X271" s="56"/>
      <c r="Y271" s="56"/>
      <c r="Z271" s="56"/>
      <c r="AA271" s="56"/>
      <c r="AB271" s="56"/>
      <c r="AD271" s="56"/>
      <c r="AE271" s="56"/>
      <c r="AF271" s="56"/>
      <c r="AG271" s="56"/>
      <c r="AH271" s="56"/>
      <c r="AI271" s="56"/>
      <c r="AJ271" s="56"/>
      <c r="AK271" s="56"/>
      <c r="AL271" s="56"/>
      <c r="AN271" s="56"/>
      <c r="AO271" s="56"/>
      <c r="AP271" s="56"/>
      <c r="AQ271" s="56"/>
      <c r="AR271" s="56"/>
      <c r="AS271" s="56"/>
      <c r="AT271" s="56"/>
      <c r="AU271" s="56"/>
      <c r="AV271" s="56"/>
      <c r="AX271" s="56"/>
      <c r="AY271" s="56"/>
      <c r="AZ271" s="56"/>
      <c r="BA271" s="56"/>
      <c r="BB271" s="56"/>
      <c r="BC271" s="56"/>
      <c r="BD271" s="56"/>
      <c r="BE271" s="56"/>
      <c r="BF271" s="56"/>
      <c r="BH271" s="56"/>
      <c r="BI271" s="56"/>
      <c r="BJ271" s="56"/>
      <c r="BK271" s="56"/>
      <c r="BL271" s="56"/>
      <c r="BM271" s="56"/>
      <c r="BN271" s="56"/>
      <c r="BO271" s="56"/>
      <c r="BP271" s="56"/>
      <c r="BR271" s="56"/>
      <c r="BS271" s="56"/>
      <c r="BT271" s="56"/>
      <c r="BU271" s="56"/>
      <c r="BV271" s="56"/>
      <c r="BW271" s="56"/>
      <c r="BX271" s="56"/>
      <c r="BY271" s="56"/>
      <c r="BZ271" s="56"/>
      <c r="CB271" s="56"/>
      <c r="CC271" s="56"/>
      <c r="CD271" s="56"/>
      <c r="CE271" s="56"/>
      <c r="CF271" s="56"/>
      <c r="CG271" s="56"/>
      <c r="CH271" s="56"/>
      <c r="CI271" s="56"/>
      <c r="CJ271" s="56"/>
      <c r="CL271" s="56"/>
      <c r="CM271" s="56"/>
      <c r="CN271" s="56"/>
      <c r="CO271" s="56"/>
      <c r="CP271" s="56"/>
      <c r="CQ271" s="56"/>
      <c r="CR271" s="56"/>
      <c r="CS271" s="56"/>
      <c r="CT271" s="56"/>
      <c r="CV271" s="56"/>
      <c r="CW271" s="56"/>
      <c r="CX271" s="56"/>
      <c r="CY271" s="56"/>
      <c r="CZ271" s="56"/>
      <c r="DA271" s="56"/>
      <c r="DB271" s="56"/>
      <c r="DC271" s="56"/>
      <c r="DD271" s="56"/>
      <c r="DF271" s="56"/>
      <c r="DG271" s="56"/>
      <c r="DH271" s="56"/>
      <c r="DI271" s="56"/>
      <c r="DJ271" s="56"/>
      <c r="DK271" s="56"/>
      <c r="DL271" s="56"/>
      <c r="DM271" s="56"/>
      <c r="DN271" s="56"/>
      <c r="DP271" s="56"/>
      <c r="DQ271" s="56"/>
      <c r="DR271" s="56"/>
      <c r="DS271" s="56"/>
      <c r="DT271" s="56"/>
      <c r="DU271" s="56"/>
      <c r="DV271" s="56"/>
      <c r="DW271" s="56"/>
      <c r="DX271" s="56"/>
      <c r="DZ271" s="56"/>
      <c r="EA271" s="56"/>
      <c r="EB271" s="56"/>
      <c r="EC271" s="56"/>
      <c r="ED271" s="56"/>
      <c r="EE271" s="56"/>
      <c r="EF271" s="56"/>
      <c r="EG271" s="56"/>
      <c r="EH271" s="56"/>
      <c r="EJ271" s="56"/>
      <c r="EK271" s="56"/>
      <c r="EL271" s="56"/>
      <c r="EM271" s="56"/>
      <c r="EN271" s="56"/>
      <c r="EO271" s="56"/>
      <c r="EP271" s="56"/>
      <c r="EQ271" s="56"/>
      <c r="ER271" s="56"/>
      <c r="ET271" s="56"/>
      <c r="EU271" s="56"/>
      <c r="EV271" s="56"/>
      <c r="EW271" s="56"/>
      <c r="EX271" s="56"/>
      <c r="EY271" s="56"/>
      <c r="EZ271" s="56"/>
      <c r="FA271" s="56"/>
      <c r="FB271" s="56"/>
      <c r="FD271" s="56"/>
      <c r="FE271" s="56"/>
      <c r="FF271" s="56"/>
      <c r="FG271" s="56"/>
      <c r="FH271" s="56"/>
      <c r="FI271" s="56"/>
      <c r="FJ271" s="56"/>
      <c r="FK271" s="56"/>
      <c r="FL271" s="56"/>
      <c r="FN271" s="56"/>
      <c r="FO271" s="56"/>
      <c r="FP271" s="56"/>
      <c r="FQ271" s="56"/>
      <c r="FR271" s="56"/>
      <c r="FS271" s="56"/>
      <c r="FT271" s="56"/>
      <c r="FU271" s="56"/>
      <c r="FV271" s="56"/>
      <c r="FX271" s="56"/>
      <c r="FY271" s="56"/>
      <c r="FZ271" s="56"/>
      <c r="GA271" s="56"/>
      <c r="GB271" s="56"/>
      <c r="GC271" s="56"/>
      <c r="GD271" s="56"/>
      <c r="GE271" s="56"/>
      <c r="GF271" s="56"/>
      <c r="GH271" s="56"/>
      <c r="GI271" s="56"/>
      <c r="GJ271" s="56"/>
      <c r="GK271" s="56"/>
      <c r="GL271" s="56"/>
      <c r="GM271" s="56"/>
      <c r="GN271" s="56"/>
      <c r="GO271" s="56"/>
      <c r="GP271" s="56"/>
      <c r="GR271" s="56"/>
      <c r="GS271" s="56"/>
      <c r="GT271" s="56"/>
      <c r="GU271" s="56"/>
      <c r="GV271" s="56"/>
      <c r="GW271" s="56"/>
      <c r="GX271" s="56"/>
      <c r="GY271" s="56"/>
      <c r="GZ271" s="56"/>
      <c r="HB271" s="56"/>
      <c r="HC271" s="56"/>
      <c r="HD271" s="56"/>
      <c r="HE271" s="56"/>
      <c r="HF271" s="56"/>
      <c r="HG271" s="56"/>
      <c r="HH271" s="56"/>
      <c r="HI271" s="56"/>
      <c r="HJ271" s="56"/>
      <c r="HL271" s="56"/>
      <c r="HM271" s="56"/>
      <c r="HN271" s="56"/>
      <c r="HO271" s="56"/>
      <c r="HP271" s="56"/>
      <c r="HQ271" s="56"/>
      <c r="HR271" s="56"/>
      <c r="HS271" s="56"/>
      <c r="HT271" s="56"/>
      <c r="HV271" s="56"/>
      <c r="HW271" s="56"/>
      <c r="HX271" s="56"/>
      <c r="HY271" s="56"/>
      <c r="HZ271" s="56"/>
      <c r="IA271" s="56"/>
      <c r="IB271" s="56"/>
      <c r="IC271" s="56"/>
      <c r="ID271" s="56"/>
      <c r="IF271" s="56"/>
      <c r="IG271" s="56"/>
      <c r="IH271" s="56"/>
      <c r="II271" s="56"/>
      <c r="IJ271" s="56"/>
      <c r="IK271" s="56"/>
      <c r="IL271" s="56"/>
      <c r="IM271" s="56"/>
      <c r="IN271" s="56"/>
      <c r="IP271" s="56"/>
      <c r="IQ271" s="56"/>
      <c r="IR271" s="56"/>
      <c r="IS271" s="56"/>
      <c r="IT271" s="56"/>
      <c r="IU271" s="56"/>
    </row>
    <row r="272" spans="1:255" ht="12.75" customHeight="1" thickBot="1" x14ac:dyDescent="0.25">
      <c r="A272" s="106"/>
      <c r="B272" s="109">
        <v>5859.61</v>
      </c>
      <c r="C272" s="88" t="s">
        <v>76</v>
      </c>
      <c r="D272" s="89"/>
      <c r="E272" s="47"/>
      <c r="F272" s="47"/>
      <c r="G272" s="47"/>
      <c r="H272" s="48"/>
      <c r="I272" s="49"/>
      <c r="J272" s="56"/>
      <c r="K272" s="56"/>
      <c r="L272" s="56"/>
      <c r="M272" s="56"/>
      <c r="N272" s="56"/>
      <c r="O272" s="56"/>
      <c r="P272" s="56"/>
      <c r="Q272" s="56"/>
      <c r="R272" s="56"/>
      <c r="T272" s="56"/>
      <c r="U272" s="56"/>
      <c r="V272" s="56"/>
      <c r="W272" s="56"/>
      <c r="X272" s="56"/>
      <c r="Y272" s="56"/>
      <c r="Z272" s="56"/>
      <c r="AA272" s="56"/>
      <c r="AB272" s="56"/>
      <c r="AD272" s="56"/>
      <c r="AE272" s="56"/>
      <c r="AF272" s="56"/>
      <c r="AG272" s="56"/>
      <c r="AH272" s="56"/>
      <c r="AI272" s="56"/>
      <c r="AJ272" s="56"/>
      <c r="AK272" s="56"/>
      <c r="AL272" s="56"/>
      <c r="AN272" s="56"/>
      <c r="AO272" s="56"/>
      <c r="AP272" s="56"/>
      <c r="AQ272" s="56"/>
      <c r="AR272" s="56"/>
      <c r="AS272" s="56"/>
      <c r="AT272" s="56"/>
      <c r="AU272" s="56"/>
      <c r="AV272" s="56"/>
      <c r="AX272" s="56"/>
      <c r="AY272" s="56"/>
      <c r="AZ272" s="56"/>
      <c r="BA272" s="56"/>
      <c r="BB272" s="56"/>
      <c r="BC272" s="56"/>
      <c r="BD272" s="56"/>
      <c r="BE272" s="56"/>
      <c r="BF272" s="56"/>
      <c r="BH272" s="56"/>
      <c r="BI272" s="56"/>
      <c r="BJ272" s="56"/>
      <c r="BK272" s="56"/>
      <c r="BL272" s="56"/>
      <c r="BM272" s="56"/>
      <c r="BN272" s="56"/>
      <c r="BO272" s="56"/>
      <c r="BP272" s="56"/>
      <c r="BR272" s="56"/>
      <c r="BS272" s="56"/>
      <c r="BT272" s="56"/>
      <c r="BU272" s="56"/>
      <c r="BV272" s="56"/>
      <c r="BW272" s="56"/>
      <c r="BX272" s="56"/>
      <c r="BY272" s="56"/>
      <c r="BZ272" s="56"/>
      <c r="CB272" s="56"/>
      <c r="CC272" s="56"/>
      <c r="CD272" s="56"/>
      <c r="CE272" s="56"/>
      <c r="CF272" s="56"/>
      <c r="CG272" s="56"/>
      <c r="CH272" s="56"/>
      <c r="CI272" s="56"/>
      <c r="CJ272" s="56"/>
      <c r="CL272" s="56"/>
      <c r="CM272" s="56"/>
      <c r="CN272" s="56"/>
      <c r="CO272" s="56"/>
      <c r="CP272" s="56"/>
      <c r="CQ272" s="56"/>
      <c r="CR272" s="56"/>
      <c r="CS272" s="56"/>
      <c r="CT272" s="56"/>
      <c r="CV272" s="56"/>
      <c r="CW272" s="56"/>
      <c r="CX272" s="56"/>
      <c r="CY272" s="56"/>
      <c r="CZ272" s="56"/>
      <c r="DA272" s="56"/>
      <c r="DB272" s="56"/>
      <c r="DC272" s="56"/>
      <c r="DD272" s="56"/>
      <c r="DF272" s="56"/>
      <c r="DG272" s="56"/>
      <c r="DH272" s="56"/>
      <c r="DI272" s="56"/>
      <c r="DJ272" s="56"/>
      <c r="DK272" s="56"/>
      <c r="DL272" s="56"/>
      <c r="DM272" s="56"/>
      <c r="DN272" s="56"/>
      <c r="DP272" s="56"/>
      <c r="DQ272" s="56"/>
      <c r="DR272" s="56"/>
      <c r="DS272" s="56"/>
      <c r="DT272" s="56"/>
      <c r="DU272" s="56"/>
      <c r="DV272" s="56"/>
      <c r="DW272" s="56"/>
      <c r="DX272" s="56"/>
      <c r="DZ272" s="56"/>
      <c r="EA272" s="56"/>
      <c r="EB272" s="56"/>
      <c r="EC272" s="56"/>
      <c r="ED272" s="56"/>
      <c r="EE272" s="56"/>
      <c r="EF272" s="56"/>
      <c r="EG272" s="56"/>
      <c r="EH272" s="56"/>
      <c r="EJ272" s="56"/>
      <c r="EK272" s="56"/>
      <c r="EL272" s="56"/>
      <c r="EM272" s="56"/>
      <c r="EN272" s="56"/>
      <c r="EO272" s="56"/>
      <c r="EP272" s="56"/>
      <c r="EQ272" s="56"/>
      <c r="ER272" s="56"/>
      <c r="ET272" s="56"/>
      <c r="EU272" s="56"/>
      <c r="EV272" s="56"/>
      <c r="EW272" s="56"/>
      <c r="EX272" s="56"/>
      <c r="EY272" s="56"/>
      <c r="EZ272" s="56"/>
      <c r="FA272" s="56"/>
      <c r="FB272" s="56"/>
      <c r="FD272" s="56"/>
      <c r="FE272" s="56"/>
      <c r="FF272" s="56"/>
      <c r="FG272" s="56"/>
      <c r="FH272" s="56"/>
      <c r="FI272" s="56"/>
      <c r="FJ272" s="56"/>
      <c r="FK272" s="56"/>
      <c r="FL272" s="56"/>
      <c r="FN272" s="56"/>
      <c r="FO272" s="56"/>
      <c r="FP272" s="56"/>
      <c r="FQ272" s="56"/>
      <c r="FR272" s="56"/>
      <c r="FS272" s="56"/>
      <c r="FT272" s="56"/>
      <c r="FU272" s="56"/>
      <c r="FV272" s="56"/>
      <c r="FX272" s="56"/>
      <c r="FY272" s="56"/>
      <c r="FZ272" s="56"/>
      <c r="GA272" s="56"/>
      <c r="GB272" s="56"/>
      <c r="GC272" s="56"/>
      <c r="GD272" s="56"/>
      <c r="GE272" s="56"/>
      <c r="GF272" s="56"/>
      <c r="GH272" s="56"/>
      <c r="GI272" s="56"/>
      <c r="GJ272" s="56"/>
      <c r="GK272" s="56"/>
      <c r="GL272" s="56"/>
      <c r="GM272" s="56"/>
      <c r="GN272" s="56"/>
      <c r="GO272" s="56"/>
      <c r="GP272" s="56"/>
      <c r="GR272" s="56"/>
      <c r="GS272" s="56"/>
      <c r="GT272" s="56"/>
      <c r="GU272" s="56"/>
      <c r="GV272" s="56"/>
      <c r="GW272" s="56"/>
      <c r="GX272" s="56"/>
      <c r="GY272" s="56"/>
      <c r="GZ272" s="56"/>
      <c r="HB272" s="56"/>
      <c r="HC272" s="56"/>
      <c r="HD272" s="56"/>
      <c r="HE272" s="56"/>
      <c r="HF272" s="56"/>
      <c r="HG272" s="56"/>
      <c r="HH272" s="56"/>
      <c r="HI272" s="56"/>
      <c r="HJ272" s="56"/>
      <c r="HL272" s="56"/>
      <c r="HM272" s="56"/>
      <c r="HN272" s="56"/>
      <c r="HO272" s="56"/>
      <c r="HP272" s="56"/>
      <c r="HQ272" s="56"/>
      <c r="HR272" s="56"/>
      <c r="HS272" s="56"/>
      <c r="HT272" s="56"/>
      <c r="HV272" s="56"/>
      <c r="HW272" s="56"/>
      <c r="HX272" s="56"/>
      <c r="HY272" s="56"/>
      <c r="HZ272" s="56"/>
      <c r="IA272" s="56"/>
      <c r="IB272" s="56"/>
      <c r="IC272" s="56"/>
      <c r="ID272" s="56"/>
      <c r="IF272" s="56"/>
      <c r="IG272" s="56"/>
      <c r="IH272" s="56"/>
      <c r="II272" s="56"/>
      <c r="IJ272" s="56"/>
      <c r="IK272" s="56"/>
      <c r="IL272" s="56"/>
      <c r="IM272" s="56"/>
      <c r="IN272" s="56"/>
      <c r="IP272" s="56"/>
      <c r="IQ272" s="56"/>
      <c r="IR272" s="56"/>
      <c r="IS272" s="56"/>
      <c r="IT272" s="56"/>
      <c r="IU272" s="56"/>
    </row>
    <row r="273" spans="1:255" ht="12.75" customHeight="1" thickBot="1" x14ac:dyDescent="0.25">
      <c r="A273" s="106"/>
      <c r="B273" s="109">
        <v>4759.5479999999998</v>
      </c>
      <c r="C273" s="88" t="s">
        <v>77</v>
      </c>
      <c r="D273" s="89"/>
      <c r="E273" s="47"/>
      <c r="F273" s="47"/>
      <c r="G273" s="47"/>
      <c r="H273" s="48"/>
      <c r="I273" s="49"/>
      <c r="J273" s="56"/>
      <c r="K273" s="56"/>
      <c r="L273" s="56"/>
      <c r="M273" s="56"/>
      <c r="N273" s="56"/>
      <c r="O273" s="56"/>
      <c r="P273" s="56"/>
      <c r="Q273" s="56"/>
      <c r="R273" s="56"/>
      <c r="T273" s="56"/>
      <c r="U273" s="56"/>
      <c r="V273" s="56"/>
      <c r="W273" s="56"/>
      <c r="X273" s="56"/>
      <c r="Y273" s="56"/>
      <c r="Z273" s="56"/>
      <c r="AA273" s="56"/>
      <c r="AB273" s="56"/>
      <c r="AD273" s="56"/>
      <c r="AE273" s="56"/>
      <c r="AF273" s="56"/>
      <c r="AG273" s="56"/>
      <c r="AH273" s="56"/>
      <c r="AI273" s="56"/>
      <c r="AJ273" s="56"/>
      <c r="AK273" s="56"/>
      <c r="AL273" s="56"/>
      <c r="AN273" s="56"/>
      <c r="AO273" s="56"/>
      <c r="AP273" s="56"/>
      <c r="AQ273" s="56"/>
      <c r="AR273" s="56"/>
      <c r="AS273" s="56"/>
      <c r="AT273" s="56"/>
      <c r="AU273" s="56"/>
      <c r="AV273" s="56"/>
      <c r="AX273" s="56"/>
      <c r="AY273" s="56"/>
      <c r="AZ273" s="56"/>
      <c r="BA273" s="56"/>
      <c r="BB273" s="56"/>
      <c r="BC273" s="56"/>
      <c r="BD273" s="56"/>
      <c r="BE273" s="56"/>
      <c r="BF273" s="56"/>
      <c r="BH273" s="56"/>
      <c r="BI273" s="56"/>
      <c r="BJ273" s="56"/>
      <c r="BK273" s="56"/>
      <c r="BL273" s="56"/>
      <c r="BM273" s="56"/>
      <c r="BN273" s="56"/>
      <c r="BO273" s="56"/>
      <c r="BP273" s="56"/>
      <c r="BR273" s="56"/>
      <c r="BS273" s="56"/>
      <c r="BT273" s="56"/>
      <c r="BU273" s="56"/>
      <c r="BV273" s="56"/>
      <c r="BW273" s="56"/>
      <c r="BX273" s="56"/>
      <c r="BY273" s="56"/>
      <c r="BZ273" s="56"/>
      <c r="CB273" s="56"/>
      <c r="CC273" s="56"/>
      <c r="CD273" s="56"/>
      <c r="CE273" s="56"/>
      <c r="CF273" s="56"/>
      <c r="CG273" s="56"/>
      <c r="CH273" s="56"/>
      <c r="CI273" s="56"/>
      <c r="CJ273" s="56"/>
      <c r="CL273" s="56"/>
      <c r="CM273" s="56"/>
      <c r="CN273" s="56"/>
      <c r="CO273" s="56"/>
      <c r="CP273" s="56"/>
      <c r="CQ273" s="56"/>
      <c r="CR273" s="56"/>
      <c r="CS273" s="56"/>
      <c r="CT273" s="56"/>
      <c r="CV273" s="56"/>
      <c r="CW273" s="56"/>
      <c r="CX273" s="56"/>
      <c r="CY273" s="56"/>
      <c r="CZ273" s="56"/>
      <c r="DA273" s="56"/>
      <c r="DB273" s="56"/>
      <c r="DC273" s="56"/>
      <c r="DD273" s="56"/>
      <c r="DF273" s="56"/>
      <c r="DG273" s="56"/>
      <c r="DH273" s="56"/>
      <c r="DI273" s="56"/>
      <c r="DJ273" s="56"/>
      <c r="DK273" s="56"/>
      <c r="DL273" s="56"/>
      <c r="DM273" s="56"/>
      <c r="DN273" s="56"/>
      <c r="DP273" s="56"/>
      <c r="DQ273" s="56"/>
      <c r="DR273" s="56"/>
      <c r="DS273" s="56"/>
      <c r="DT273" s="56"/>
      <c r="DU273" s="56"/>
      <c r="DV273" s="56"/>
      <c r="DW273" s="56"/>
      <c r="DX273" s="56"/>
      <c r="DZ273" s="56"/>
      <c r="EA273" s="56"/>
      <c r="EB273" s="56"/>
      <c r="EC273" s="56"/>
      <c r="ED273" s="56"/>
      <c r="EE273" s="56"/>
      <c r="EF273" s="56"/>
      <c r="EG273" s="56"/>
      <c r="EH273" s="56"/>
      <c r="EJ273" s="56"/>
      <c r="EK273" s="56"/>
      <c r="EL273" s="56"/>
      <c r="EM273" s="56"/>
      <c r="EN273" s="56"/>
      <c r="EO273" s="56"/>
      <c r="EP273" s="56"/>
      <c r="EQ273" s="56"/>
      <c r="ER273" s="56"/>
      <c r="ET273" s="56"/>
      <c r="EU273" s="56"/>
      <c r="EV273" s="56"/>
      <c r="EW273" s="56"/>
      <c r="EX273" s="56"/>
      <c r="EY273" s="56"/>
      <c r="EZ273" s="56"/>
      <c r="FA273" s="56"/>
      <c r="FB273" s="56"/>
      <c r="FD273" s="56"/>
      <c r="FE273" s="56"/>
      <c r="FF273" s="56"/>
      <c r="FG273" s="56"/>
      <c r="FH273" s="56"/>
      <c r="FI273" s="56"/>
      <c r="FJ273" s="56"/>
      <c r="FK273" s="56"/>
      <c r="FL273" s="56"/>
      <c r="FN273" s="56"/>
      <c r="FO273" s="56"/>
      <c r="FP273" s="56"/>
      <c r="FQ273" s="56"/>
      <c r="FR273" s="56"/>
      <c r="FS273" s="56"/>
      <c r="FT273" s="56"/>
      <c r="FU273" s="56"/>
      <c r="FV273" s="56"/>
      <c r="FX273" s="56"/>
      <c r="FY273" s="56"/>
      <c r="FZ273" s="56"/>
      <c r="GA273" s="56"/>
      <c r="GB273" s="56"/>
      <c r="GC273" s="56"/>
      <c r="GD273" s="56"/>
      <c r="GE273" s="56"/>
      <c r="GF273" s="56"/>
      <c r="GH273" s="56"/>
      <c r="GI273" s="56"/>
      <c r="GJ273" s="56"/>
      <c r="GK273" s="56"/>
      <c r="GL273" s="56"/>
      <c r="GM273" s="56"/>
      <c r="GN273" s="56"/>
      <c r="GO273" s="56"/>
      <c r="GP273" s="56"/>
      <c r="GR273" s="56"/>
      <c r="GS273" s="56"/>
      <c r="GT273" s="56"/>
      <c r="GU273" s="56"/>
      <c r="GV273" s="56"/>
      <c r="GW273" s="56"/>
      <c r="GX273" s="56"/>
      <c r="GY273" s="56"/>
      <c r="GZ273" s="56"/>
      <c r="HB273" s="56"/>
      <c r="HC273" s="56"/>
      <c r="HD273" s="56"/>
      <c r="HE273" s="56"/>
      <c r="HF273" s="56"/>
      <c r="HG273" s="56"/>
      <c r="HH273" s="56"/>
      <c r="HI273" s="56"/>
      <c r="HJ273" s="56"/>
      <c r="HL273" s="56"/>
      <c r="HM273" s="56"/>
      <c r="HN273" s="56"/>
      <c r="HO273" s="56"/>
      <c r="HP273" s="56"/>
      <c r="HQ273" s="56"/>
      <c r="HR273" s="56"/>
      <c r="HS273" s="56"/>
      <c r="HT273" s="56"/>
      <c r="HV273" s="56"/>
      <c r="HW273" s="56"/>
      <c r="HX273" s="56"/>
      <c r="HY273" s="56"/>
      <c r="HZ273" s="56"/>
      <c r="IA273" s="56"/>
      <c r="IB273" s="56"/>
      <c r="IC273" s="56"/>
      <c r="ID273" s="56"/>
      <c r="IF273" s="56"/>
      <c r="IG273" s="56"/>
      <c r="IH273" s="56"/>
      <c r="II273" s="56"/>
      <c r="IJ273" s="56"/>
      <c r="IK273" s="56"/>
      <c r="IL273" s="56"/>
      <c r="IM273" s="56"/>
      <c r="IN273" s="56"/>
      <c r="IP273" s="56"/>
      <c r="IQ273" s="56"/>
      <c r="IR273" s="56"/>
      <c r="IS273" s="56"/>
      <c r="IT273" s="56"/>
      <c r="IU273" s="56"/>
    </row>
    <row r="274" spans="1:255" ht="12.75" customHeight="1" thickBot="1" x14ac:dyDescent="0.25">
      <c r="A274" s="106"/>
      <c r="B274" s="109">
        <v>4819.875</v>
      </c>
      <c r="C274" s="88" t="s">
        <v>78</v>
      </c>
      <c r="D274" s="89"/>
      <c r="E274" s="47"/>
      <c r="F274" s="47"/>
      <c r="G274" s="47"/>
      <c r="H274" s="48"/>
      <c r="I274" s="49"/>
      <c r="J274" s="56"/>
      <c r="K274" s="56"/>
      <c r="L274" s="56"/>
      <c r="M274" s="56"/>
      <c r="N274" s="56"/>
      <c r="O274" s="56"/>
      <c r="P274" s="56"/>
      <c r="Q274" s="56"/>
      <c r="R274" s="56"/>
      <c r="T274" s="56"/>
      <c r="U274" s="56"/>
      <c r="V274" s="56"/>
      <c r="W274" s="56"/>
      <c r="X274" s="56"/>
      <c r="Y274" s="56"/>
      <c r="Z274" s="56"/>
      <c r="AA274" s="56"/>
      <c r="AB274" s="56"/>
      <c r="AD274" s="56"/>
      <c r="AE274" s="56"/>
      <c r="AF274" s="56"/>
      <c r="AG274" s="56"/>
      <c r="AH274" s="56"/>
      <c r="AI274" s="56"/>
      <c r="AJ274" s="56"/>
      <c r="AK274" s="56"/>
      <c r="AL274" s="56"/>
      <c r="AN274" s="56"/>
      <c r="AO274" s="56"/>
      <c r="AP274" s="56"/>
      <c r="AQ274" s="56"/>
      <c r="AR274" s="56"/>
      <c r="AS274" s="56"/>
      <c r="AT274" s="56"/>
      <c r="AU274" s="56"/>
      <c r="AV274" s="56"/>
      <c r="AX274" s="56"/>
      <c r="AY274" s="56"/>
      <c r="AZ274" s="56"/>
      <c r="BA274" s="56"/>
      <c r="BB274" s="56"/>
      <c r="BC274" s="56"/>
      <c r="BD274" s="56"/>
      <c r="BE274" s="56"/>
      <c r="BF274" s="56"/>
      <c r="BH274" s="56"/>
      <c r="BI274" s="56"/>
      <c r="BJ274" s="56"/>
      <c r="BK274" s="56"/>
      <c r="BL274" s="56"/>
      <c r="BM274" s="56"/>
      <c r="BN274" s="56"/>
      <c r="BO274" s="56"/>
      <c r="BP274" s="56"/>
      <c r="BR274" s="56"/>
      <c r="BS274" s="56"/>
      <c r="BT274" s="56"/>
      <c r="BU274" s="56"/>
      <c r="BV274" s="56"/>
      <c r="BW274" s="56"/>
      <c r="BX274" s="56"/>
      <c r="BY274" s="56"/>
      <c r="BZ274" s="56"/>
      <c r="CB274" s="56"/>
      <c r="CC274" s="56"/>
      <c r="CD274" s="56"/>
      <c r="CE274" s="56"/>
      <c r="CF274" s="56"/>
      <c r="CG274" s="56"/>
      <c r="CH274" s="56"/>
      <c r="CI274" s="56"/>
      <c r="CJ274" s="56"/>
      <c r="CL274" s="56"/>
      <c r="CM274" s="56"/>
      <c r="CN274" s="56"/>
      <c r="CO274" s="56"/>
      <c r="CP274" s="56"/>
      <c r="CQ274" s="56"/>
      <c r="CR274" s="56"/>
      <c r="CS274" s="56"/>
      <c r="CT274" s="56"/>
      <c r="CV274" s="56"/>
      <c r="CW274" s="56"/>
      <c r="CX274" s="56"/>
      <c r="CY274" s="56"/>
      <c r="CZ274" s="56"/>
      <c r="DA274" s="56"/>
      <c r="DB274" s="56"/>
      <c r="DC274" s="56"/>
      <c r="DD274" s="56"/>
      <c r="DF274" s="56"/>
      <c r="DG274" s="56"/>
      <c r="DH274" s="56"/>
      <c r="DI274" s="56"/>
      <c r="DJ274" s="56"/>
      <c r="DK274" s="56"/>
      <c r="DL274" s="56"/>
      <c r="DM274" s="56"/>
      <c r="DN274" s="56"/>
      <c r="DP274" s="56"/>
      <c r="DQ274" s="56"/>
      <c r="DR274" s="56"/>
      <c r="DS274" s="56"/>
      <c r="DT274" s="56"/>
      <c r="DU274" s="56"/>
      <c r="DV274" s="56"/>
      <c r="DW274" s="56"/>
      <c r="DX274" s="56"/>
      <c r="DZ274" s="56"/>
      <c r="EA274" s="56"/>
      <c r="EB274" s="56"/>
      <c r="EC274" s="56"/>
      <c r="ED274" s="56"/>
      <c r="EE274" s="56"/>
      <c r="EF274" s="56"/>
      <c r="EG274" s="56"/>
      <c r="EH274" s="56"/>
      <c r="EJ274" s="56"/>
      <c r="EK274" s="56"/>
      <c r="EL274" s="56"/>
      <c r="EM274" s="56"/>
      <c r="EN274" s="56"/>
      <c r="EO274" s="56"/>
      <c r="EP274" s="56"/>
      <c r="EQ274" s="56"/>
      <c r="ER274" s="56"/>
      <c r="ET274" s="56"/>
      <c r="EU274" s="56"/>
      <c r="EV274" s="56"/>
      <c r="EW274" s="56"/>
      <c r="EX274" s="56"/>
      <c r="EY274" s="56"/>
      <c r="EZ274" s="56"/>
      <c r="FA274" s="56"/>
      <c r="FB274" s="56"/>
      <c r="FD274" s="56"/>
      <c r="FE274" s="56"/>
      <c r="FF274" s="56"/>
      <c r="FG274" s="56"/>
      <c r="FH274" s="56"/>
      <c r="FI274" s="56"/>
      <c r="FJ274" s="56"/>
      <c r="FK274" s="56"/>
      <c r="FL274" s="56"/>
      <c r="FN274" s="56"/>
      <c r="FO274" s="56"/>
      <c r="FP274" s="56"/>
      <c r="FQ274" s="56"/>
      <c r="FR274" s="56"/>
      <c r="FS274" s="56"/>
      <c r="FT274" s="56"/>
      <c r="FU274" s="56"/>
      <c r="FV274" s="56"/>
      <c r="FX274" s="56"/>
      <c r="FY274" s="56"/>
      <c r="FZ274" s="56"/>
      <c r="GA274" s="56"/>
      <c r="GB274" s="56"/>
      <c r="GC274" s="56"/>
      <c r="GD274" s="56"/>
      <c r="GE274" s="56"/>
      <c r="GF274" s="56"/>
      <c r="GH274" s="56"/>
      <c r="GI274" s="56"/>
      <c r="GJ274" s="56"/>
      <c r="GK274" s="56"/>
      <c r="GL274" s="56"/>
      <c r="GM274" s="56"/>
      <c r="GN274" s="56"/>
      <c r="GO274" s="56"/>
      <c r="GP274" s="56"/>
      <c r="GR274" s="56"/>
      <c r="GS274" s="56"/>
      <c r="GT274" s="56"/>
      <c r="GU274" s="56"/>
      <c r="GV274" s="56"/>
      <c r="GW274" s="56"/>
      <c r="GX274" s="56"/>
      <c r="GY274" s="56"/>
      <c r="GZ274" s="56"/>
      <c r="HB274" s="56"/>
      <c r="HC274" s="56"/>
      <c r="HD274" s="56"/>
      <c r="HE274" s="56"/>
      <c r="HF274" s="56"/>
      <c r="HG274" s="56"/>
      <c r="HH274" s="56"/>
      <c r="HI274" s="56"/>
      <c r="HJ274" s="56"/>
      <c r="HL274" s="56"/>
      <c r="HM274" s="56"/>
      <c r="HN274" s="56"/>
      <c r="HO274" s="56"/>
      <c r="HP274" s="56"/>
      <c r="HQ274" s="56"/>
      <c r="HR274" s="56"/>
      <c r="HS274" s="56"/>
      <c r="HT274" s="56"/>
      <c r="HV274" s="56"/>
      <c r="HW274" s="56"/>
      <c r="HX274" s="56"/>
      <c r="HY274" s="56"/>
      <c r="HZ274" s="56"/>
      <c r="IA274" s="56"/>
      <c r="IB274" s="56"/>
      <c r="IC274" s="56"/>
      <c r="ID274" s="56"/>
      <c r="IF274" s="56"/>
      <c r="IG274" s="56"/>
      <c r="IH274" s="56"/>
      <c r="II274" s="56"/>
      <c r="IJ274" s="56"/>
      <c r="IK274" s="56"/>
      <c r="IL274" s="56"/>
      <c r="IM274" s="56"/>
      <c r="IN274" s="56"/>
      <c r="IP274" s="56"/>
      <c r="IQ274" s="56"/>
      <c r="IR274" s="56"/>
      <c r="IS274" s="56"/>
      <c r="IT274" s="56"/>
      <c r="IU274" s="56"/>
    </row>
    <row r="275" spans="1:255" ht="12.75" customHeight="1" thickBot="1" x14ac:dyDescent="0.25">
      <c r="A275" s="106"/>
      <c r="B275" s="172">
        <v>6009.6840000000002</v>
      </c>
      <c r="C275" s="170" t="s">
        <v>79</v>
      </c>
      <c r="D275" s="182"/>
      <c r="E275" s="86"/>
      <c r="F275" s="86"/>
      <c r="G275" s="86"/>
      <c r="H275" s="87"/>
      <c r="I275" s="203"/>
      <c r="J275" s="56"/>
      <c r="K275" s="56"/>
      <c r="L275" s="56"/>
      <c r="M275" s="56"/>
      <c r="N275" s="56"/>
      <c r="O275" s="56"/>
      <c r="P275" s="56"/>
      <c r="Q275" s="56"/>
      <c r="R275" s="56"/>
      <c r="T275" s="56"/>
      <c r="U275" s="56"/>
      <c r="V275" s="56"/>
      <c r="W275" s="56"/>
      <c r="X275" s="56"/>
      <c r="Y275" s="56"/>
      <c r="Z275" s="56"/>
      <c r="AA275" s="56"/>
      <c r="AB275" s="56"/>
      <c r="AD275" s="56"/>
      <c r="AE275" s="56"/>
      <c r="AF275" s="56"/>
      <c r="AG275" s="56"/>
      <c r="AH275" s="56"/>
      <c r="AI275" s="56"/>
      <c r="AJ275" s="56"/>
      <c r="AK275" s="56"/>
      <c r="AL275" s="56"/>
      <c r="AN275" s="56"/>
      <c r="AO275" s="56"/>
      <c r="AP275" s="56"/>
      <c r="AQ275" s="56"/>
      <c r="AR275" s="56"/>
      <c r="AS275" s="56"/>
      <c r="AT275" s="56"/>
      <c r="AU275" s="56"/>
      <c r="AV275" s="56"/>
      <c r="AX275" s="56"/>
      <c r="AY275" s="56"/>
      <c r="AZ275" s="56"/>
      <c r="BA275" s="56"/>
      <c r="BB275" s="56"/>
      <c r="BC275" s="56"/>
      <c r="BD275" s="56"/>
      <c r="BE275" s="56"/>
      <c r="BF275" s="56"/>
      <c r="BH275" s="56"/>
      <c r="BI275" s="56"/>
      <c r="BJ275" s="56"/>
      <c r="BK275" s="56"/>
      <c r="BL275" s="56"/>
      <c r="BM275" s="56"/>
      <c r="BN275" s="56"/>
      <c r="BO275" s="56"/>
      <c r="BP275" s="56"/>
      <c r="BR275" s="56"/>
      <c r="BS275" s="56"/>
      <c r="BT275" s="56"/>
      <c r="BU275" s="56"/>
      <c r="BV275" s="56"/>
      <c r="BW275" s="56"/>
      <c r="BX275" s="56"/>
      <c r="BY275" s="56"/>
      <c r="BZ275" s="56"/>
      <c r="CB275" s="56"/>
      <c r="CC275" s="56"/>
      <c r="CD275" s="56"/>
      <c r="CE275" s="56"/>
      <c r="CF275" s="56"/>
      <c r="CG275" s="56"/>
      <c r="CH275" s="56"/>
      <c r="CI275" s="56"/>
      <c r="CJ275" s="56"/>
      <c r="CL275" s="56"/>
      <c r="CM275" s="56"/>
      <c r="CN275" s="56"/>
      <c r="CO275" s="56"/>
      <c r="CP275" s="56"/>
      <c r="CQ275" s="56"/>
      <c r="CR275" s="56"/>
      <c r="CS275" s="56"/>
      <c r="CT275" s="56"/>
      <c r="CV275" s="56"/>
      <c r="CW275" s="56"/>
      <c r="CX275" s="56"/>
      <c r="CY275" s="56"/>
      <c r="CZ275" s="56"/>
      <c r="DA275" s="56"/>
      <c r="DB275" s="56"/>
      <c r="DC275" s="56"/>
      <c r="DD275" s="56"/>
      <c r="DF275" s="56"/>
      <c r="DG275" s="56"/>
      <c r="DH275" s="56"/>
      <c r="DI275" s="56"/>
      <c r="DJ275" s="56"/>
      <c r="DK275" s="56"/>
      <c r="DL275" s="56"/>
      <c r="DM275" s="56"/>
      <c r="DN275" s="56"/>
      <c r="DP275" s="56"/>
      <c r="DQ275" s="56"/>
      <c r="DR275" s="56"/>
      <c r="DS275" s="56"/>
      <c r="DT275" s="56"/>
      <c r="DU275" s="56"/>
      <c r="DV275" s="56"/>
      <c r="DW275" s="56"/>
      <c r="DX275" s="56"/>
      <c r="DZ275" s="56"/>
      <c r="EA275" s="56"/>
      <c r="EB275" s="56"/>
      <c r="EC275" s="56"/>
      <c r="ED275" s="56"/>
      <c r="EE275" s="56"/>
      <c r="EF275" s="56"/>
      <c r="EG275" s="56"/>
      <c r="EH275" s="56"/>
      <c r="EJ275" s="56"/>
      <c r="EK275" s="56"/>
      <c r="EL275" s="56"/>
      <c r="EM275" s="56"/>
      <c r="EN275" s="56"/>
      <c r="EO275" s="56"/>
      <c r="EP275" s="56"/>
      <c r="EQ275" s="56"/>
      <c r="ER275" s="56"/>
      <c r="ET275" s="56"/>
      <c r="EU275" s="56"/>
      <c r="EV275" s="56"/>
      <c r="EW275" s="56"/>
      <c r="EX275" s="56"/>
      <c r="EY275" s="56"/>
      <c r="EZ275" s="56"/>
      <c r="FA275" s="56"/>
      <c r="FB275" s="56"/>
      <c r="FD275" s="56"/>
      <c r="FE275" s="56"/>
      <c r="FF275" s="56"/>
      <c r="FG275" s="56"/>
      <c r="FH275" s="56"/>
      <c r="FI275" s="56"/>
      <c r="FJ275" s="56"/>
      <c r="FK275" s="56"/>
      <c r="FL275" s="56"/>
      <c r="FN275" s="56"/>
      <c r="FO275" s="56"/>
      <c r="FP275" s="56"/>
      <c r="FQ275" s="56"/>
      <c r="FR275" s="56"/>
      <c r="FS275" s="56"/>
      <c r="FT275" s="56"/>
      <c r="FU275" s="56"/>
      <c r="FV275" s="56"/>
      <c r="FX275" s="56"/>
      <c r="FY275" s="56"/>
      <c r="FZ275" s="56"/>
      <c r="GA275" s="56"/>
      <c r="GB275" s="56"/>
      <c r="GC275" s="56"/>
      <c r="GD275" s="56"/>
      <c r="GE275" s="56"/>
      <c r="GF275" s="56"/>
      <c r="GH275" s="56"/>
      <c r="GI275" s="56"/>
      <c r="GJ275" s="56"/>
      <c r="GK275" s="56"/>
      <c r="GL275" s="56"/>
      <c r="GM275" s="56"/>
      <c r="GN275" s="56"/>
      <c r="GO275" s="56"/>
      <c r="GP275" s="56"/>
      <c r="GR275" s="56"/>
      <c r="GS275" s="56"/>
      <c r="GT275" s="56"/>
      <c r="GU275" s="56"/>
      <c r="GV275" s="56"/>
      <c r="GW275" s="56"/>
      <c r="GX275" s="56"/>
      <c r="GY275" s="56"/>
      <c r="GZ275" s="56"/>
      <c r="HB275" s="56"/>
      <c r="HC275" s="56"/>
      <c r="HD275" s="56"/>
      <c r="HE275" s="56"/>
      <c r="HF275" s="56"/>
      <c r="HG275" s="56"/>
      <c r="HH275" s="56"/>
      <c r="HI275" s="56"/>
      <c r="HJ275" s="56"/>
      <c r="HL275" s="56"/>
      <c r="HM275" s="56"/>
      <c r="HN275" s="56"/>
      <c r="HO275" s="56"/>
      <c r="HP275" s="56"/>
      <c r="HQ275" s="56"/>
      <c r="HR275" s="56"/>
      <c r="HS275" s="56"/>
      <c r="HT275" s="56"/>
      <c r="HV275" s="56"/>
      <c r="HW275" s="56"/>
      <c r="HX275" s="56"/>
      <c r="HY275" s="56"/>
      <c r="HZ275" s="56"/>
      <c r="IA275" s="56"/>
      <c r="IB275" s="56"/>
      <c r="IC275" s="56"/>
      <c r="ID275" s="56"/>
      <c r="IF275" s="56"/>
      <c r="IG275" s="56"/>
      <c r="IH275" s="56"/>
      <c r="II275" s="56"/>
      <c r="IJ275" s="56"/>
      <c r="IK275" s="56"/>
      <c r="IL275" s="56"/>
      <c r="IM275" s="56"/>
      <c r="IN275" s="56"/>
      <c r="IP275" s="56"/>
      <c r="IQ275" s="56"/>
      <c r="IR275" s="56"/>
      <c r="IS275" s="56"/>
      <c r="IT275" s="56"/>
      <c r="IU275" s="56"/>
    </row>
    <row r="276" spans="1:255" ht="13.5" thickBot="1" x14ac:dyDescent="0.25">
      <c r="A276" s="11"/>
      <c r="B276" s="33"/>
      <c r="C276" s="73" t="s">
        <v>86</v>
      </c>
      <c r="D276" s="34"/>
      <c r="E276" s="35"/>
      <c r="F276" s="35"/>
      <c r="G276" s="35"/>
      <c r="H276" s="36"/>
      <c r="I276" s="203">
        <v>2243.42</v>
      </c>
      <c r="J276" s="56"/>
      <c r="K276" s="56"/>
      <c r="L276" s="56"/>
      <c r="M276" s="56"/>
      <c r="N276" s="56"/>
      <c r="O276" s="56"/>
      <c r="P276" s="56"/>
      <c r="Q276" s="56"/>
      <c r="R276" s="56"/>
      <c r="T276" s="56"/>
      <c r="U276" s="56"/>
      <c r="V276" s="56"/>
      <c r="W276" s="56"/>
      <c r="X276" s="56"/>
      <c r="Y276" s="56"/>
      <c r="Z276" s="56"/>
      <c r="AA276" s="56"/>
      <c r="AB276" s="56"/>
      <c r="AD276" s="56"/>
      <c r="AE276" s="56"/>
      <c r="AF276" s="56"/>
      <c r="AG276" s="56"/>
      <c r="AH276" s="56"/>
      <c r="AI276" s="56"/>
      <c r="AJ276" s="56"/>
      <c r="AK276" s="56"/>
      <c r="AL276" s="56"/>
      <c r="AN276" s="56"/>
      <c r="AO276" s="56"/>
      <c r="AP276" s="56"/>
      <c r="AQ276" s="56"/>
      <c r="AR276" s="56"/>
      <c r="AS276" s="56"/>
      <c r="AT276" s="56"/>
      <c r="AU276" s="56"/>
      <c r="AV276" s="56"/>
      <c r="AX276" s="56"/>
      <c r="AY276" s="56"/>
      <c r="AZ276" s="56"/>
      <c r="BA276" s="56"/>
      <c r="BB276" s="56"/>
      <c r="BC276" s="56"/>
      <c r="BD276" s="56"/>
      <c r="BE276" s="56"/>
      <c r="BF276" s="56"/>
      <c r="BH276" s="56"/>
      <c r="BI276" s="56"/>
      <c r="BJ276" s="56"/>
      <c r="BK276" s="56"/>
      <c r="BL276" s="56"/>
      <c r="BM276" s="56"/>
      <c r="BN276" s="56"/>
      <c r="BO276" s="56"/>
      <c r="BP276" s="56"/>
      <c r="BR276" s="56"/>
      <c r="BS276" s="56"/>
      <c r="BT276" s="56"/>
      <c r="BU276" s="56"/>
      <c r="BV276" s="56"/>
      <c r="BW276" s="56"/>
      <c r="BX276" s="56"/>
      <c r="BY276" s="56"/>
      <c r="BZ276" s="56"/>
      <c r="CB276" s="56"/>
      <c r="CC276" s="56"/>
      <c r="CD276" s="56"/>
      <c r="CE276" s="56"/>
      <c r="CF276" s="56"/>
      <c r="CG276" s="56"/>
      <c r="CH276" s="56"/>
      <c r="CI276" s="56"/>
      <c r="CJ276" s="56"/>
      <c r="CL276" s="56"/>
      <c r="CM276" s="56"/>
      <c r="CN276" s="56"/>
      <c r="CO276" s="56"/>
      <c r="CP276" s="56"/>
      <c r="CQ276" s="56"/>
      <c r="CR276" s="56"/>
      <c r="CS276" s="56"/>
      <c r="CT276" s="56"/>
      <c r="CV276" s="56"/>
      <c r="CW276" s="56"/>
      <c r="CX276" s="56"/>
      <c r="CY276" s="56"/>
      <c r="CZ276" s="56"/>
      <c r="DA276" s="56"/>
      <c r="DB276" s="56"/>
      <c r="DC276" s="56"/>
      <c r="DD276" s="56"/>
      <c r="DF276" s="56"/>
      <c r="DG276" s="56"/>
      <c r="DH276" s="56"/>
      <c r="DI276" s="56"/>
      <c r="DJ276" s="56"/>
      <c r="DK276" s="56"/>
      <c r="DL276" s="56"/>
      <c r="DM276" s="56"/>
      <c r="DN276" s="56"/>
      <c r="DP276" s="56"/>
      <c r="DQ276" s="56"/>
      <c r="DR276" s="56"/>
      <c r="DS276" s="56"/>
      <c r="DT276" s="56"/>
      <c r="DU276" s="56"/>
      <c r="DV276" s="56"/>
      <c r="DW276" s="56"/>
      <c r="DX276" s="56"/>
      <c r="DZ276" s="56"/>
      <c r="EA276" s="56"/>
      <c r="EB276" s="56"/>
      <c r="EC276" s="56"/>
      <c r="ED276" s="56"/>
      <c r="EE276" s="56"/>
      <c r="EF276" s="56"/>
      <c r="EG276" s="56"/>
      <c r="EH276" s="56"/>
      <c r="EJ276" s="56"/>
      <c r="EK276" s="56"/>
      <c r="EL276" s="56"/>
      <c r="EM276" s="56"/>
      <c r="EN276" s="56"/>
      <c r="EO276" s="56"/>
      <c r="EP276" s="56"/>
      <c r="EQ276" s="56"/>
      <c r="ER276" s="56"/>
      <c r="ET276" s="56"/>
      <c r="EU276" s="56"/>
      <c r="EV276" s="56"/>
      <c r="EW276" s="56"/>
      <c r="EX276" s="56"/>
      <c r="EY276" s="56"/>
      <c r="EZ276" s="56"/>
      <c r="FA276" s="56"/>
      <c r="FB276" s="56"/>
      <c r="FD276" s="56"/>
      <c r="FE276" s="56"/>
      <c r="FF276" s="56"/>
      <c r="FG276" s="56"/>
      <c r="FH276" s="56"/>
      <c r="FI276" s="56"/>
      <c r="FJ276" s="56"/>
      <c r="FK276" s="56"/>
      <c r="FL276" s="56"/>
      <c r="FN276" s="56"/>
      <c r="FO276" s="56"/>
      <c r="FP276" s="56"/>
      <c r="FQ276" s="56"/>
      <c r="FR276" s="56"/>
      <c r="FS276" s="56"/>
      <c r="FT276" s="56"/>
      <c r="FU276" s="56"/>
      <c r="FV276" s="56"/>
      <c r="FX276" s="56"/>
      <c r="FY276" s="56"/>
      <c r="FZ276" s="56"/>
      <c r="GA276" s="56"/>
      <c r="GB276" s="56"/>
      <c r="GC276" s="56"/>
      <c r="GD276" s="56"/>
      <c r="GE276" s="56"/>
      <c r="GF276" s="56"/>
      <c r="GH276" s="56"/>
      <c r="GI276" s="56"/>
      <c r="GJ276" s="56"/>
      <c r="GK276" s="56"/>
      <c r="GL276" s="56"/>
      <c r="GM276" s="56"/>
      <c r="GN276" s="56"/>
      <c r="GO276" s="56"/>
      <c r="GP276" s="56"/>
      <c r="GR276" s="56"/>
      <c r="GS276" s="56"/>
      <c r="GT276" s="56"/>
      <c r="GU276" s="56"/>
      <c r="GV276" s="56"/>
      <c r="GW276" s="56"/>
      <c r="GX276" s="56"/>
      <c r="GY276" s="56"/>
      <c r="GZ276" s="56"/>
      <c r="HB276" s="56"/>
      <c r="HC276" s="56"/>
      <c r="HD276" s="56"/>
      <c r="HE276" s="56"/>
      <c r="HF276" s="56"/>
      <c r="HG276" s="56"/>
      <c r="HH276" s="56"/>
      <c r="HI276" s="56"/>
      <c r="HJ276" s="56"/>
      <c r="HL276" s="56"/>
      <c r="HM276" s="56"/>
      <c r="HN276" s="56"/>
      <c r="HO276" s="56"/>
      <c r="HP276" s="56"/>
      <c r="HQ276" s="56"/>
      <c r="HR276" s="56"/>
      <c r="HS276" s="56"/>
      <c r="HT276" s="56"/>
      <c r="HV276" s="56"/>
      <c r="HW276" s="56"/>
      <c r="HX276" s="56"/>
      <c r="HY276" s="56"/>
      <c r="HZ276" s="56"/>
      <c r="IA276" s="56"/>
      <c r="IB276" s="56"/>
      <c r="IC276" s="56"/>
      <c r="ID276" s="56"/>
      <c r="IF276" s="56"/>
      <c r="IG276" s="56"/>
      <c r="IH276" s="56"/>
      <c r="II276" s="56"/>
      <c r="IJ276" s="56"/>
      <c r="IK276" s="56"/>
      <c r="IL276" s="56"/>
      <c r="IM276" s="56"/>
      <c r="IN276" s="56"/>
      <c r="IP276" s="56"/>
      <c r="IQ276" s="56"/>
      <c r="IR276" s="56"/>
      <c r="IS276" s="56"/>
      <c r="IT276" s="56"/>
      <c r="IU276" s="56"/>
    </row>
    <row r="277" spans="1:255" ht="12.75" customHeight="1" thickBot="1" x14ac:dyDescent="0.25">
      <c r="A277" s="11"/>
      <c r="B277" s="18">
        <f>SUM(B264:B275)</f>
        <v>66349.27399999999</v>
      </c>
      <c r="C277" s="17"/>
      <c r="D277" s="18"/>
      <c r="E277" s="19"/>
      <c r="F277" s="17"/>
      <c r="G277" s="17"/>
      <c r="H277" s="18" t="s">
        <v>16</v>
      </c>
      <c r="I277" s="18">
        <f>SUM(I264:I276)</f>
        <v>2243.42</v>
      </c>
      <c r="J277" s="56"/>
      <c r="K277" s="56"/>
      <c r="L277" s="56"/>
      <c r="M277" s="56"/>
      <c r="N277" s="56"/>
      <c r="O277" s="56"/>
      <c r="P277" s="56"/>
      <c r="Q277" s="56"/>
      <c r="R277" s="56"/>
      <c r="T277" s="56"/>
      <c r="U277" s="56"/>
      <c r="V277" s="56"/>
      <c r="W277" s="56"/>
      <c r="X277" s="56"/>
      <c r="Y277" s="56"/>
      <c r="Z277" s="56"/>
      <c r="AA277" s="56"/>
      <c r="AB277" s="56"/>
      <c r="AD277" s="56"/>
      <c r="AE277" s="56"/>
      <c r="AF277" s="56"/>
      <c r="AG277" s="56"/>
      <c r="AH277" s="56"/>
      <c r="AI277" s="56"/>
      <c r="AJ277" s="56"/>
      <c r="AK277" s="56"/>
      <c r="AL277" s="56"/>
      <c r="AN277" s="56"/>
      <c r="AO277" s="56"/>
      <c r="AP277" s="56"/>
      <c r="AQ277" s="56"/>
      <c r="AR277" s="56"/>
      <c r="AS277" s="56"/>
      <c r="AT277" s="56"/>
      <c r="AU277" s="56"/>
      <c r="AV277" s="56"/>
      <c r="AX277" s="56"/>
      <c r="AY277" s="56"/>
      <c r="AZ277" s="56"/>
      <c r="BA277" s="56"/>
      <c r="BB277" s="56"/>
      <c r="BC277" s="56"/>
      <c r="BD277" s="56"/>
      <c r="BE277" s="56"/>
      <c r="BF277" s="56"/>
      <c r="BH277" s="56"/>
      <c r="BI277" s="56"/>
      <c r="BJ277" s="56"/>
      <c r="BK277" s="56"/>
      <c r="BL277" s="56"/>
      <c r="BM277" s="56"/>
      <c r="BN277" s="56"/>
      <c r="BO277" s="56"/>
      <c r="BP277" s="56"/>
      <c r="BR277" s="56"/>
      <c r="BS277" s="56"/>
      <c r="BT277" s="56"/>
      <c r="BU277" s="56"/>
      <c r="BV277" s="56"/>
      <c r="BW277" s="56"/>
      <c r="BX277" s="56"/>
      <c r="BY277" s="56"/>
      <c r="BZ277" s="56"/>
      <c r="CB277" s="56"/>
      <c r="CC277" s="56"/>
      <c r="CD277" s="56"/>
      <c r="CE277" s="56"/>
      <c r="CF277" s="56"/>
      <c r="CG277" s="56"/>
      <c r="CH277" s="56"/>
      <c r="CI277" s="56"/>
      <c r="CJ277" s="56"/>
      <c r="CL277" s="56"/>
      <c r="CM277" s="56"/>
      <c r="CN277" s="56"/>
      <c r="CO277" s="56"/>
      <c r="CP277" s="56"/>
      <c r="CQ277" s="56"/>
      <c r="CR277" s="56"/>
      <c r="CS277" s="56"/>
      <c r="CT277" s="56"/>
      <c r="CV277" s="56"/>
      <c r="CW277" s="56"/>
      <c r="CX277" s="56"/>
      <c r="CY277" s="56"/>
      <c r="CZ277" s="56"/>
      <c r="DA277" s="56"/>
      <c r="DB277" s="56"/>
      <c r="DC277" s="56"/>
      <c r="DD277" s="56"/>
      <c r="DF277" s="56"/>
      <c r="DG277" s="56"/>
      <c r="DH277" s="56"/>
      <c r="DI277" s="56"/>
      <c r="DJ277" s="56"/>
      <c r="DK277" s="56"/>
      <c r="DL277" s="56"/>
      <c r="DM277" s="56"/>
      <c r="DN277" s="56"/>
      <c r="DP277" s="56"/>
      <c r="DQ277" s="56"/>
      <c r="DR277" s="56"/>
      <c r="DS277" s="56"/>
      <c r="DT277" s="56"/>
      <c r="DU277" s="56"/>
      <c r="DV277" s="56"/>
      <c r="DW277" s="56"/>
      <c r="DX277" s="56"/>
      <c r="DZ277" s="56"/>
      <c r="EA277" s="56"/>
      <c r="EB277" s="56"/>
      <c r="EC277" s="56"/>
      <c r="ED277" s="56"/>
      <c r="EE277" s="56"/>
      <c r="EF277" s="56"/>
      <c r="EG277" s="56"/>
      <c r="EH277" s="56"/>
      <c r="EJ277" s="56"/>
      <c r="EK277" s="56"/>
      <c r="EL277" s="56"/>
      <c r="EM277" s="56"/>
      <c r="EN277" s="56"/>
      <c r="EO277" s="56"/>
      <c r="EP277" s="56"/>
      <c r="EQ277" s="56"/>
      <c r="ER277" s="56"/>
      <c r="ET277" s="56"/>
      <c r="EU277" s="56"/>
      <c r="EV277" s="56"/>
      <c r="EW277" s="56"/>
      <c r="EX277" s="56"/>
      <c r="EY277" s="56"/>
      <c r="EZ277" s="56"/>
      <c r="FA277" s="56"/>
      <c r="FB277" s="56"/>
      <c r="FD277" s="56"/>
      <c r="FE277" s="56"/>
      <c r="FF277" s="56"/>
      <c r="FG277" s="56"/>
      <c r="FH277" s="56"/>
      <c r="FI277" s="56"/>
      <c r="FJ277" s="56"/>
      <c r="FK277" s="56"/>
      <c r="FL277" s="56"/>
      <c r="FN277" s="56"/>
      <c r="FO277" s="56"/>
      <c r="FP277" s="56"/>
      <c r="FQ277" s="56"/>
      <c r="FR277" s="56"/>
      <c r="FS277" s="56"/>
      <c r="FT277" s="56"/>
      <c r="FU277" s="56"/>
      <c r="FV277" s="56"/>
      <c r="FX277" s="56"/>
      <c r="FY277" s="56"/>
      <c r="FZ277" s="56"/>
      <c r="GA277" s="56"/>
      <c r="GB277" s="56"/>
      <c r="GC277" s="56"/>
      <c r="GD277" s="56"/>
      <c r="GE277" s="56"/>
      <c r="GF277" s="56"/>
      <c r="GH277" s="56"/>
      <c r="GI277" s="56"/>
      <c r="GJ277" s="56"/>
      <c r="GK277" s="56"/>
      <c r="GL277" s="56"/>
      <c r="GM277" s="56"/>
      <c r="GN277" s="56"/>
      <c r="GO277" s="56"/>
      <c r="GP277" s="56"/>
      <c r="GR277" s="56"/>
      <c r="GS277" s="56"/>
      <c r="GT277" s="56"/>
      <c r="GU277" s="56"/>
      <c r="GV277" s="56"/>
      <c r="GW277" s="56"/>
      <c r="GX277" s="56"/>
      <c r="GY277" s="56"/>
      <c r="GZ277" s="56"/>
      <c r="HB277" s="56"/>
      <c r="HC277" s="56"/>
      <c r="HD277" s="56"/>
      <c r="HE277" s="56"/>
      <c r="HF277" s="56"/>
      <c r="HG277" s="56"/>
      <c r="HH277" s="56"/>
      <c r="HI277" s="56"/>
      <c r="HJ277" s="56"/>
      <c r="HL277" s="56"/>
      <c r="HM277" s="56"/>
      <c r="HN277" s="56"/>
      <c r="HO277" s="56"/>
      <c r="HP277" s="56"/>
      <c r="HQ277" s="56"/>
      <c r="HR277" s="56"/>
      <c r="HS277" s="56"/>
      <c r="HT277" s="56"/>
      <c r="HV277" s="56"/>
      <c r="HW277" s="56"/>
      <c r="HX277" s="56"/>
      <c r="HY277" s="56"/>
      <c r="HZ277" s="56"/>
      <c r="IA277" s="56"/>
      <c r="IB277" s="56"/>
      <c r="IC277" s="56"/>
      <c r="ID277" s="56"/>
      <c r="IF277" s="56"/>
      <c r="IG277" s="56"/>
      <c r="IH277" s="56"/>
      <c r="II277" s="56"/>
      <c r="IJ277" s="56"/>
      <c r="IK277" s="56"/>
      <c r="IL277" s="56"/>
      <c r="IM277" s="56"/>
      <c r="IN277" s="56"/>
      <c r="IP277" s="56"/>
      <c r="IQ277" s="56"/>
      <c r="IR277" s="56"/>
      <c r="IS277" s="56"/>
      <c r="IT277" s="56"/>
      <c r="IU277" s="56"/>
    </row>
    <row r="278" spans="1:255" ht="64.5" thickBot="1" x14ac:dyDescent="0.25">
      <c r="A278" s="46" t="s">
        <v>98</v>
      </c>
      <c r="B278" s="117" t="s">
        <v>15</v>
      </c>
      <c r="C278" s="117" t="s">
        <v>4</v>
      </c>
      <c r="D278" s="117" t="s">
        <v>22</v>
      </c>
      <c r="E278" s="121" t="s">
        <v>17</v>
      </c>
      <c r="F278" s="117" t="s">
        <v>18</v>
      </c>
      <c r="G278" s="117" t="s">
        <v>9</v>
      </c>
      <c r="H278" s="117" t="s">
        <v>12</v>
      </c>
      <c r="I278" s="118" t="s">
        <v>11</v>
      </c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W278" s="56"/>
      <c r="X278" s="56"/>
      <c r="Y278" s="56"/>
      <c r="Z278" s="56"/>
      <c r="AA278" s="56"/>
      <c r="AB278" s="56"/>
      <c r="AD278" s="56"/>
      <c r="AE278" s="56"/>
      <c r="AF278" s="56"/>
      <c r="AG278" s="56"/>
      <c r="AH278" s="56"/>
      <c r="AI278" s="56"/>
      <c r="AJ278" s="56"/>
      <c r="AK278" s="56"/>
      <c r="AL278" s="56"/>
      <c r="AN278" s="56"/>
      <c r="AO278" s="56"/>
      <c r="AP278" s="56"/>
      <c r="AQ278" s="56"/>
      <c r="AR278" s="56"/>
      <c r="AS278" s="56"/>
      <c r="AT278" s="56"/>
      <c r="AU278" s="56"/>
      <c r="AV278" s="56"/>
      <c r="AX278" s="56"/>
      <c r="AY278" s="56"/>
      <c r="AZ278" s="56"/>
      <c r="BA278" s="56"/>
      <c r="BB278" s="56"/>
      <c r="BC278" s="56"/>
      <c r="BD278" s="56"/>
      <c r="BE278" s="56"/>
      <c r="BF278" s="56"/>
      <c r="BH278" s="56"/>
      <c r="BI278" s="56"/>
      <c r="BJ278" s="56"/>
      <c r="BK278" s="56"/>
      <c r="BL278" s="56"/>
      <c r="BM278" s="56"/>
      <c r="BN278" s="56"/>
      <c r="BO278" s="56"/>
      <c r="BP278" s="56"/>
      <c r="BR278" s="56"/>
      <c r="BS278" s="56"/>
      <c r="BT278" s="56"/>
      <c r="BU278" s="56"/>
      <c r="BV278" s="56"/>
      <c r="BW278" s="56"/>
      <c r="BX278" s="56"/>
      <c r="BY278" s="56"/>
      <c r="BZ278" s="56"/>
      <c r="CB278" s="56"/>
      <c r="CC278" s="56"/>
      <c r="CD278" s="56"/>
      <c r="CE278" s="56"/>
      <c r="CF278" s="56"/>
      <c r="CG278" s="56"/>
      <c r="CH278" s="56"/>
      <c r="CI278" s="56"/>
      <c r="CJ278" s="56"/>
      <c r="CL278" s="56"/>
      <c r="CM278" s="56"/>
      <c r="CN278" s="56"/>
      <c r="CO278" s="56"/>
      <c r="CP278" s="56"/>
      <c r="CQ278" s="56"/>
      <c r="CR278" s="56"/>
      <c r="CS278" s="56"/>
      <c r="CT278" s="56"/>
      <c r="CV278" s="56"/>
      <c r="CW278" s="56"/>
      <c r="CX278" s="56"/>
      <c r="CY278" s="56"/>
      <c r="CZ278" s="56"/>
      <c r="DA278" s="56"/>
      <c r="DB278" s="56"/>
      <c r="DC278" s="56"/>
      <c r="DD278" s="56"/>
      <c r="DF278" s="56"/>
      <c r="DG278" s="56"/>
      <c r="DH278" s="56"/>
      <c r="DI278" s="56"/>
      <c r="DJ278" s="56"/>
      <c r="DK278" s="56"/>
      <c r="DL278" s="56"/>
      <c r="DM278" s="56"/>
      <c r="DN278" s="56"/>
      <c r="DP278" s="56"/>
      <c r="DQ278" s="56"/>
      <c r="DR278" s="56"/>
      <c r="DS278" s="56"/>
      <c r="DT278" s="56"/>
      <c r="DU278" s="56"/>
      <c r="DV278" s="56"/>
      <c r="DW278" s="56"/>
      <c r="DX278" s="56"/>
      <c r="DZ278" s="56"/>
      <c r="EA278" s="56"/>
      <c r="EB278" s="56"/>
      <c r="EC278" s="56"/>
      <c r="ED278" s="56"/>
      <c r="EE278" s="56"/>
      <c r="EF278" s="56"/>
      <c r="EG278" s="56"/>
      <c r="EH278" s="56"/>
      <c r="EJ278" s="56"/>
      <c r="EK278" s="56"/>
      <c r="EL278" s="56"/>
      <c r="EM278" s="56"/>
      <c r="EN278" s="56"/>
      <c r="EO278" s="56"/>
      <c r="EP278" s="56"/>
      <c r="EQ278" s="56"/>
      <c r="ER278" s="56"/>
      <c r="ET278" s="56"/>
      <c r="EU278" s="56"/>
      <c r="EV278" s="56"/>
      <c r="EW278" s="56"/>
      <c r="EX278" s="56"/>
      <c r="EY278" s="56"/>
      <c r="EZ278" s="56"/>
      <c r="FA278" s="56"/>
      <c r="FB278" s="56"/>
      <c r="FD278" s="56"/>
      <c r="FE278" s="56"/>
      <c r="FF278" s="56"/>
      <c r="FG278" s="56"/>
      <c r="FH278" s="56"/>
      <c r="FI278" s="56"/>
      <c r="FJ278" s="56"/>
      <c r="FK278" s="56"/>
      <c r="FL278" s="56"/>
      <c r="FN278" s="56"/>
      <c r="FO278" s="56"/>
      <c r="FP278" s="56"/>
      <c r="FQ278" s="56"/>
      <c r="FR278" s="56"/>
      <c r="FS278" s="56"/>
      <c r="FT278" s="56"/>
      <c r="FU278" s="56"/>
      <c r="FV278" s="56"/>
      <c r="FX278" s="56"/>
      <c r="FY278" s="56"/>
      <c r="FZ278" s="56"/>
      <c r="GA278" s="56"/>
      <c r="GB278" s="56"/>
      <c r="GC278" s="56"/>
      <c r="GD278" s="56"/>
      <c r="GE278" s="56"/>
      <c r="GF278" s="56"/>
      <c r="GH278" s="56"/>
      <c r="GI278" s="56"/>
      <c r="GJ278" s="56"/>
      <c r="GK278" s="56"/>
      <c r="GL278" s="56"/>
      <c r="GM278" s="56"/>
      <c r="GN278" s="56"/>
      <c r="GO278" s="56"/>
      <c r="GP278" s="56"/>
      <c r="GR278" s="56"/>
      <c r="GS278" s="56"/>
      <c r="GT278" s="56"/>
      <c r="GU278" s="56"/>
      <c r="GV278" s="56"/>
      <c r="GW278" s="56"/>
      <c r="GX278" s="56"/>
      <c r="GY278" s="56"/>
      <c r="GZ278" s="56"/>
      <c r="HB278" s="56"/>
      <c r="HC278" s="56"/>
      <c r="HD278" s="56"/>
      <c r="HE278" s="56"/>
      <c r="HF278" s="56"/>
      <c r="HG278" s="56"/>
      <c r="HH278" s="56"/>
      <c r="HI278" s="56"/>
      <c r="HJ278" s="56"/>
      <c r="HL278" s="56"/>
      <c r="HM278" s="56"/>
      <c r="HN278" s="56"/>
      <c r="HO278" s="56"/>
      <c r="HP278" s="56"/>
      <c r="HQ278" s="56"/>
      <c r="HR278" s="56"/>
      <c r="HS278" s="56"/>
      <c r="HT278" s="56"/>
      <c r="HV278" s="56"/>
      <c r="HW278" s="56"/>
      <c r="HX278" s="56"/>
      <c r="HY278" s="56"/>
      <c r="HZ278" s="56"/>
      <c r="IA278" s="56"/>
      <c r="IB278" s="56"/>
      <c r="IC278" s="56"/>
      <c r="ID278" s="56"/>
      <c r="IF278" s="56"/>
      <c r="IG278" s="56"/>
      <c r="IH278" s="56"/>
      <c r="II278" s="56"/>
      <c r="IJ278" s="56"/>
      <c r="IK278" s="56"/>
      <c r="IL278" s="56"/>
      <c r="IM278" s="56"/>
      <c r="IN278" s="56"/>
      <c r="IP278" s="56"/>
      <c r="IQ278" s="56"/>
      <c r="IR278" s="56"/>
      <c r="IS278" s="56"/>
      <c r="IT278" s="56"/>
      <c r="IU278" s="56"/>
    </row>
    <row r="279" spans="1:255" ht="26.25" thickBot="1" x14ac:dyDescent="0.25">
      <c r="A279" s="209" t="s">
        <v>87</v>
      </c>
      <c r="B279" s="185"/>
      <c r="C279" s="170" t="s">
        <v>86</v>
      </c>
      <c r="D279" s="241"/>
      <c r="E279" s="242"/>
      <c r="F279" s="241"/>
      <c r="G279" s="242"/>
      <c r="H279" s="242"/>
      <c r="I279" s="203">
        <v>89640.320000000007</v>
      </c>
    </row>
    <row r="280" spans="1:255" ht="13.5" thickBot="1" x14ac:dyDescent="0.25">
      <c r="A280" s="46"/>
      <c r="B280" s="79">
        <f>SUM(B279:B279)</f>
        <v>0</v>
      </c>
      <c r="C280" s="78"/>
      <c r="D280" s="79"/>
      <c r="E280" s="80"/>
      <c r="F280" s="78"/>
      <c r="G280" s="78"/>
      <c r="H280" s="79" t="s">
        <v>16</v>
      </c>
      <c r="I280" s="79">
        <f>SUM(I279:I279)</f>
        <v>89640.320000000007</v>
      </c>
    </row>
    <row r="281" spans="1:255" ht="51.75" thickBot="1" x14ac:dyDescent="0.25">
      <c r="A281" s="137" t="s">
        <v>97</v>
      </c>
      <c r="B281" s="117" t="s">
        <v>15</v>
      </c>
      <c r="C281" s="117" t="s">
        <v>4</v>
      </c>
      <c r="D281" s="117" t="s">
        <v>22</v>
      </c>
      <c r="E281" s="285" t="s">
        <v>17</v>
      </c>
      <c r="F281" s="117" t="s">
        <v>18</v>
      </c>
      <c r="G281" s="117" t="s">
        <v>9</v>
      </c>
      <c r="H281" s="117" t="s">
        <v>12</v>
      </c>
      <c r="I281" s="118" t="s">
        <v>11</v>
      </c>
    </row>
    <row r="282" spans="1:255" ht="13.5" thickBot="1" x14ac:dyDescent="0.25">
      <c r="A282" s="209"/>
      <c r="B282" s="188"/>
      <c r="C282" s="73" t="s">
        <v>86</v>
      </c>
      <c r="D282" s="166"/>
      <c r="E282" s="53"/>
      <c r="F282" s="53"/>
      <c r="G282" s="53"/>
      <c r="H282" s="156"/>
      <c r="I282" s="571">
        <v>142061.28</v>
      </c>
    </row>
    <row r="283" spans="1:255" ht="13.5" thickBot="1" x14ac:dyDescent="0.25">
      <c r="A283" s="137"/>
      <c r="B283" s="277"/>
      <c r="C283" s="78"/>
      <c r="D283" s="79"/>
      <c r="E283" s="80"/>
      <c r="F283" s="78"/>
      <c r="G283" s="78"/>
      <c r="H283" s="79"/>
      <c r="I283" s="81">
        <f>SUM(I282)</f>
        <v>142061.28</v>
      </c>
    </row>
    <row r="284" spans="1:255" x14ac:dyDescent="0.2">
      <c r="A284" s="9"/>
      <c r="B284" s="9"/>
      <c r="C284" s="9"/>
      <c r="D284" s="9"/>
      <c r="E284" s="9"/>
      <c r="F284" s="20"/>
      <c r="G284" s="20"/>
      <c r="H284" s="20"/>
      <c r="I284" s="20"/>
    </row>
    <row r="285" spans="1:255" ht="12.75" customHeight="1" x14ac:dyDescent="0.2">
      <c r="A285" s="21" t="s">
        <v>20</v>
      </c>
      <c r="B285" s="22"/>
      <c r="C285" s="23"/>
      <c r="D285" s="4" t="s">
        <v>8</v>
      </c>
      <c r="E285" s="4" t="s">
        <v>5</v>
      </c>
      <c r="F285" s="122" t="s">
        <v>6</v>
      </c>
    </row>
    <row r="286" spans="1:255" ht="12.75" customHeight="1" x14ac:dyDescent="0.2">
      <c r="A286" s="593" t="s">
        <v>14</v>
      </c>
      <c r="B286" s="594"/>
      <c r="C286" s="25"/>
      <c r="D286" s="26">
        <f>B48</f>
        <v>171331.98</v>
      </c>
      <c r="E286" s="26">
        <f>I48</f>
        <v>4739.9503999999997</v>
      </c>
      <c r="F286" s="123">
        <f>D286+E286</f>
        <v>176071.93040000001</v>
      </c>
    </row>
    <row r="287" spans="1:255" ht="12.75" customHeight="1" x14ac:dyDescent="0.2">
      <c r="A287" s="593" t="s">
        <v>1603</v>
      </c>
      <c r="B287" s="594"/>
      <c r="C287" s="25"/>
      <c r="D287" s="26">
        <f>B208</f>
        <v>253799.57</v>
      </c>
      <c r="E287" s="26">
        <f>I208</f>
        <v>44223.215000000004</v>
      </c>
      <c r="F287" s="123">
        <f>D287+E287</f>
        <v>298022.78500000003</v>
      </c>
    </row>
    <row r="288" spans="1:255" ht="12.75" customHeight="1" x14ac:dyDescent="0.2">
      <c r="A288" s="593" t="s">
        <v>13</v>
      </c>
      <c r="B288" s="594"/>
      <c r="C288" s="25"/>
      <c r="D288" s="26">
        <f>B228</f>
        <v>128938.81519999998</v>
      </c>
      <c r="E288" s="26">
        <f>I228</f>
        <v>1342.9</v>
      </c>
      <c r="F288" s="123">
        <f>D288+E288</f>
        <v>130281.71519999998</v>
      </c>
    </row>
    <row r="289" spans="1:7" ht="12.75" customHeight="1" x14ac:dyDescent="0.2">
      <c r="A289" s="593" t="s">
        <v>383</v>
      </c>
      <c r="B289" s="594"/>
      <c r="C289" s="25"/>
      <c r="D289" s="26">
        <f>B243</f>
        <v>181544.72999999995</v>
      </c>
      <c r="E289" s="26">
        <f>I243</f>
        <v>1417.8</v>
      </c>
      <c r="F289" s="123">
        <f>D289+E289</f>
        <v>182962.52999999994</v>
      </c>
      <c r="G289" s="56"/>
    </row>
    <row r="290" spans="1:7" ht="12.75" customHeight="1" x14ac:dyDescent="0.2">
      <c r="A290" s="593" t="s">
        <v>25</v>
      </c>
      <c r="B290" s="594"/>
      <c r="C290" s="25"/>
      <c r="D290" s="26">
        <f>B277</f>
        <v>66349.27399999999</v>
      </c>
      <c r="E290" s="26">
        <f>I277</f>
        <v>2243.42</v>
      </c>
      <c r="F290" s="123">
        <f>D290+E290</f>
        <v>68592.693999999989</v>
      </c>
      <c r="G290" s="56"/>
    </row>
    <row r="291" spans="1:7" ht="12.75" customHeight="1" x14ac:dyDescent="0.2">
      <c r="A291" s="607" t="s">
        <v>68</v>
      </c>
      <c r="B291" s="608"/>
      <c r="C291" s="248"/>
      <c r="D291" s="249"/>
      <c r="E291" s="249"/>
      <c r="F291" s="245">
        <f>F292+F293+F294+F295+F296</f>
        <v>319545.72000000003</v>
      </c>
      <c r="G291" s="56"/>
    </row>
    <row r="292" spans="1:7" ht="12.75" customHeight="1" x14ac:dyDescent="0.2">
      <c r="A292" s="605" t="s">
        <v>81</v>
      </c>
      <c r="B292" s="606"/>
      <c r="C292" s="25"/>
      <c r="D292" s="26"/>
      <c r="E292" s="26"/>
      <c r="F292" s="123">
        <f>I257</f>
        <v>49291.68</v>
      </c>
      <c r="G292" s="56"/>
    </row>
    <row r="293" spans="1:7" ht="12.75" customHeight="1" x14ac:dyDescent="0.2">
      <c r="A293" s="605" t="s">
        <v>91</v>
      </c>
      <c r="B293" s="606"/>
      <c r="C293" s="25"/>
      <c r="D293" s="26"/>
      <c r="E293" s="26"/>
      <c r="F293" s="123">
        <f>I258</f>
        <v>225868.38</v>
      </c>
      <c r="G293" s="56"/>
    </row>
    <row r="294" spans="1:7" ht="12.75" customHeight="1" x14ac:dyDescent="0.2">
      <c r="A294" s="605" t="s">
        <v>83</v>
      </c>
      <c r="B294" s="606"/>
      <c r="C294" s="25"/>
      <c r="D294" s="26"/>
      <c r="E294" s="26"/>
      <c r="F294" s="123">
        <f>I259</f>
        <v>15242.39</v>
      </c>
      <c r="G294" s="56"/>
    </row>
    <row r="295" spans="1:7" ht="12.75" customHeight="1" x14ac:dyDescent="0.2">
      <c r="A295" s="605" t="s">
        <v>85</v>
      </c>
      <c r="B295" s="606"/>
      <c r="C295" s="25"/>
      <c r="D295" s="26"/>
      <c r="E295" s="26"/>
      <c r="F295" s="123">
        <f>I260</f>
        <v>16297.75</v>
      </c>
      <c r="G295" s="56"/>
    </row>
    <row r="296" spans="1:7" ht="12.75" customHeight="1" x14ac:dyDescent="0.2">
      <c r="A296" s="605" t="s">
        <v>88</v>
      </c>
      <c r="B296" s="606"/>
      <c r="C296" s="25"/>
      <c r="D296" s="26"/>
      <c r="E296" s="26"/>
      <c r="F296" s="123">
        <f>I261</f>
        <v>12845.52</v>
      </c>
      <c r="G296" s="56"/>
    </row>
    <row r="297" spans="1:7" ht="12.75" customHeight="1" x14ac:dyDescent="0.2">
      <c r="A297" s="614" t="s">
        <v>2</v>
      </c>
      <c r="B297" s="615"/>
      <c r="C297" s="25"/>
      <c r="D297" s="26">
        <f>B280</f>
        <v>0</v>
      </c>
      <c r="E297" s="26"/>
      <c r="F297" s="123">
        <f>D297+E297+I280</f>
        <v>89640.320000000007</v>
      </c>
      <c r="G297" s="56"/>
    </row>
    <row r="298" spans="1:7" ht="12.75" customHeight="1" x14ac:dyDescent="0.2">
      <c r="A298" s="614" t="s">
        <v>97</v>
      </c>
      <c r="B298" s="615"/>
      <c r="C298" s="25"/>
      <c r="D298" s="26"/>
      <c r="E298" s="26"/>
      <c r="F298" s="123">
        <f>I283</f>
        <v>142061.28</v>
      </c>
      <c r="G298" s="56"/>
    </row>
    <row r="299" spans="1:7" ht="12.75" customHeight="1" x14ac:dyDescent="0.2">
      <c r="A299" s="612" t="s">
        <v>21</v>
      </c>
      <c r="B299" s="613"/>
      <c r="C299" s="27"/>
      <c r="D299" s="28">
        <f>SUM(D286:D297)</f>
        <v>801964.36919999996</v>
      </c>
      <c r="E299" s="28">
        <f>SUM(E286:E290)</f>
        <v>53967.285400000008</v>
      </c>
      <c r="F299" s="124">
        <f>F286+F287+F288+F289+F290+F291+F297+F298</f>
        <v>1407178.9746000001</v>
      </c>
    </row>
  </sheetData>
  <autoFilter ref="A5:I277"/>
  <mergeCells count="113">
    <mergeCell ref="D162:D180"/>
    <mergeCell ref="C146:C180"/>
    <mergeCell ref="A296:B296"/>
    <mergeCell ref="A289:B289"/>
    <mergeCell ref="D194:D200"/>
    <mergeCell ref="A194:A207"/>
    <mergeCell ref="C181:C207"/>
    <mergeCell ref="D201:D207"/>
    <mergeCell ref="B181:B207"/>
    <mergeCell ref="D146:D161"/>
    <mergeCell ref="A299:B299"/>
    <mergeCell ref="A291:B291"/>
    <mergeCell ref="A297:B297"/>
    <mergeCell ref="A293:B293"/>
    <mergeCell ref="A288:B288"/>
    <mergeCell ref="A298:B298"/>
    <mergeCell ref="A295:B295"/>
    <mergeCell ref="A292:B292"/>
    <mergeCell ref="D109:D119"/>
    <mergeCell ref="D120:D127"/>
    <mergeCell ref="D140:D145"/>
    <mergeCell ref="C140:C145"/>
    <mergeCell ref="D128:D139"/>
    <mergeCell ref="A140:A145"/>
    <mergeCell ref="A162:A180"/>
    <mergeCell ref="D106:D108"/>
    <mergeCell ref="D92:D98"/>
    <mergeCell ref="C101:C103"/>
    <mergeCell ref="B6:B12"/>
    <mergeCell ref="D57:D61"/>
    <mergeCell ref="C6:C12"/>
    <mergeCell ref="D13:D14"/>
    <mergeCell ref="C32:C34"/>
    <mergeCell ref="D32:D34"/>
    <mergeCell ref="B32:B34"/>
    <mergeCell ref="D53:D54"/>
    <mergeCell ref="G1:H1"/>
    <mergeCell ref="G2:H2"/>
    <mergeCell ref="D19:D21"/>
    <mergeCell ref="D15:D18"/>
    <mergeCell ref="D22:D27"/>
    <mergeCell ref="D35:D41"/>
    <mergeCell ref="B35:B41"/>
    <mergeCell ref="C35:C41"/>
    <mergeCell ref="A13:A14"/>
    <mergeCell ref="D6:D12"/>
    <mergeCell ref="A1:B1"/>
    <mergeCell ref="B19:B29"/>
    <mergeCell ref="A19:A28"/>
    <mergeCell ref="B30:B31"/>
    <mergeCell ref="D30:D31"/>
    <mergeCell ref="A30:A31"/>
    <mergeCell ref="C19:C29"/>
    <mergeCell ref="A53:A54"/>
    <mergeCell ref="C13:C14"/>
    <mergeCell ref="B13:B14"/>
    <mergeCell ref="A6:A12"/>
    <mergeCell ref="C30:C31"/>
    <mergeCell ref="C50:C55"/>
    <mergeCell ref="B42:B43"/>
    <mergeCell ref="A15:A18"/>
    <mergeCell ref="B15:B18"/>
    <mergeCell ref="A35:A41"/>
    <mergeCell ref="A62:A78"/>
    <mergeCell ref="A57:A61"/>
    <mergeCell ref="A42:A43"/>
    <mergeCell ref="B146:B180"/>
    <mergeCell ref="A79:A81"/>
    <mergeCell ref="A87:A88"/>
    <mergeCell ref="B140:B145"/>
    <mergeCell ref="B56:B78"/>
    <mergeCell ref="A146:A161"/>
    <mergeCell ref="A106:A108"/>
    <mergeCell ref="A32:A34"/>
    <mergeCell ref="C15:C18"/>
    <mergeCell ref="A294:B294"/>
    <mergeCell ref="A290:B290"/>
    <mergeCell ref="A101:A103"/>
    <mergeCell ref="A245:A257"/>
    <mergeCell ref="A120:A139"/>
    <mergeCell ref="B106:B139"/>
    <mergeCell ref="A223:A227"/>
    <mergeCell ref="A286:B286"/>
    <mergeCell ref="A181:A191"/>
    <mergeCell ref="A287:B287"/>
    <mergeCell ref="B104:B105"/>
    <mergeCell ref="C79:C90"/>
    <mergeCell ref="A89:A90"/>
    <mergeCell ref="C106:C139"/>
    <mergeCell ref="A109:A119"/>
    <mergeCell ref="A92:A98"/>
    <mergeCell ref="A82:A86"/>
    <mergeCell ref="C104:C105"/>
    <mergeCell ref="D79:D81"/>
    <mergeCell ref="C42:C43"/>
    <mergeCell ref="C56:C78"/>
    <mergeCell ref="D101:D103"/>
    <mergeCell ref="B101:B103"/>
    <mergeCell ref="B79:B90"/>
    <mergeCell ref="D89:D90"/>
    <mergeCell ref="C92:C99"/>
    <mergeCell ref="D42:D43"/>
    <mergeCell ref="B92:B99"/>
    <mergeCell ref="A50:A52"/>
    <mergeCell ref="D181:D189"/>
    <mergeCell ref="D190:D191"/>
    <mergeCell ref="A192:A193"/>
    <mergeCell ref="D192:D193"/>
    <mergeCell ref="D62:D78"/>
    <mergeCell ref="D50:D52"/>
    <mergeCell ref="B50:B55"/>
    <mergeCell ref="D87:D88"/>
    <mergeCell ref="D82:D8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3"/>
  <dimension ref="A1:IU141"/>
  <sheetViews>
    <sheetView topLeftCell="A109" zoomScaleNormal="100" workbookViewId="0">
      <selection activeCell="A129" sqref="A129:B129"/>
    </sheetView>
  </sheetViews>
  <sheetFormatPr defaultRowHeight="12.75" customHeight="1" x14ac:dyDescent="0.2"/>
  <cols>
    <col min="1" max="1" width="22.7109375" customWidth="1"/>
    <col min="2" max="2" width="11.42578125" customWidth="1"/>
    <col min="3" max="3" width="13.42578125" customWidth="1"/>
    <col min="4" max="4" width="16" customWidth="1"/>
    <col min="5" max="5" width="27.140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377.8</v>
      </c>
      <c r="E2" s="5">
        <v>89755.5</v>
      </c>
      <c r="F2" s="6">
        <v>67018.87</v>
      </c>
      <c r="G2" s="586">
        <f>E2-F2</f>
        <v>22736.630000000005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31</v>
      </c>
      <c r="F3" s="1"/>
      <c r="G3" s="1"/>
      <c r="H3" s="1" t="s">
        <v>24</v>
      </c>
      <c r="I3" s="8">
        <f>F2-F141</f>
        <v>-36860.884399999981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321"/>
      <c r="B6" s="73">
        <v>1136.04</v>
      </c>
      <c r="C6" s="73" t="s">
        <v>65</v>
      </c>
      <c r="D6" s="322"/>
      <c r="E6" s="53"/>
      <c r="F6" s="53"/>
      <c r="G6" s="53"/>
      <c r="H6" s="344"/>
      <c r="I6" s="73">
        <f t="shared" ref="I6:I35" si="0">G6*H6</f>
        <v>0</v>
      </c>
    </row>
    <row r="7" spans="1:9" ht="12.75" customHeight="1" x14ac:dyDescent="0.2">
      <c r="A7" s="588" t="s">
        <v>472</v>
      </c>
      <c r="B7" s="579">
        <v>1133.6400000000001</v>
      </c>
      <c r="C7" s="579" t="s">
        <v>66</v>
      </c>
      <c r="D7" s="579" t="s">
        <v>287</v>
      </c>
      <c r="E7" s="37" t="s">
        <v>151</v>
      </c>
      <c r="F7" s="37" t="s">
        <v>100</v>
      </c>
      <c r="G7" s="37">
        <v>1</v>
      </c>
      <c r="H7" s="342">
        <v>305</v>
      </c>
      <c r="I7" s="39">
        <f t="shared" si="0"/>
        <v>305</v>
      </c>
    </row>
    <row r="8" spans="1:9" ht="12.75" customHeight="1" x14ac:dyDescent="0.2">
      <c r="A8" s="589"/>
      <c r="B8" s="581"/>
      <c r="C8" s="581"/>
      <c r="D8" s="581"/>
      <c r="E8" s="15" t="s">
        <v>473</v>
      </c>
      <c r="F8" s="15" t="s">
        <v>102</v>
      </c>
      <c r="G8" s="15">
        <v>0.3</v>
      </c>
      <c r="H8" s="343">
        <v>64</v>
      </c>
      <c r="I8" s="43">
        <f t="shared" si="0"/>
        <v>19.2</v>
      </c>
    </row>
    <row r="9" spans="1:9" ht="12.75" customHeight="1" thickBot="1" x14ac:dyDescent="0.25">
      <c r="A9" s="590"/>
      <c r="B9" s="580"/>
      <c r="C9" s="580"/>
      <c r="D9" s="580"/>
      <c r="E9" s="40" t="s">
        <v>221</v>
      </c>
      <c r="F9" s="40" t="s">
        <v>102</v>
      </c>
      <c r="G9" s="40">
        <v>0.1</v>
      </c>
      <c r="H9" s="465">
        <v>68</v>
      </c>
      <c r="I9" s="42">
        <f t="shared" si="0"/>
        <v>6.8000000000000007</v>
      </c>
    </row>
    <row r="10" spans="1:9" ht="12.75" customHeight="1" x14ac:dyDescent="0.2">
      <c r="A10" s="321"/>
      <c r="B10" s="73">
        <v>1212.4100000000001</v>
      </c>
      <c r="C10" s="73" t="s">
        <v>69</v>
      </c>
      <c r="D10" s="322"/>
      <c r="E10" s="53"/>
      <c r="F10" s="53"/>
      <c r="G10" s="53"/>
      <c r="H10" s="344"/>
      <c r="I10" s="33">
        <f t="shared" si="0"/>
        <v>0</v>
      </c>
    </row>
    <row r="11" spans="1:9" ht="12.75" customHeight="1" x14ac:dyDescent="0.2">
      <c r="A11" s="268"/>
      <c r="B11" s="13">
        <v>1071.6099999999999</v>
      </c>
      <c r="C11" s="13" t="s">
        <v>71</v>
      </c>
      <c r="D11" s="269"/>
      <c r="E11" s="15"/>
      <c r="F11" s="15"/>
      <c r="G11" s="15"/>
      <c r="H11" s="16"/>
      <c r="I11" s="13">
        <f t="shared" si="0"/>
        <v>0</v>
      </c>
    </row>
    <row r="12" spans="1:9" ht="12.75" customHeight="1" thickBot="1" x14ac:dyDescent="0.25">
      <c r="A12" s="316"/>
      <c r="B12" s="74">
        <v>994.04</v>
      </c>
      <c r="C12" s="74" t="s">
        <v>72</v>
      </c>
      <c r="D12" s="273"/>
      <c r="E12" s="76"/>
      <c r="F12" s="76"/>
      <c r="G12" s="76"/>
      <c r="H12" s="77"/>
      <c r="I12" s="74">
        <f t="shared" si="0"/>
        <v>0</v>
      </c>
    </row>
    <row r="13" spans="1:9" ht="12.75" customHeight="1" x14ac:dyDescent="0.2">
      <c r="A13" s="588" t="s">
        <v>472</v>
      </c>
      <c r="B13" s="579">
        <v>879.35</v>
      </c>
      <c r="C13" s="579" t="s">
        <v>73</v>
      </c>
      <c r="D13" s="579" t="s">
        <v>139</v>
      </c>
      <c r="E13" s="37" t="s">
        <v>220</v>
      </c>
      <c r="F13" s="37" t="s">
        <v>100</v>
      </c>
      <c r="G13" s="37">
        <v>1</v>
      </c>
      <c r="H13" s="38">
        <v>160</v>
      </c>
      <c r="I13" s="39">
        <f t="shared" si="0"/>
        <v>160</v>
      </c>
    </row>
    <row r="14" spans="1:9" ht="12.75" customHeight="1" thickBot="1" x14ac:dyDescent="0.25">
      <c r="A14" s="590"/>
      <c r="B14" s="581"/>
      <c r="C14" s="580"/>
      <c r="D14" s="580"/>
      <c r="E14" s="40" t="s">
        <v>473</v>
      </c>
      <c r="F14" s="40" t="s">
        <v>102</v>
      </c>
      <c r="G14" s="40">
        <v>0.2</v>
      </c>
      <c r="H14" s="41">
        <v>64</v>
      </c>
      <c r="I14" s="42">
        <f t="shared" si="0"/>
        <v>12.8</v>
      </c>
    </row>
    <row r="15" spans="1:9" ht="12.75" customHeight="1" x14ac:dyDescent="0.2">
      <c r="A15" s="588" t="s">
        <v>586</v>
      </c>
      <c r="B15" s="581"/>
      <c r="C15" s="579" t="s">
        <v>73</v>
      </c>
      <c r="D15" s="579" t="s">
        <v>139</v>
      </c>
      <c r="E15" s="37" t="s">
        <v>928</v>
      </c>
      <c r="F15" s="37" t="s">
        <v>108</v>
      </c>
      <c r="G15" s="37">
        <v>0.75</v>
      </c>
      <c r="H15" s="38">
        <v>246</v>
      </c>
      <c r="I15" s="39">
        <f t="shared" si="0"/>
        <v>184.5</v>
      </c>
    </row>
    <row r="16" spans="1:9" ht="12.75" customHeight="1" x14ac:dyDescent="0.2">
      <c r="A16" s="589"/>
      <c r="B16" s="581"/>
      <c r="C16" s="581"/>
      <c r="D16" s="581"/>
      <c r="E16" s="15" t="s">
        <v>280</v>
      </c>
      <c r="F16" s="15" t="s">
        <v>100</v>
      </c>
      <c r="G16" s="15">
        <v>1</v>
      </c>
      <c r="H16" s="16">
        <v>160</v>
      </c>
      <c r="I16" s="43">
        <f t="shared" si="0"/>
        <v>160</v>
      </c>
    </row>
    <row r="17" spans="1:9" ht="12.75" customHeight="1" x14ac:dyDescent="0.2">
      <c r="A17" s="589"/>
      <c r="B17" s="581"/>
      <c r="C17" s="581"/>
      <c r="D17" s="581"/>
      <c r="E17" s="15" t="s">
        <v>305</v>
      </c>
      <c r="F17" s="15" t="s">
        <v>102</v>
      </c>
      <c r="G17" s="15">
        <v>0.25</v>
      </c>
      <c r="H17" s="16">
        <v>450</v>
      </c>
      <c r="I17" s="43">
        <f t="shared" si="0"/>
        <v>112.5</v>
      </c>
    </row>
    <row r="18" spans="1:9" ht="12.75" customHeight="1" x14ac:dyDescent="0.2">
      <c r="A18" s="589"/>
      <c r="B18" s="581"/>
      <c r="C18" s="581"/>
      <c r="D18" s="581"/>
      <c r="E18" s="15" t="s">
        <v>279</v>
      </c>
      <c r="F18" s="15" t="s">
        <v>102</v>
      </c>
      <c r="G18" s="15">
        <v>12</v>
      </c>
      <c r="H18" s="16">
        <v>72.56</v>
      </c>
      <c r="I18" s="43">
        <f t="shared" si="0"/>
        <v>870.72</v>
      </c>
    </row>
    <row r="19" spans="1:9" ht="12.75" customHeight="1" x14ac:dyDescent="0.2">
      <c r="A19" s="589"/>
      <c r="B19" s="581"/>
      <c r="C19" s="581"/>
      <c r="D19" s="581"/>
      <c r="E19" s="15" t="s">
        <v>278</v>
      </c>
      <c r="F19" s="15" t="s">
        <v>285</v>
      </c>
      <c r="G19" s="15">
        <v>1.5</v>
      </c>
      <c r="H19" s="16">
        <v>335</v>
      </c>
      <c r="I19" s="43">
        <f t="shared" si="0"/>
        <v>502.5</v>
      </c>
    </row>
    <row r="20" spans="1:9" ht="12.75" customHeight="1" x14ac:dyDescent="0.2">
      <c r="A20" s="589"/>
      <c r="B20" s="581"/>
      <c r="C20" s="581"/>
      <c r="D20" s="581"/>
      <c r="E20" s="15" t="s">
        <v>306</v>
      </c>
      <c r="F20" s="15" t="s">
        <v>108</v>
      </c>
      <c r="G20" s="15">
        <v>0.25</v>
      </c>
      <c r="H20" s="16">
        <v>510</v>
      </c>
      <c r="I20" s="43">
        <f t="shared" si="0"/>
        <v>127.5</v>
      </c>
    </row>
    <row r="21" spans="1:9" ht="12.75" customHeight="1" x14ac:dyDescent="0.2">
      <c r="A21" s="589"/>
      <c r="B21" s="581"/>
      <c r="C21" s="581"/>
      <c r="D21" s="581"/>
      <c r="E21" s="15" t="s">
        <v>777</v>
      </c>
      <c r="F21" s="15" t="s">
        <v>138</v>
      </c>
      <c r="G21" s="15">
        <v>1</v>
      </c>
      <c r="H21" s="16">
        <v>40</v>
      </c>
      <c r="I21" s="43">
        <f t="shared" si="0"/>
        <v>40</v>
      </c>
    </row>
    <row r="22" spans="1:9" ht="12.75" customHeight="1" x14ac:dyDescent="0.2">
      <c r="A22" s="589"/>
      <c r="B22" s="581"/>
      <c r="C22" s="581"/>
      <c r="D22" s="581"/>
      <c r="E22" s="15" t="s">
        <v>594</v>
      </c>
      <c r="F22" s="15" t="s">
        <v>285</v>
      </c>
      <c r="G22" s="15">
        <v>4</v>
      </c>
      <c r="H22" s="16">
        <v>40</v>
      </c>
      <c r="I22" s="43">
        <f t="shared" si="0"/>
        <v>160</v>
      </c>
    </row>
    <row r="23" spans="1:9" ht="12.75" customHeight="1" x14ac:dyDescent="0.2">
      <c r="A23" s="589"/>
      <c r="B23" s="581"/>
      <c r="C23" s="581"/>
      <c r="D23" s="581"/>
      <c r="E23" s="15" t="s">
        <v>303</v>
      </c>
      <c r="F23" s="15" t="s">
        <v>100</v>
      </c>
      <c r="G23" s="15">
        <v>1</v>
      </c>
      <c r="H23" s="16">
        <v>70</v>
      </c>
      <c r="I23" s="43">
        <f t="shared" si="0"/>
        <v>70</v>
      </c>
    </row>
    <row r="24" spans="1:9" ht="12.75" customHeight="1" x14ac:dyDescent="0.2">
      <c r="A24" s="589"/>
      <c r="B24" s="581"/>
      <c r="C24" s="581"/>
      <c r="D24" s="581"/>
      <c r="E24" s="15" t="s">
        <v>929</v>
      </c>
      <c r="F24" s="15" t="s">
        <v>100</v>
      </c>
      <c r="G24" s="15">
        <v>1</v>
      </c>
      <c r="H24" s="16">
        <v>85</v>
      </c>
      <c r="I24" s="43">
        <f t="shared" si="0"/>
        <v>85</v>
      </c>
    </row>
    <row r="25" spans="1:9" ht="12.75" customHeight="1" x14ac:dyDescent="0.2">
      <c r="A25" s="589"/>
      <c r="B25" s="581"/>
      <c r="C25" s="581"/>
      <c r="D25" s="581"/>
      <c r="E25" s="15" t="s">
        <v>282</v>
      </c>
      <c r="F25" s="15" t="s">
        <v>100</v>
      </c>
      <c r="G25" s="15">
        <v>2</v>
      </c>
      <c r="H25" s="16">
        <v>60</v>
      </c>
      <c r="I25" s="43">
        <f t="shared" si="0"/>
        <v>120</v>
      </c>
    </row>
    <row r="26" spans="1:9" ht="12.75" customHeight="1" x14ac:dyDescent="0.2">
      <c r="A26" s="589"/>
      <c r="B26" s="581"/>
      <c r="C26" s="581"/>
      <c r="D26" s="581"/>
      <c r="E26" s="15" t="s">
        <v>783</v>
      </c>
      <c r="F26" s="15" t="s">
        <v>102</v>
      </c>
      <c r="G26" s="15">
        <v>10</v>
      </c>
      <c r="H26" s="16">
        <v>69.959999999999994</v>
      </c>
      <c r="I26" s="43">
        <f t="shared" si="0"/>
        <v>699.59999999999991</v>
      </c>
    </row>
    <row r="27" spans="1:9" ht="12.75" customHeight="1" thickBot="1" x14ac:dyDescent="0.25">
      <c r="A27" s="590"/>
      <c r="B27" s="580"/>
      <c r="C27" s="580"/>
      <c r="D27" s="580"/>
      <c r="E27" s="40" t="s">
        <v>712</v>
      </c>
      <c r="F27" s="40" t="s">
        <v>102</v>
      </c>
      <c r="G27" s="40">
        <v>12</v>
      </c>
      <c r="H27" s="41">
        <v>77.75</v>
      </c>
      <c r="I27" s="42">
        <f t="shared" si="0"/>
        <v>933</v>
      </c>
    </row>
    <row r="28" spans="1:9" ht="12.75" customHeight="1" thickBot="1" x14ac:dyDescent="0.25">
      <c r="A28" s="540"/>
      <c r="B28" s="73">
        <v>757.27499999999998</v>
      </c>
      <c r="C28" s="73" t="s">
        <v>74</v>
      </c>
      <c r="D28" s="322"/>
      <c r="E28" s="53"/>
      <c r="F28" s="53"/>
      <c r="G28" s="53"/>
      <c r="H28" s="156"/>
      <c r="I28" s="73"/>
    </row>
    <row r="29" spans="1:9" ht="12.75" customHeight="1" x14ac:dyDescent="0.2">
      <c r="A29" s="588" t="s">
        <v>472</v>
      </c>
      <c r="B29" s="579">
        <v>620.06089999999995</v>
      </c>
      <c r="C29" s="579" t="s">
        <v>75</v>
      </c>
      <c r="D29" s="579" t="s">
        <v>139</v>
      </c>
      <c r="E29" s="37" t="s">
        <v>151</v>
      </c>
      <c r="F29" s="37" t="s">
        <v>100</v>
      </c>
      <c r="G29" s="37">
        <v>1</v>
      </c>
      <c r="H29" s="38">
        <v>320</v>
      </c>
      <c r="I29" s="39">
        <f t="shared" si="0"/>
        <v>320</v>
      </c>
    </row>
    <row r="30" spans="1:9" ht="12.75" customHeight="1" x14ac:dyDescent="0.2">
      <c r="A30" s="589"/>
      <c r="B30" s="581"/>
      <c r="C30" s="581"/>
      <c r="D30" s="581"/>
      <c r="E30" s="15" t="s">
        <v>1077</v>
      </c>
      <c r="F30" s="15" t="s">
        <v>102</v>
      </c>
      <c r="G30" s="15">
        <v>0.2</v>
      </c>
      <c r="H30" s="16">
        <v>77</v>
      </c>
      <c r="I30" s="43">
        <f t="shared" si="0"/>
        <v>15.4</v>
      </c>
    </row>
    <row r="31" spans="1:9" ht="12.75" customHeight="1" thickBot="1" x14ac:dyDescent="0.25">
      <c r="A31" s="590"/>
      <c r="B31" s="580"/>
      <c r="C31" s="580"/>
      <c r="D31" s="580"/>
      <c r="E31" s="40" t="s">
        <v>221</v>
      </c>
      <c r="F31" s="40" t="s">
        <v>102</v>
      </c>
      <c r="G31" s="40">
        <v>0.2</v>
      </c>
      <c r="H31" s="41">
        <v>70</v>
      </c>
      <c r="I31" s="42">
        <f t="shared" si="0"/>
        <v>14</v>
      </c>
    </row>
    <row r="32" spans="1:9" ht="12.75" customHeight="1" x14ac:dyDescent="0.2">
      <c r="A32" s="403"/>
      <c r="B32" s="33">
        <v>673.53049999999996</v>
      </c>
      <c r="C32" s="73" t="s">
        <v>76</v>
      </c>
      <c r="D32" s="266"/>
      <c r="E32" s="35"/>
      <c r="F32" s="35"/>
      <c r="G32" s="35"/>
      <c r="H32" s="36"/>
      <c r="I32" s="33"/>
    </row>
    <row r="33" spans="1:9" ht="12.75" customHeight="1" x14ac:dyDescent="0.2">
      <c r="A33" s="368"/>
      <c r="B33" s="13">
        <v>682.81320000000005</v>
      </c>
      <c r="C33" s="13" t="s">
        <v>77</v>
      </c>
      <c r="D33" s="269"/>
      <c r="E33" s="15"/>
      <c r="F33" s="15"/>
      <c r="G33" s="15"/>
      <c r="H33" s="16"/>
      <c r="I33" s="13"/>
    </row>
    <row r="34" spans="1:9" ht="12.75" customHeight="1" x14ac:dyDescent="0.2">
      <c r="A34" s="368"/>
      <c r="B34" s="13">
        <v>738.37260000000003</v>
      </c>
      <c r="C34" s="13" t="s">
        <v>78</v>
      </c>
      <c r="D34" s="269"/>
      <c r="E34" s="15"/>
      <c r="F34" s="15"/>
      <c r="G34" s="15"/>
      <c r="H34" s="16"/>
      <c r="I34" s="13">
        <f t="shared" si="0"/>
        <v>0</v>
      </c>
    </row>
    <row r="35" spans="1:9" ht="12.75" customHeight="1" x14ac:dyDescent="0.2">
      <c r="A35" s="368"/>
      <c r="B35" s="13">
        <v>736.05780000000004</v>
      </c>
      <c r="C35" s="13" t="s">
        <v>79</v>
      </c>
      <c r="D35" s="269"/>
      <c r="E35" s="15"/>
      <c r="F35" s="15"/>
      <c r="G35" s="15"/>
      <c r="H35" s="16"/>
      <c r="I35" s="13">
        <f t="shared" si="0"/>
        <v>0</v>
      </c>
    </row>
    <row r="36" spans="1:9" ht="12.75" customHeight="1" thickBot="1" x14ac:dyDescent="0.25">
      <c r="A36" s="221"/>
      <c r="B36" s="226">
        <f>SUM(B6:B35)</f>
        <v>10635.200000000003</v>
      </c>
      <c r="C36" s="227"/>
      <c r="D36" s="226"/>
      <c r="E36" s="228"/>
      <c r="F36" s="227"/>
      <c r="G36" s="227"/>
      <c r="H36" s="226" t="s">
        <v>16</v>
      </c>
      <c r="I36" s="229">
        <f>SUM(I6:I35)</f>
        <v>4918.5199999999995</v>
      </c>
    </row>
    <row r="37" spans="1:9" ht="77.25" thickBot="1" x14ac:dyDescent="0.25">
      <c r="A37" s="137" t="s">
        <v>1602</v>
      </c>
      <c r="B37" s="117" t="s">
        <v>15</v>
      </c>
      <c r="C37" s="117" t="s">
        <v>4</v>
      </c>
      <c r="D37" s="117" t="s">
        <v>22</v>
      </c>
      <c r="E37" s="121" t="s">
        <v>17</v>
      </c>
      <c r="F37" s="117" t="s">
        <v>18</v>
      </c>
      <c r="G37" s="117" t="s">
        <v>9</v>
      </c>
      <c r="H37" s="117" t="s">
        <v>12</v>
      </c>
      <c r="I37" s="118" t="s">
        <v>11</v>
      </c>
    </row>
    <row r="38" spans="1:9" ht="12.75" customHeight="1" x14ac:dyDescent="0.2">
      <c r="A38" s="265"/>
      <c r="B38" s="33">
        <v>1640.84</v>
      </c>
      <c r="C38" s="33" t="s">
        <v>65</v>
      </c>
      <c r="D38" s="267"/>
      <c r="E38" s="35"/>
      <c r="F38" s="35"/>
      <c r="G38" s="35"/>
      <c r="H38" s="36"/>
      <c r="I38" s="33">
        <f t="shared" ref="I38:I49" si="1">G38*H38</f>
        <v>0</v>
      </c>
    </row>
    <row r="39" spans="1:9" ht="12.75" customHeight="1" thickBot="1" x14ac:dyDescent="0.25">
      <c r="A39" s="316"/>
      <c r="B39" s="74">
        <v>1377.09</v>
      </c>
      <c r="C39" s="74" t="s">
        <v>66</v>
      </c>
      <c r="D39" s="317"/>
      <c r="E39" s="76"/>
      <c r="F39" s="76"/>
      <c r="G39" s="76"/>
      <c r="H39" s="77"/>
      <c r="I39" s="74">
        <f t="shared" si="1"/>
        <v>0</v>
      </c>
    </row>
    <row r="40" spans="1:9" ht="26.25" thickBot="1" x14ac:dyDescent="0.25">
      <c r="A40" s="46" t="s">
        <v>577</v>
      </c>
      <c r="B40" s="88">
        <v>1382.08</v>
      </c>
      <c r="C40" s="88" t="s">
        <v>69</v>
      </c>
      <c r="D40" s="89"/>
      <c r="E40" s="47" t="s">
        <v>245</v>
      </c>
      <c r="F40" s="47" t="s">
        <v>100</v>
      </c>
      <c r="G40" s="47">
        <v>1</v>
      </c>
      <c r="H40" s="48">
        <v>964</v>
      </c>
      <c r="I40" s="49">
        <f t="shared" si="1"/>
        <v>964</v>
      </c>
    </row>
    <row r="41" spans="1:9" ht="12.75" customHeight="1" x14ac:dyDescent="0.2">
      <c r="A41" s="32"/>
      <c r="B41" s="33">
        <v>1278.01</v>
      </c>
      <c r="C41" s="33" t="s">
        <v>71</v>
      </c>
      <c r="D41" s="34"/>
      <c r="E41" s="35"/>
      <c r="F41" s="35"/>
      <c r="G41" s="35"/>
      <c r="H41" s="36"/>
      <c r="I41" s="33">
        <f t="shared" si="1"/>
        <v>0</v>
      </c>
    </row>
    <row r="42" spans="1:9" ht="12.75" customHeight="1" x14ac:dyDescent="0.2">
      <c r="A42" s="316"/>
      <c r="B42" s="74">
        <v>1273.96</v>
      </c>
      <c r="C42" s="74" t="s">
        <v>72</v>
      </c>
      <c r="D42" s="273"/>
      <c r="E42" s="76"/>
      <c r="F42" s="76"/>
      <c r="G42" s="76"/>
      <c r="H42" s="77"/>
      <c r="I42" s="13">
        <f t="shared" si="1"/>
        <v>0</v>
      </c>
    </row>
    <row r="43" spans="1:9" ht="12.75" customHeight="1" x14ac:dyDescent="0.2">
      <c r="A43" s="268"/>
      <c r="B43" s="13">
        <v>1255.28</v>
      </c>
      <c r="C43" s="74" t="s">
        <v>73</v>
      </c>
      <c r="D43" s="269"/>
      <c r="E43" s="15"/>
      <c r="F43" s="15"/>
      <c r="G43" s="15"/>
      <c r="H43" s="16"/>
      <c r="I43" s="13">
        <f t="shared" si="1"/>
        <v>0</v>
      </c>
    </row>
    <row r="44" spans="1:9" ht="12.75" customHeight="1" x14ac:dyDescent="0.2">
      <c r="A44" s="268"/>
      <c r="B44" s="13">
        <v>1572.92</v>
      </c>
      <c r="C44" s="74" t="s">
        <v>74</v>
      </c>
      <c r="D44" s="269"/>
      <c r="E44" s="15"/>
      <c r="F44" s="15"/>
      <c r="G44" s="15"/>
      <c r="H44" s="16"/>
      <c r="I44" s="13">
        <f t="shared" si="1"/>
        <v>0</v>
      </c>
    </row>
    <row r="45" spans="1:9" ht="12.75" customHeight="1" x14ac:dyDescent="0.2">
      <c r="A45" s="268"/>
      <c r="B45" s="13">
        <v>1624.0319999999999</v>
      </c>
      <c r="C45" s="74" t="s">
        <v>75</v>
      </c>
      <c r="D45" s="269"/>
      <c r="E45" s="15"/>
      <c r="F45" s="15"/>
      <c r="G45" s="15"/>
      <c r="H45" s="16"/>
      <c r="I45" s="13">
        <f t="shared" si="1"/>
        <v>0</v>
      </c>
    </row>
    <row r="46" spans="1:9" ht="12.75" customHeight="1" x14ac:dyDescent="0.2">
      <c r="A46" s="268"/>
      <c r="B46" s="13">
        <v>1911.662</v>
      </c>
      <c r="C46" s="74" t="s">
        <v>76</v>
      </c>
      <c r="D46" s="269"/>
      <c r="E46" s="15"/>
      <c r="F46" s="15"/>
      <c r="G46" s="15"/>
      <c r="H46" s="16"/>
      <c r="I46" s="13">
        <f t="shared" si="1"/>
        <v>0</v>
      </c>
    </row>
    <row r="47" spans="1:9" ht="12.75" customHeight="1" x14ac:dyDescent="0.2">
      <c r="A47" s="268"/>
      <c r="B47" s="13">
        <v>1534.7370000000001</v>
      </c>
      <c r="C47" s="74" t="s">
        <v>77</v>
      </c>
      <c r="D47" s="271"/>
      <c r="E47" s="15"/>
      <c r="F47" s="15"/>
      <c r="G47" s="15"/>
      <c r="H47" s="16"/>
      <c r="I47" s="13">
        <f t="shared" si="1"/>
        <v>0</v>
      </c>
    </row>
    <row r="48" spans="1:9" ht="12.75" customHeight="1" x14ac:dyDescent="0.2">
      <c r="A48" s="268"/>
      <c r="B48" s="13">
        <v>1987.71</v>
      </c>
      <c r="C48" s="74" t="s">
        <v>78</v>
      </c>
      <c r="D48" s="271"/>
      <c r="E48" s="15"/>
      <c r="F48" s="15"/>
      <c r="G48" s="15"/>
      <c r="H48" s="16"/>
      <c r="I48" s="13">
        <f t="shared" si="1"/>
        <v>0</v>
      </c>
    </row>
    <row r="49" spans="1:9" ht="12.75" customHeight="1" x14ac:dyDescent="0.2">
      <c r="A49" s="268"/>
      <c r="B49" s="13">
        <v>1706.28</v>
      </c>
      <c r="C49" s="74" t="s">
        <v>79</v>
      </c>
      <c r="D49" s="271"/>
      <c r="E49" s="15"/>
      <c r="F49" s="15"/>
      <c r="G49" s="15"/>
      <c r="H49" s="16"/>
      <c r="I49" s="13">
        <f t="shared" si="1"/>
        <v>0</v>
      </c>
    </row>
    <row r="50" spans="1:9" ht="12.75" customHeight="1" thickBot="1" x14ac:dyDescent="0.25">
      <c r="A50" s="82"/>
      <c r="B50" s="200">
        <f>SUM(B38:B49)</f>
        <v>18544.600999999999</v>
      </c>
      <c r="C50" s="201"/>
      <c r="D50" s="200"/>
      <c r="E50" s="202"/>
      <c r="F50" s="201"/>
      <c r="G50" s="201"/>
      <c r="H50" s="200" t="s">
        <v>16</v>
      </c>
      <c r="I50" s="200">
        <f>SUM(I38:I49)</f>
        <v>964</v>
      </c>
    </row>
    <row r="51" spans="1:9" ht="64.5" thickBot="1" x14ac:dyDescent="0.25">
      <c r="A51" s="137" t="s">
        <v>381</v>
      </c>
      <c r="B51" s="117" t="s">
        <v>15</v>
      </c>
      <c r="C51" s="117" t="s">
        <v>4</v>
      </c>
      <c r="D51" s="117" t="s">
        <v>22</v>
      </c>
      <c r="E51" s="121" t="s">
        <v>17</v>
      </c>
      <c r="F51" s="117" t="s">
        <v>18</v>
      </c>
      <c r="G51" s="117" t="s">
        <v>9</v>
      </c>
      <c r="H51" s="117" t="s">
        <v>12</v>
      </c>
      <c r="I51" s="118" t="s">
        <v>11</v>
      </c>
    </row>
    <row r="52" spans="1:9" ht="12.75" customHeight="1" thickBot="1" x14ac:dyDescent="0.25">
      <c r="A52" s="32"/>
      <c r="B52" s="349">
        <v>718.09</v>
      </c>
      <c r="C52" s="349" t="s">
        <v>65</v>
      </c>
      <c r="D52" s="350"/>
      <c r="E52" s="351"/>
      <c r="F52" s="351"/>
      <c r="G52" s="351"/>
      <c r="H52" s="352"/>
      <c r="I52" s="349">
        <f t="shared" ref="I52:I68" si="2">G52*H52</f>
        <v>0</v>
      </c>
    </row>
    <row r="53" spans="1:9" ht="12.75" customHeight="1" thickBot="1" x14ac:dyDescent="0.25">
      <c r="A53" s="106"/>
      <c r="B53" s="125">
        <v>726.67</v>
      </c>
      <c r="C53" s="126" t="s">
        <v>66</v>
      </c>
      <c r="D53" s="127"/>
      <c r="E53" s="128"/>
      <c r="F53" s="128"/>
      <c r="G53" s="128"/>
      <c r="H53" s="129"/>
      <c r="I53" s="130">
        <f t="shared" si="2"/>
        <v>0</v>
      </c>
    </row>
    <row r="54" spans="1:9" ht="12.75" customHeight="1" thickBot="1" x14ac:dyDescent="0.25">
      <c r="A54" s="106"/>
      <c r="B54" s="109">
        <v>691.02</v>
      </c>
      <c r="C54" s="88" t="s">
        <v>69</v>
      </c>
      <c r="D54" s="89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106"/>
      <c r="B55" s="109">
        <v>687.66</v>
      </c>
      <c r="C55" s="88" t="s">
        <v>71</v>
      </c>
      <c r="D55" s="89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106"/>
      <c r="B56" s="109">
        <v>704.38</v>
      </c>
      <c r="C56" s="88" t="s">
        <v>72</v>
      </c>
      <c r="D56" s="89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106"/>
      <c r="B57" s="109">
        <v>761.94</v>
      </c>
      <c r="C57" s="88" t="s">
        <v>73</v>
      </c>
      <c r="D57" s="89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11"/>
      <c r="B58" s="109">
        <v>1151.99</v>
      </c>
      <c r="C58" s="88" t="s">
        <v>74</v>
      </c>
      <c r="D58" s="89"/>
      <c r="E58" s="47"/>
      <c r="F58" s="47"/>
      <c r="G58" s="47"/>
      <c r="H58" s="48"/>
      <c r="I58" s="49">
        <f t="shared" si="2"/>
        <v>0</v>
      </c>
    </row>
    <row r="59" spans="1:9" ht="12.75" customHeight="1" thickBot="1" x14ac:dyDescent="0.25">
      <c r="A59" s="11"/>
      <c r="B59" s="109">
        <v>1483.3590999999999</v>
      </c>
      <c r="C59" s="88" t="s">
        <v>75</v>
      </c>
      <c r="D59" s="89"/>
      <c r="E59" s="47"/>
      <c r="F59" s="47"/>
      <c r="G59" s="47"/>
      <c r="H59" s="48"/>
      <c r="I59" s="49">
        <f t="shared" si="2"/>
        <v>0</v>
      </c>
    </row>
    <row r="60" spans="1:9" ht="12.75" customHeight="1" thickBot="1" x14ac:dyDescent="0.25">
      <c r="A60" s="11"/>
      <c r="B60" s="109">
        <v>1211.9235000000001</v>
      </c>
      <c r="C60" s="88" t="s">
        <v>76</v>
      </c>
      <c r="D60" s="89"/>
      <c r="E60" s="47"/>
      <c r="F60" s="47"/>
      <c r="G60" s="47"/>
      <c r="H60" s="48"/>
      <c r="I60" s="49">
        <f t="shared" si="2"/>
        <v>0</v>
      </c>
    </row>
    <row r="61" spans="1:9" ht="12.75" customHeight="1" thickBot="1" x14ac:dyDescent="0.25">
      <c r="A61" s="11"/>
      <c r="B61" s="109">
        <v>1147.6483000000001</v>
      </c>
      <c r="C61" s="88" t="s">
        <v>77</v>
      </c>
      <c r="D61" s="89"/>
      <c r="E61" s="47"/>
      <c r="F61" s="47"/>
      <c r="G61" s="47"/>
      <c r="H61" s="48"/>
      <c r="I61" s="49">
        <f t="shared" si="2"/>
        <v>0</v>
      </c>
    </row>
    <row r="62" spans="1:9" ht="12.75" customHeight="1" thickBot="1" x14ac:dyDescent="0.25">
      <c r="A62" s="11"/>
      <c r="B62" s="109">
        <v>1283.9974999999999</v>
      </c>
      <c r="C62" s="88" t="s">
        <v>78</v>
      </c>
      <c r="D62" s="89"/>
      <c r="E62" s="47"/>
      <c r="F62" s="47"/>
      <c r="G62" s="47"/>
      <c r="H62" s="48"/>
      <c r="I62" s="49">
        <f t="shared" si="2"/>
        <v>0</v>
      </c>
    </row>
    <row r="63" spans="1:9" ht="12.75" customHeight="1" thickBot="1" x14ac:dyDescent="0.25">
      <c r="A63" s="11"/>
      <c r="B63" s="109">
        <v>1302.9966999999999</v>
      </c>
      <c r="C63" s="88" t="s">
        <v>79</v>
      </c>
      <c r="D63" s="89"/>
      <c r="E63" s="47"/>
      <c r="F63" s="47"/>
      <c r="G63" s="47"/>
      <c r="H63" s="48"/>
      <c r="I63" s="49">
        <f t="shared" si="2"/>
        <v>0</v>
      </c>
    </row>
    <row r="64" spans="1:9" ht="12.75" customHeight="1" thickBot="1" x14ac:dyDescent="0.25">
      <c r="A64" s="434"/>
      <c r="B64" s="520">
        <f>SUM(B52:B63)</f>
        <v>11871.675099999999</v>
      </c>
      <c r="C64" s="521" t="s">
        <v>86</v>
      </c>
      <c r="D64" s="165"/>
      <c r="E64" s="85"/>
      <c r="F64" s="85"/>
      <c r="G64" s="85"/>
      <c r="H64" s="158"/>
      <c r="I64" s="159">
        <f t="shared" si="2"/>
        <v>0</v>
      </c>
    </row>
    <row r="65" spans="1:9" ht="12.75" customHeight="1" thickBot="1" x14ac:dyDescent="0.25">
      <c r="A65" s="596" t="s">
        <v>114</v>
      </c>
      <c r="B65" s="109">
        <v>77.33</v>
      </c>
      <c r="C65" s="88" t="s">
        <v>72</v>
      </c>
      <c r="D65" s="89"/>
      <c r="E65" s="47"/>
      <c r="F65" s="47"/>
      <c r="G65" s="47"/>
      <c r="H65" s="48"/>
      <c r="I65" s="49">
        <f t="shared" si="2"/>
        <v>0</v>
      </c>
    </row>
    <row r="66" spans="1:9" ht="12.75" customHeight="1" thickBot="1" x14ac:dyDescent="0.25">
      <c r="A66" s="597"/>
      <c r="B66" s="109">
        <v>115.4</v>
      </c>
      <c r="C66" s="88" t="s">
        <v>73</v>
      </c>
      <c r="D66" s="89"/>
      <c r="E66" s="47"/>
      <c r="F66" s="47"/>
      <c r="G66" s="47"/>
      <c r="H66" s="48"/>
      <c r="I66" s="49">
        <f t="shared" si="2"/>
        <v>0</v>
      </c>
    </row>
    <row r="67" spans="1:9" ht="12.75" customHeight="1" thickBot="1" x14ac:dyDescent="0.25">
      <c r="A67" s="597"/>
      <c r="B67" s="109">
        <v>56.63</v>
      </c>
      <c r="C67" s="88" t="s">
        <v>74</v>
      </c>
      <c r="D67" s="89"/>
      <c r="E67" s="47"/>
      <c r="F67" s="47"/>
      <c r="G67" s="47"/>
      <c r="H67" s="48"/>
      <c r="I67" s="49">
        <f t="shared" si="2"/>
        <v>0</v>
      </c>
    </row>
    <row r="68" spans="1:9" ht="12.75" customHeight="1" thickBot="1" x14ac:dyDescent="0.25">
      <c r="A68" s="597"/>
      <c r="B68" s="109">
        <v>22.94</v>
      </c>
      <c r="C68" s="88" t="s">
        <v>75</v>
      </c>
      <c r="D68" s="89"/>
      <c r="E68" s="47"/>
      <c r="F68" s="47"/>
      <c r="G68" s="47"/>
      <c r="H68" s="48"/>
      <c r="I68" s="49">
        <f t="shared" si="2"/>
        <v>0</v>
      </c>
    </row>
    <row r="69" spans="1:9" ht="12.75" customHeight="1" thickBot="1" x14ac:dyDescent="0.25">
      <c r="A69" s="598"/>
      <c r="B69" s="512">
        <f>SUM(B65:B68)</f>
        <v>272.3</v>
      </c>
      <c r="C69" s="518" t="s">
        <v>86</v>
      </c>
      <c r="D69" s="89"/>
      <c r="E69" s="47"/>
      <c r="F69" s="47"/>
      <c r="G69" s="47"/>
      <c r="H69" s="48"/>
      <c r="I69" s="49">
        <v>158.6</v>
      </c>
    </row>
    <row r="70" spans="1:9" ht="12.75" customHeight="1" thickBot="1" x14ac:dyDescent="0.25">
      <c r="A70" s="82"/>
      <c r="B70" s="200">
        <f>SUM(B52:B65)</f>
        <v>23820.680199999999</v>
      </c>
      <c r="C70" s="201"/>
      <c r="D70" s="200"/>
      <c r="E70" s="202"/>
      <c r="F70" s="201"/>
      <c r="G70" s="201"/>
      <c r="H70" s="200" t="s">
        <v>16</v>
      </c>
      <c r="I70" s="200">
        <f>SUM(I52:I69)</f>
        <v>158.6</v>
      </c>
    </row>
    <row r="71" spans="1:9" ht="77.25" thickBot="1" x14ac:dyDescent="0.25">
      <c r="A71" s="137" t="s">
        <v>382</v>
      </c>
      <c r="B71" s="120" t="s">
        <v>15</v>
      </c>
      <c r="C71" s="134" t="s">
        <v>4</v>
      </c>
      <c r="D71" s="120" t="s">
        <v>22</v>
      </c>
      <c r="E71" s="135" t="s">
        <v>17</v>
      </c>
      <c r="F71" s="120" t="s">
        <v>18</v>
      </c>
      <c r="G71" s="134" t="s">
        <v>9</v>
      </c>
      <c r="H71" s="120" t="s">
        <v>12</v>
      </c>
      <c r="I71" s="120" t="s">
        <v>11</v>
      </c>
    </row>
    <row r="72" spans="1:9" ht="12.75" customHeight="1" thickBot="1" x14ac:dyDescent="0.25">
      <c r="A72" s="230"/>
      <c r="B72" s="109"/>
      <c r="C72" s="55" t="s">
        <v>65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/>
      <c r="C73" s="55" t="s">
        <v>66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/>
      <c r="C74" s="88" t="s">
        <v>69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/>
      <c r="C75" s="88" t="s">
        <v>71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/>
      <c r="C76" s="88" t="s">
        <v>72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/>
      <c r="C77" s="88" t="s">
        <v>73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/>
      <c r="C78" s="88" t="s">
        <v>74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/>
      <c r="C79" s="88" t="s">
        <v>75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/>
      <c r="C80" s="88" t="s">
        <v>76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/>
      <c r="C81" s="88" t="s">
        <v>77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/>
      <c r="C82" s="88" t="s">
        <v>78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/>
      <c r="C83" s="88" t="s">
        <v>79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/>
      <c r="C84" s="170" t="s">
        <v>86</v>
      </c>
      <c r="D84" s="89"/>
      <c r="E84" s="47"/>
      <c r="F84" s="47"/>
      <c r="G84" s="47"/>
      <c r="H84" s="48"/>
      <c r="I84" s="49"/>
    </row>
    <row r="85" spans="1:9" ht="13.5" thickBot="1" x14ac:dyDescent="0.25">
      <c r="A85" s="183"/>
      <c r="B85" s="200">
        <f>SUM(B72:B84)</f>
        <v>0</v>
      </c>
      <c r="C85" s="201"/>
      <c r="D85" s="200"/>
      <c r="E85" s="202"/>
      <c r="F85" s="201"/>
      <c r="G85" s="201"/>
      <c r="H85" s="200" t="s">
        <v>16</v>
      </c>
      <c r="I85" s="233">
        <f>SUM(I72:I84)</f>
        <v>0</v>
      </c>
    </row>
    <row r="86" spans="1:9" ht="26.25" thickBot="1" x14ac:dyDescent="0.25">
      <c r="A86" s="46" t="s">
        <v>7</v>
      </c>
      <c r="B86" s="117" t="s">
        <v>15</v>
      </c>
      <c r="C86" s="117" t="s">
        <v>4</v>
      </c>
      <c r="D86" s="117" t="s">
        <v>22</v>
      </c>
      <c r="E86" s="121" t="s">
        <v>17</v>
      </c>
      <c r="F86" s="117" t="s">
        <v>18</v>
      </c>
      <c r="G86" s="117" t="s">
        <v>9</v>
      </c>
      <c r="H86" s="117" t="s">
        <v>12</v>
      </c>
      <c r="I86" s="118" t="s">
        <v>11</v>
      </c>
    </row>
    <row r="87" spans="1:9" ht="12.75" customHeight="1" x14ac:dyDescent="0.2">
      <c r="A87" s="641" t="s">
        <v>81</v>
      </c>
      <c r="B87" s="33"/>
      <c r="C87" s="33" t="s">
        <v>65</v>
      </c>
      <c r="D87" s="34"/>
      <c r="E87" s="35"/>
      <c r="F87" s="35" t="s">
        <v>82</v>
      </c>
      <c r="G87" s="35">
        <v>89</v>
      </c>
      <c r="H87" s="16">
        <v>4.54</v>
      </c>
      <c r="I87" s="33">
        <f>G87*H87</f>
        <v>404.06</v>
      </c>
    </row>
    <row r="88" spans="1:9" ht="12.75" customHeight="1" x14ac:dyDescent="0.2">
      <c r="A88" s="641"/>
      <c r="B88" s="13"/>
      <c r="C88" s="13" t="s">
        <v>66</v>
      </c>
      <c r="D88" s="14"/>
      <c r="E88" s="15"/>
      <c r="F88" s="15" t="s">
        <v>82</v>
      </c>
      <c r="G88" s="15">
        <v>84</v>
      </c>
      <c r="H88" s="16">
        <v>4.54</v>
      </c>
      <c r="I88" s="13">
        <f>G88*H88</f>
        <v>381.36</v>
      </c>
    </row>
    <row r="89" spans="1:9" x14ac:dyDescent="0.2">
      <c r="A89" s="641"/>
      <c r="B89" s="13"/>
      <c r="C89" s="13" t="s">
        <v>69</v>
      </c>
      <c r="D89" s="14"/>
      <c r="E89" s="15"/>
      <c r="F89" s="15" t="s">
        <v>82</v>
      </c>
      <c r="G89" s="15">
        <v>89</v>
      </c>
      <c r="H89" s="16">
        <v>4.54</v>
      </c>
      <c r="I89" s="13">
        <f t="shared" ref="I89:I97" si="3">G89*H89</f>
        <v>404.06</v>
      </c>
    </row>
    <row r="90" spans="1:9" ht="12.75" customHeight="1" x14ac:dyDescent="0.2">
      <c r="A90" s="641"/>
      <c r="B90" s="13"/>
      <c r="C90" s="13" t="s">
        <v>71</v>
      </c>
      <c r="D90" s="14"/>
      <c r="E90" s="15"/>
      <c r="F90" s="15" t="s">
        <v>82</v>
      </c>
      <c r="G90" s="15">
        <v>86</v>
      </c>
      <c r="H90" s="16">
        <v>4.54</v>
      </c>
      <c r="I90" s="13">
        <f t="shared" si="3"/>
        <v>390.44</v>
      </c>
    </row>
    <row r="91" spans="1:9" x14ac:dyDescent="0.2">
      <c r="A91" s="641"/>
      <c r="B91" s="13"/>
      <c r="C91" s="13" t="s">
        <v>72</v>
      </c>
      <c r="D91" s="14"/>
      <c r="E91" s="15"/>
      <c r="F91" s="15" t="s">
        <v>82</v>
      </c>
      <c r="G91" s="15">
        <v>89</v>
      </c>
      <c r="H91" s="16">
        <v>4.54</v>
      </c>
      <c r="I91" s="13">
        <f t="shared" si="3"/>
        <v>404.06</v>
      </c>
    </row>
    <row r="92" spans="1:9" ht="12.75" customHeight="1" x14ac:dyDescent="0.2">
      <c r="A92" s="641"/>
      <c r="B92" s="13"/>
      <c r="C92" s="13" t="s">
        <v>73</v>
      </c>
      <c r="D92" s="14"/>
      <c r="E92" s="15"/>
      <c r="F92" s="15" t="s">
        <v>82</v>
      </c>
      <c r="G92" s="15">
        <v>86</v>
      </c>
      <c r="H92" s="16">
        <v>4.54</v>
      </c>
      <c r="I92" s="13">
        <f t="shared" si="3"/>
        <v>390.44</v>
      </c>
    </row>
    <row r="93" spans="1:9" ht="12.75" customHeight="1" x14ac:dyDescent="0.2">
      <c r="A93" s="641"/>
      <c r="B93" s="13"/>
      <c r="C93" s="13" t="s">
        <v>74</v>
      </c>
      <c r="D93" s="14"/>
      <c r="E93" s="15"/>
      <c r="F93" s="15" t="s">
        <v>82</v>
      </c>
      <c r="G93" s="15">
        <v>89</v>
      </c>
      <c r="H93" s="16">
        <v>4.8099999999999996</v>
      </c>
      <c r="I93" s="13">
        <f t="shared" si="3"/>
        <v>428.09</v>
      </c>
    </row>
    <row r="94" spans="1:9" ht="12.75" customHeight="1" x14ac:dyDescent="0.2">
      <c r="A94" s="641"/>
      <c r="B94" s="13"/>
      <c r="C94" s="13" t="s">
        <v>75</v>
      </c>
      <c r="D94" s="14"/>
      <c r="E94" s="15"/>
      <c r="F94" s="15" t="s">
        <v>82</v>
      </c>
      <c r="G94" s="15">
        <v>89</v>
      </c>
      <c r="H94" s="16">
        <v>4.8099999999999996</v>
      </c>
      <c r="I94" s="13">
        <f t="shared" si="3"/>
        <v>428.09</v>
      </c>
    </row>
    <row r="95" spans="1:9" ht="12.75" customHeight="1" x14ac:dyDescent="0.2">
      <c r="A95" s="641"/>
      <c r="B95" s="13"/>
      <c r="C95" s="13" t="s">
        <v>76</v>
      </c>
      <c r="D95" s="14"/>
      <c r="E95" s="15"/>
      <c r="F95" s="15" t="s">
        <v>82</v>
      </c>
      <c r="G95" s="15">
        <v>86</v>
      </c>
      <c r="H95" s="16">
        <v>4.8099999999999996</v>
      </c>
      <c r="I95" s="13">
        <f t="shared" si="3"/>
        <v>413.65999999999997</v>
      </c>
    </row>
    <row r="96" spans="1:9" ht="12.75" customHeight="1" x14ac:dyDescent="0.2">
      <c r="A96" s="641"/>
      <c r="B96" s="13"/>
      <c r="C96" s="13" t="s">
        <v>77</v>
      </c>
      <c r="D96" s="14"/>
      <c r="E96" s="15"/>
      <c r="F96" s="15" t="s">
        <v>82</v>
      </c>
      <c r="G96" s="15">
        <v>89</v>
      </c>
      <c r="H96" s="16">
        <v>4.8099999999999996</v>
      </c>
      <c r="I96" s="13">
        <f t="shared" si="3"/>
        <v>428.09</v>
      </c>
    </row>
    <row r="97" spans="1:255" ht="12.75" customHeight="1" x14ac:dyDescent="0.2">
      <c r="A97" s="641"/>
      <c r="B97" s="13"/>
      <c r="C97" s="13" t="s">
        <v>78</v>
      </c>
      <c r="D97" s="14"/>
      <c r="E97" s="15"/>
      <c r="F97" s="15" t="s">
        <v>82</v>
      </c>
      <c r="G97" s="15">
        <v>86</v>
      </c>
      <c r="H97" s="16">
        <v>4.8099999999999996</v>
      </c>
      <c r="I97" s="13">
        <f t="shared" si="3"/>
        <v>413.65999999999997</v>
      </c>
    </row>
    <row r="98" spans="1:255" ht="12.75" customHeight="1" x14ac:dyDescent="0.2">
      <c r="A98" s="641"/>
      <c r="B98" s="13"/>
      <c r="C98" s="13" t="s">
        <v>79</v>
      </c>
      <c r="D98" s="14"/>
      <c r="E98" s="15"/>
      <c r="F98" s="15" t="s">
        <v>82</v>
      </c>
      <c r="G98" s="15">
        <v>89</v>
      </c>
      <c r="H98" s="16">
        <v>4.8099999999999996</v>
      </c>
      <c r="I98" s="13">
        <f>G98*H98</f>
        <v>428.09</v>
      </c>
    </row>
    <row r="99" spans="1:255" ht="12.75" customHeight="1" x14ac:dyDescent="0.2">
      <c r="A99" s="653"/>
      <c r="B99" s="13"/>
      <c r="C99" s="13" t="s">
        <v>86</v>
      </c>
      <c r="D99" s="14"/>
      <c r="E99" s="15"/>
      <c r="F99" s="15" t="s">
        <v>82</v>
      </c>
      <c r="G99" s="15">
        <f>SUM(G87:G98)</f>
        <v>1051</v>
      </c>
      <c r="H99" s="16"/>
      <c r="I99" s="247">
        <f>SUM(I87:I98)</f>
        <v>4914.1000000000004</v>
      </c>
    </row>
    <row r="100" spans="1:255" ht="25.5" x14ac:dyDescent="0.2">
      <c r="A100" s="11" t="s">
        <v>91</v>
      </c>
      <c r="B100" s="13"/>
      <c r="C100" s="13" t="s">
        <v>86</v>
      </c>
      <c r="D100" s="14"/>
      <c r="E100" s="15"/>
      <c r="F100" s="15"/>
      <c r="G100" s="15"/>
      <c r="H100" s="16"/>
      <c r="I100" s="247">
        <v>15596.6</v>
      </c>
    </row>
    <row r="101" spans="1:255" ht="12.75" customHeight="1" x14ac:dyDescent="0.2">
      <c r="A101" s="11" t="s">
        <v>83</v>
      </c>
      <c r="B101" s="13"/>
      <c r="C101" s="13" t="s">
        <v>86</v>
      </c>
      <c r="D101" s="14"/>
      <c r="E101" s="15"/>
      <c r="F101" s="15"/>
      <c r="G101" s="15"/>
      <c r="H101" s="16"/>
      <c r="I101" s="247">
        <v>1075.9100000000001</v>
      </c>
    </row>
    <row r="102" spans="1:255" ht="12.75" customHeight="1" x14ac:dyDescent="0.2">
      <c r="A102" s="11" t="s">
        <v>85</v>
      </c>
      <c r="B102" s="13"/>
      <c r="C102" s="13" t="s">
        <v>86</v>
      </c>
      <c r="D102" s="14"/>
      <c r="E102" s="15"/>
      <c r="F102" s="15"/>
      <c r="G102" s="15"/>
      <c r="H102" s="16"/>
      <c r="I102" s="247">
        <v>1150.3599999999999</v>
      </c>
    </row>
    <row r="103" spans="1:255" ht="13.5" customHeight="1" x14ac:dyDescent="0.2">
      <c r="A103" s="243" t="s">
        <v>88</v>
      </c>
      <c r="B103" s="13"/>
      <c r="C103" s="13" t="s">
        <v>86</v>
      </c>
      <c r="D103" s="14"/>
      <c r="E103" s="15"/>
      <c r="F103" s="15"/>
      <c r="G103" s="15"/>
      <c r="H103" s="16"/>
      <c r="I103" s="247">
        <v>906.72</v>
      </c>
    </row>
    <row r="104" spans="1:255" ht="12.75" customHeight="1" thickBot="1" x14ac:dyDescent="0.25">
      <c r="A104" s="30"/>
      <c r="B104" s="112"/>
      <c r="C104" s="112"/>
      <c r="D104" s="111"/>
      <c r="E104" s="113"/>
      <c r="F104" s="112"/>
      <c r="G104" s="112"/>
      <c r="H104" s="111" t="s">
        <v>16</v>
      </c>
      <c r="I104" s="111">
        <f>SUM(I99:I103)</f>
        <v>23643.690000000002</v>
      </c>
    </row>
    <row r="105" spans="1:255" s="45" customFormat="1" ht="83.25" customHeight="1" thickBot="1" x14ac:dyDescent="0.25">
      <c r="A105" s="120" t="s">
        <v>96</v>
      </c>
      <c r="B105" s="117" t="s">
        <v>15</v>
      </c>
      <c r="C105" s="117" t="s">
        <v>4</v>
      </c>
      <c r="D105" s="117" t="s">
        <v>22</v>
      </c>
      <c r="E105" s="121" t="s">
        <v>17</v>
      </c>
      <c r="F105" s="117" t="s">
        <v>18</v>
      </c>
      <c r="G105" s="117" t="s">
        <v>9</v>
      </c>
      <c r="H105" s="117" t="s">
        <v>12</v>
      </c>
      <c r="I105" s="118" t="s">
        <v>11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06"/>
      <c r="B106" s="107">
        <v>419.99</v>
      </c>
      <c r="C106" s="58" t="s">
        <v>65</v>
      </c>
      <c r="D106" s="67"/>
      <c r="E106" s="59"/>
      <c r="F106" s="59"/>
      <c r="G106" s="59"/>
      <c r="H106" s="60"/>
      <c r="I106" s="61">
        <f t="shared" ref="I106:I117" si="4">G106*H106</f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06"/>
      <c r="B107" s="108">
        <v>367.89</v>
      </c>
      <c r="C107" s="95" t="s">
        <v>66</v>
      </c>
      <c r="D107" s="96"/>
      <c r="E107" s="97"/>
      <c r="F107" s="97"/>
      <c r="G107" s="97"/>
      <c r="H107" s="98"/>
      <c r="I107" s="99">
        <f t="shared" si="4"/>
        <v>0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06"/>
      <c r="B108" s="109">
        <v>419.6</v>
      </c>
      <c r="C108" s="88" t="s">
        <v>69</v>
      </c>
      <c r="D108" s="89"/>
      <c r="E108" s="47"/>
      <c r="F108" s="47"/>
      <c r="G108" s="47"/>
      <c r="H108" s="48"/>
      <c r="I108" s="49">
        <f t="shared" si="4"/>
        <v>0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06"/>
      <c r="B109" s="109">
        <v>414.8</v>
      </c>
      <c r="C109" s="88" t="s">
        <v>71</v>
      </c>
      <c r="D109" s="89"/>
      <c r="E109" s="47"/>
      <c r="F109" s="47"/>
      <c r="G109" s="47"/>
      <c r="H109" s="48"/>
      <c r="I109" s="49">
        <f t="shared" si="4"/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06"/>
      <c r="B110" s="109">
        <v>419.08</v>
      </c>
      <c r="C110" s="88" t="s">
        <v>72</v>
      </c>
      <c r="D110" s="89"/>
      <c r="E110" s="47"/>
      <c r="F110" s="47"/>
      <c r="G110" s="47"/>
      <c r="H110" s="48"/>
      <c r="I110" s="49">
        <f t="shared" si="4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06"/>
      <c r="B111" s="109">
        <v>413.22</v>
      </c>
      <c r="C111" s="88" t="s">
        <v>73</v>
      </c>
      <c r="D111" s="89"/>
      <c r="E111" s="47"/>
      <c r="F111" s="47"/>
      <c r="G111" s="47"/>
      <c r="H111" s="48"/>
      <c r="I111" s="49">
        <f t="shared" si="4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1"/>
      <c r="B112" s="109">
        <v>346.93</v>
      </c>
      <c r="C112" s="88" t="s">
        <v>74</v>
      </c>
      <c r="D112" s="89"/>
      <c r="E112" s="47"/>
      <c r="F112" s="47"/>
      <c r="G112" s="47"/>
      <c r="H112" s="48"/>
      <c r="I112" s="49">
        <f t="shared" si="4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1"/>
      <c r="B113" s="109">
        <v>366.74560000000002</v>
      </c>
      <c r="C113" s="88" t="s">
        <v>75</v>
      </c>
      <c r="D113" s="89"/>
      <c r="E113" s="47"/>
      <c r="F113" s="47"/>
      <c r="G113" s="47"/>
      <c r="H113" s="48"/>
      <c r="I113" s="49">
        <f t="shared" si="4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1"/>
      <c r="B114" s="109">
        <v>413.39350000000002</v>
      </c>
      <c r="C114" s="88" t="s">
        <v>76</v>
      </c>
      <c r="D114" s="89"/>
      <c r="E114" s="47"/>
      <c r="F114" s="47"/>
      <c r="G114" s="47"/>
      <c r="H114" s="48"/>
      <c r="I114" s="49">
        <f t="shared" si="4"/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1"/>
      <c r="B115" s="109">
        <v>335.75420000000003</v>
      </c>
      <c r="C115" s="88" t="s">
        <v>77</v>
      </c>
      <c r="D115" s="89"/>
      <c r="E115" s="47"/>
      <c r="F115" s="47"/>
      <c r="G115" s="47"/>
      <c r="H115" s="48"/>
      <c r="I115" s="49">
        <f t="shared" si="4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1"/>
      <c r="B116" s="109">
        <v>339.9117</v>
      </c>
      <c r="C116" s="88" t="s">
        <v>78</v>
      </c>
      <c r="D116" s="89"/>
      <c r="E116" s="47"/>
      <c r="F116" s="47"/>
      <c r="G116" s="47"/>
      <c r="H116" s="48"/>
      <c r="I116" s="49">
        <f t="shared" si="4"/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09">
        <v>423.83819999999997</v>
      </c>
      <c r="C117" s="88" t="s">
        <v>79</v>
      </c>
      <c r="D117" s="89"/>
      <c r="E117" s="47"/>
      <c r="F117" s="47"/>
      <c r="G117" s="47"/>
      <c r="H117" s="48"/>
      <c r="I117" s="49">
        <f t="shared" si="4"/>
        <v>0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3.5" thickBot="1" x14ac:dyDescent="0.25">
      <c r="A118" s="11"/>
      <c r="B118" s="188"/>
      <c r="C118" s="73" t="s">
        <v>86</v>
      </c>
      <c r="D118" s="166"/>
      <c r="E118" s="53"/>
      <c r="F118" s="53"/>
      <c r="G118" s="53"/>
      <c r="H118" s="156"/>
      <c r="I118" s="49">
        <v>158.35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1"/>
      <c r="B119" s="18">
        <f>SUM(B106:B117)</f>
        <v>4681.1531999999997</v>
      </c>
      <c r="C119" s="17"/>
      <c r="D119" s="18"/>
      <c r="E119" s="19"/>
      <c r="F119" s="17"/>
      <c r="G119" s="17"/>
      <c r="H119" s="18" t="s">
        <v>16</v>
      </c>
      <c r="I119" s="18">
        <f>SUM(I106:I118)</f>
        <v>158.35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77.25" thickBot="1" x14ac:dyDescent="0.25">
      <c r="A120" s="46" t="s">
        <v>98</v>
      </c>
      <c r="B120" s="117" t="s">
        <v>15</v>
      </c>
      <c r="C120" s="117" t="s">
        <v>4</v>
      </c>
      <c r="D120" s="117" t="s">
        <v>22</v>
      </c>
      <c r="E120" s="121" t="s">
        <v>17</v>
      </c>
      <c r="F120" s="117" t="s">
        <v>18</v>
      </c>
      <c r="G120" s="117" t="s">
        <v>9</v>
      </c>
      <c r="H120" s="117" t="s">
        <v>12</v>
      </c>
      <c r="I120" s="118" t="s">
        <v>11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26.25" thickBot="1" x14ac:dyDescent="0.25">
      <c r="A121" s="209" t="s">
        <v>87</v>
      </c>
      <c r="B121" s="185"/>
      <c r="C121" s="170" t="s">
        <v>86</v>
      </c>
      <c r="D121" s="241"/>
      <c r="E121" s="242"/>
      <c r="F121" s="241"/>
      <c r="G121" s="242"/>
      <c r="H121" s="259"/>
      <c r="I121" s="488">
        <v>6327.39</v>
      </c>
    </row>
    <row r="122" spans="1:255" ht="13.5" thickBot="1" x14ac:dyDescent="0.25">
      <c r="A122" s="46"/>
      <c r="B122" s="79">
        <f>SUM(B121:B121)</f>
        <v>0</v>
      </c>
      <c r="C122" s="78"/>
      <c r="D122" s="79"/>
      <c r="E122" s="80"/>
      <c r="F122" s="78"/>
      <c r="G122" s="78"/>
      <c r="H122" s="79" t="s">
        <v>16</v>
      </c>
      <c r="I122" s="79">
        <f>SUM(I121:I121)</f>
        <v>6327.39</v>
      </c>
    </row>
    <row r="123" spans="1:255" ht="51.75" thickBot="1" x14ac:dyDescent="0.25">
      <c r="A123" s="137" t="s">
        <v>97</v>
      </c>
      <c r="B123" s="117" t="s">
        <v>15</v>
      </c>
      <c r="C123" s="117" t="s">
        <v>4</v>
      </c>
      <c r="D123" s="117" t="s">
        <v>22</v>
      </c>
      <c r="E123" s="285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</row>
    <row r="124" spans="1:255" ht="13.5" thickBot="1" x14ac:dyDescent="0.25">
      <c r="A124" s="209"/>
      <c r="B124" s="188"/>
      <c r="C124" s="73" t="s">
        <v>86</v>
      </c>
      <c r="D124" s="166"/>
      <c r="E124" s="53"/>
      <c r="F124" s="53"/>
      <c r="G124" s="53"/>
      <c r="H124" s="156"/>
      <c r="I124" s="571">
        <v>10027.57</v>
      </c>
    </row>
    <row r="125" spans="1:255" ht="13.5" thickBot="1" x14ac:dyDescent="0.25">
      <c r="A125" s="137"/>
      <c r="B125" s="277"/>
      <c r="C125" s="78"/>
      <c r="D125" s="79"/>
      <c r="E125" s="80"/>
      <c r="F125" s="78"/>
      <c r="G125" s="78"/>
      <c r="H125" s="79"/>
      <c r="I125" s="81">
        <f>SUM(I124)</f>
        <v>10027.57</v>
      </c>
    </row>
    <row r="126" spans="1:255" x14ac:dyDescent="0.2">
      <c r="A126" s="9"/>
      <c r="B126" s="9"/>
      <c r="C126" s="9"/>
      <c r="D126" s="9"/>
      <c r="E126" s="9"/>
      <c r="F126" s="20"/>
      <c r="G126" s="20"/>
      <c r="H126" s="20"/>
      <c r="I126" s="20"/>
    </row>
    <row r="127" spans="1:255" ht="12.75" customHeight="1" x14ac:dyDescent="0.2">
      <c r="A127" s="21" t="s">
        <v>20</v>
      </c>
      <c r="B127" s="22"/>
      <c r="C127" s="23"/>
      <c r="D127" s="4" t="s">
        <v>8</v>
      </c>
      <c r="E127" s="4" t="s">
        <v>5</v>
      </c>
      <c r="F127" s="122" t="s">
        <v>6</v>
      </c>
    </row>
    <row r="128" spans="1:255" ht="12.75" customHeight="1" x14ac:dyDescent="0.2">
      <c r="A128" s="593" t="s">
        <v>14</v>
      </c>
      <c r="B128" s="594"/>
      <c r="C128" s="25"/>
      <c r="D128" s="26">
        <f>B36</f>
        <v>10635.200000000003</v>
      </c>
      <c r="E128" s="26">
        <f>I36</f>
        <v>4918.5199999999995</v>
      </c>
      <c r="F128" s="123">
        <f>D128+E128</f>
        <v>15553.720000000001</v>
      </c>
    </row>
    <row r="129" spans="1:7" ht="12.75" customHeight="1" x14ac:dyDescent="0.2">
      <c r="A129" s="593" t="s">
        <v>1603</v>
      </c>
      <c r="B129" s="594"/>
      <c r="C129" s="25"/>
      <c r="D129" s="26">
        <f>B50</f>
        <v>18544.600999999999</v>
      </c>
      <c r="E129" s="26">
        <f>I50</f>
        <v>964</v>
      </c>
      <c r="F129" s="123">
        <f>D129+E129</f>
        <v>19508.600999999999</v>
      </c>
    </row>
    <row r="130" spans="1:7" ht="12.75" customHeight="1" x14ac:dyDescent="0.2">
      <c r="A130" s="593" t="s">
        <v>13</v>
      </c>
      <c r="B130" s="594"/>
      <c r="C130" s="25"/>
      <c r="D130" s="26">
        <f>B70</f>
        <v>23820.680199999999</v>
      </c>
      <c r="E130" s="26">
        <f>I70</f>
        <v>158.6</v>
      </c>
      <c r="F130" s="123">
        <f>D130+E130</f>
        <v>23979.280199999997</v>
      </c>
    </row>
    <row r="131" spans="1:7" ht="12.75" customHeight="1" x14ac:dyDescent="0.2">
      <c r="A131" s="593" t="s">
        <v>383</v>
      </c>
      <c r="B131" s="594"/>
      <c r="C131" s="25"/>
      <c r="D131" s="26">
        <f>B85</f>
        <v>0</v>
      </c>
      <c r="E131" s="26">
        <f>I85</f>
        <v>0</v>
      </c>
      <c r="F131" s="123">
        <f>D131+E131</f>
        <v>0</v>
      </c>
      <c r="G131" s="56"/>
    </row>
    <row r="132" spans="1:7" ht="12.75" customHeight="1" x14ac:dyDescent="0.2">
      <c r="A132" s="593" t="s">
        <v>25</v>
      </c>
      <c r="B132" s="594"/>
      <c r="C132" s="25"/>
      <c r="D132" s="26">
        <f>B119</f>
        <v>4681.1531999999997</v>
      </c>
      <c r="E132" s="26">
        <f>I119</f>
        <v>158.35</v>
      </c>
      <c r="F132" s="123">
        <f>D132+E132</f>
        <v>4839.5032000000001</v>
      </c>
      <c r="G132" s="56"/>
    </row>
    <row r="133" spans="1:7" ht="12.75" customHeight="1" x14ac:dyDescent="0.2">
      <c r="A133" s="607" t="s">
        <v>68</v>
      </c>
      <c r="B133" s="608"/>
      <c r="C133" s="248"/>
      <c r="D133" s="249"/>
      <c r="E133" s="249"/>
      <c r="F133" s="245">
        <f>F134+F135+F136+F137+F138</f>
        <v>23643.690000000002</v>
      </c>
      <c r="G133" s="56"/>
    </row>
    <row r="134" spans="1:7" ht="12.75" customHeight="1" x14ac:dyDescent="0.2">
      <c r="A134" s="605" t="s">
        <v>81</v>
      </c>
      <c r="B134" s="606"/>
      <c r="C134" s="25"/>
      <c r="D134" s="26"/>
      <c r="E134" s="26"/>
      <c r="F134" s="123">
        <f>I99</f>
        <v>4914.1000000000004</v>
      </c>
      <c r="G134" s="56"/>
    </row>
    <row r="135" spans="1:7" ht="12.75" customHeight="1" x14ac:dyDescent="0.2">
      <c r="A135" s="605" t="s">
        <v>91</v>
      </c>
      <c r="B135" s="606"/>
      <c r="C135" s="25"/>
      <c r="D135" s="26"/>
      <c r="E135" s="26"/>
      <c r="F135" s="123">
        <f>I100</f>
        <v>15596.6</v>
      </c>
      <c r="G135" s="56"/>
    </row>
    <row r="136" spans="1:7" ht="12.75" customHeight="1" x14ac:dyDescent="0.2">
      <c r="A136" s="605" t="s">
        <v>83</v>
      </c>
      <c r="B136" s="606"/>
      <c r="C136" s="25"/>
      <c r="D136" s="26"/>
      <c r="E136" s="26"/>
      <c r="F136" s="123">
        <f>I101</f>
        <v>1075.9100000000001</v>
      </c>
      <c r="G136" s="56"/>
    </row>
    <row r="137" spans="1:7" ht="12.75" customHeight="1" x14ac:dyDescent="0.2">
      <c r="A137" s="605" t="s">
        <v>85</v>
      </c>
      <c r="B137" s="606"/>
      <c r="C137" s="25"/>
      <c r="D137" s="26"/>
      <c r="E137" s="26"/>
      <c r="F137" s="123">
        <f>I102</f>
        <v>1150.3599999999999</v>
      </c>
      <c r="G137" s="56"/>
    </row>
    <row r="138" spans="1:7" ht="12.75" customHeight="1" x14ac:dyDescent="0.2">
      <c r="A138" s="605" t="s">
        <v>88</v>
      </c>
      <c r="B138" s="606"/>
      <c r="C138" s="25"/>
      <c r="D138" s="26"/>
      <c r="E138" s="26"/>
      <c r="F138" s="123">
        <f>I103</f>
        <v>906.72</v>
      </c>
      <c r="G138" s="56"/>
    </row>
    <row r="139" spans="1:7" ht="12.75" customHeight="1" x14ac:dyDescent="0.2">
      <c r="A139" s="614" t="s">
        <v>2</v>
      </c>
      <c r="B139" s="615"/>
      <c r="C139" s="25"/>
      <c r="D139" s="26">
        <f>B122</f>
        <v>0</v>
      </c>
      <c r="E139" s="26"/>
      <c r="F139" s="123">
        <f>D139+E139+I122</f>
        <v>6327.39</v>
      </c>
      <c r="G139" s="56"/>
    </row>
    <row r="140" spans="1:7" ht="25.9" customHeight="1" x14ac:dyDescent="0.2">
      <c r="A140" s="614" t="s">
        <v>97</v>
      </c>
      <c r="B140" s="615"/>
      <c r="C140" s="25"/>
      <c r="D140" s="26"/>
      <c r="E140" s="26"/>
      <c r="F140" s="123">
        <f>I125</f>
        <v>10027.57</v>
      </c>
      <c r="G140" s="56"/>
    </row>
    <row r="141" spans="1:7" ht="12.75" customHeight="1" x14ac:dyDescent="0.2">
      <c r="A141" s="612" t="s">
        <v>21</v>
      </c>
      <c r="B141" s="613"/>
      <c r="C141" s="27"/>
      <c r="D141" s="28">
        <f>SUM(D128:D139)</f>
        <v>57681.634399999995</v>
      </c>
      <c r="E141" s="28">
        <f>SUM(E128:E132)</f>
        <v>6199.47</v>
      </c>
      <c r="F141" s="124">
        <f>F128+F129+F130+F131+F132+F133+F139+F140</f>
        <v>103879.75439999998</v>
      </c>
    </row>
  </sheetData>
  <autoFilter ref="A5:I119"/>
  <mergeCells count="34">
    <mergeCell ref="A65:A69"/>
    <mergeCell ref="A13:A14"/>
    <mergeCell ref="C13:C14"/>
    <mergeCell ref="D13:D14"/>
    <mergeCell ref="A15:A27"/>
    <mergeCell ref="C15:C27"/>
    <mergeCell ref="D15:D27"/>
    <mergeCell ref="B13:B27"/>
    <mergeCell ref="D29:D31"/>
    <mergeCell ref="C29:C31"/>
    <mergeCell ref="A7:A9"/>
    <mergeCell ref="C7:C9"/>
    <mergeCell ref="D7:D9"/>
    <mergeCell ref="B7:B9"/>
    <mergeCell ref="A1:B1"/>
    <mergeCell ref="G1:H1"/>
    <mergeCell ref="G2:H2"/>
    <mergeCell ref="A128:B128"/>
    <mergeCell ref="A137:B137"/>
    <mergeCell ref="A87:A99"/>
    <mergeCell ref="A135:B135"/>
    <mergeCell ref="A134:B134"/>
    <mergeCell ref="A131:B131"/>
    <mergeCell ref="A129:B129"/>
    <mergeCell ref="B29:B31"/>
    <mergeCell ref="A29:A31"/>
    <mergeCell ref="A141:B141"/>
    <mergeCell ref="A139:B139"/>
    <mergeCell ref="A133:B133"/>
    <mergeCell ref="A132:B132"/>
    <mergeCell ref="A140:B140"/>
    <mergeCell ref="A130:B130"/>
    <mergeCell ref="A138:B138"/>
    <mergeCell ref="A136:B13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0"/>
  <dimension ref="A1:IU140"/>
  <sheetViews>
    <sheetView topLeftCell="A109" zoomScaleNormal="100" workbookViewId="0">
      <selection activeCell="A128" sqref="A128:B128"/>
    </sheetView>
  </sheetViews>
  <sheetFormatPr defaultRowHeight="12.75" customHeight="1" x14ac:dyDescent="0.2"/>
  <cols>
    <col min="1" max="1" width="22.7109375" customWidth="1"/>
    <col min="2" max="2" width="11.5703125" customWidth="1"/>
    <col min="3" max="3" width="13" customWidth="1"/>
    <col min="4" max="4" width="17.57031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406.3</v>
      </c>
      <c r="E2" s="5">
        <v>106480.94</v>
      </c>
      <c r="F2" s="339">
        <v>107966.52</v>
      </c>
      <c r="G2" s="586">
        <f>E2-F2</f>
        <v>-1485.5800000000017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51</v>
      </c>
      <c r="F3" s="1"/>
      <c r="G3" s="1"/>
      <c r="H3" s="1" t="s">
        <v>24</v>
      </c>
      <c r="I3" s="8">
        <f>F2-F140</f>
        <v>-122.99759999998787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321"/>
      <c r="B6" s="322">
        <v>1502.46</v>
      </c>
      <c r="C6" s="73" t="s">
        <v>65</v>
      </c>
      <c r="D6" s="323"/>
      <c r="E6" s="53"/>
      <c r="F6" s="53"/>
      <c r="G6" s="53"/>
      <c r="H6" s="156"/>
      <c r="I6" s="168">
        <f t="shared" ref="I6:I23" si="0">G6*H6</f>
        <v>0</v>
      </c>
    </row>
    <row r="7" spans="1:9" ht="12.75" customHeight="1" x14ac:dyDescent="0.2">
      <c r="A7" s="588" t="s">
        <v>474</v>
      </c>
      <c r="B7" s="579">
        <v>1497.94</v>
      </c>
      <c r="C7" s="579" t="s">
        <v>66</v>
      </c>
      <c r="D7" s="591" t="s">
        <v>475</v>
      </c>
      <c r="E7" s="37" t="s">
        <v>151</v>
      </c>
      <c r="F7" s="37" t="s">
        <v>100</v>
      </c>
      <c r="G7" s="37">
        <v>0.25</v>
      </c>
      <c r="H7" s="38">
        <v>305</v>
      </c>
      <c r="I7" s="39">
        <f t="shared" si="0"/>
        <v>76.25</v>
      </c>
    </row>
    <row r="8" spans="1:9" ht="12.75" customHeight="1" x14ac:dyDescent="0.2">
      <c r="A8" s="589"/>
      <c r="B8" s="581"/>
      <c r="C8" s="581"/>
      <c r="D8" s="595"/>
      <c r="E8" s="15" t="s">
        <v>221</v>
      </c>
      <c r="F8" s="15" t="s">
        <v>102</v>
      </c>
      <c r="G8" s="15">
        <v>0.2</v>
      </c>
      <c r="H8" s="16">
        <v>68</v>
      </c>
      <c r="I8" s="43">
        <f t="shared" si="0"/>
        <v>13.600000000000001</v>
      </c>
    </row>
    <row r="9" spans="1:9" ht="12.75" customHeight="1" thickBot="1" x14ac:dyDescent="0.25">
      <c r="A9" s="590"/>
      <c r="B9" s="580"/>
      <c r="C9" s="580"/>
      <c r="D9" s="592"/>
      <c r="E9" s="40" t="s">
        <v>326</v>
      </c>
      <c r="F9" s="40" t="s">
        <v>102</v>
      </c>
      <c r="G9" s="40">
        <v>0.2</v>
      </c>
      <c r="H9" s="41">
        <v>170</v>
      </c>
      <c r="I9" s="42">
        <f t="shared" si="0"/>
        <v>34</v>
      </c>
    </row>
    <row r="10" spans="1:9" ht="12.75" customHeight="1" x14ac:dyDescent="0.2">
      <c r="A10" s="265"/>
      <c r="B10" s="33">
        <v>1602.42</v>
      </c>
      <c r="C10" s="33" t="s">
        <v>69</v>
      </c>
      <c r="D10" s="267"/>
      <c r="E10" s="35"/>
      <c r="F10" s="35"/>
      <c r="G10" s="35"/>
      <c r="H10" s="36"/>
      <c r="I10" s="33">
        <f t="shared" si="0"/>
        <v>0</v>
      </c>
    </row>
    <row r="11" spans="1:9" ht="12.75" customHeight="1" x14ac:dyDescent="0.2">
      <c r="A11" s="268"/>
      <c r="B11" s="13">
        <v>1421.35</v>
      </c>
      <c r="C11" s="13" t="s">
        <v>71</v>
      </c>
      <c r="D11" s="270"/>
      <c r="E11" s="15"/>
      <c r="F11" s="15"/>
      <c r="G11" s="15"/>
      <c r="H11" s="16"/>
      <c r="I11" s="13">
        <f t="shared" si="0"/>
        <v>0</v>
      </c>
    </row>
    <row r="12" spans="1:9" ht="12.75" customHeight="1" x14ac:dyDescent="0.2">
      <c r="A12" s="268"/>
      <c r="B12" s="13">
        <v>1318.29</v>
      </c>
      <c r="C12" s="13" t="s">
        <v>72</v>
      </c>
      <c r="D12" s="270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268"/>
      <c r="B13" s="13">
        <v>1166.8</v>
      </c>
      <c r="C13" s="13" t="s">
        <v>73</v>
      </c>
      <c r="D13" s="270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268"/>
      <c r="B14" s="13">
        <v>1763.38</v>
      </c>
      <c r="C14" s="13" t="s">
        <v>74</v>
      </c>
      <c r="D14" s="270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268"/>
      <c r="B15" s="13">
        <v>1443.9749999999999</v>
      </c>
      <c r="C15" s="13" t="s">
        <v>75</v>
      </c>
      <c r="D15" s="270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268"/>
      <c r="B16" s="13">
        <v>1568.7260000000001</v>
      </c>
      <c r="C16" s="13" t="s">
        <v>76</v>
      </c>
      <c r="D16" s="270"/>
      <c r="E16" s="15"/>
      <c r="F16" s="15"/>
      <c r="G16" s="15"/>
      <c r="H16" s="16"/>
      <c r="I16" s="13">
        <f t="shared" si="0"/>
        <v>0</v>
      </c>
    </row>
    <row r="17" spans="1:9" ht="12.75" customHeight="1" thickBot="1" x14ac:dyDescent="0.25">
      <c r="A17" s="316"/>
      <c r="B17" s="74">
        <v>1589.6690000000001</v>
      </c>
      <c r="C17" s="74" t="s">
        <v>77</v>
      </c>
      <c r="D17" s="317"/>
      <c r="E17" s="76"/>
      <c r="F17" s="76"/>
      <c r="G17" s="76"/>
      <c r="H17" s="77"/>
      <c r="I17" s="74">
        <f t="shared" si="0"/>
        <v>0</v>
      </c>
    </row>
    <row r="18" spans="1:9" ht="12.75" customHeight="1" x14ac:dyDescent="0.2">
      <c r="A18" s="588" t="s">
        <v>1389</v>
      </c>
      <c r="B18" s="579">
        <v>1719.183</v>
      </c>
      <c r="C18" s="579" t="s">
        <v>78</v>
      </c>
      <c r="D18" s="591"/>
      <c r="E18" s="37" t="s">
        <v>151</v>
      </c>
      <c r="F18" s="37" t="s">
        <v>100</v>
      </c>
      <c r="G18" s="37">
        <v>1</v>
      </c>
      <c r="H18" s="38">
        <v>440</v>
      </c>
      <c r="I18" s="39">
        <f t="shared" si="0"/>
        <v>440</v>
      </c>
    </row>
    <row r="19" spans="1:9" ht="12.75" customHeight="1" x14ac:dyDescent="0.2">
      <c r="A19" s="589"/>
      <c r="B19" s="581"/>
      <c r="C19" s="581"/>
      <c r="D19" s="595"/>
      <c r="E19" s="15" t="s">
        <v>473</v>
      </c>
      <c r="F19" s="15" t="s">
        <v>102</v>
      </c>
      <c r="G19" s="15">
        <v>0.3</v>
      </c>
      <c r="H19" s="16">
        <v>77</v>
      </c>
      <c r="I19" s="43">
        <f t="shared" si="0"/>
        <v>23.099999999999998</v>
      </c>
    </row>
    <row r="20" spans="1:9" ht="12.75" customHeight="1" thickBot="1" x14ac:dyDescent="0.25">
      <c r="A20" s="590"/>
      <c r="B20" s="580"/>
      <c r="C20" s="580"/>
      <c r="D20" s="592"/>
      <c r="E20" s="40" t="s">
        <v>1077</v>
      </c>
      <c r="F20" s="40" t="s">
        <v>102</v>
      </c>
      <c r="G20" s="40">
        <v>0.5</v>
      </c>
      <c r="H20" s="41">
        <v>58</v>
      </c>
      <c r="I20" s="42">
        <f t="shared" si="0"/>
        <v>29</v>
      </c>
    </row>
    <row r="21" spans="1:9" ht="12.75" customHeight="1" x14ac:dyDescent="0.2">
      <c r="A21" s="588" t="s">
        <v>472</v>
      </c>
      <c r="B21" s="579">
        <v>1713.559</v>
      </c>
      <c r="C21" s="579" t="s">
        <v>79</v>
      </c>
      <c r="D21" s="591" t="s">
        <v>287</v>
      </c>
      <c r="E21" s="37" t="s">
        <v>151</v>
      </c>
      <c r="F21" s="37" t="s">
        <v>100</v>
      </c>
      <c r="G21" s="37">
        <v>0.5</v>
      </c>
      <c r="H21" s="38">
        <v>315</v>
      </c>
      <c r="I21" s="39">
        <f t="shared" si="0"/>
        <v>157.5</v>
      </c>
    </row>
    <row r="22" spans="1:9" ht="12.75" customHeight="1" x14ac:dyDescent="0.2">
      <c r="A22" s="589"/>
      <c r="B22" s="581"/>
      <c r="C22" s="581"/>
      <c r="D22" s="595"/>
      <c r="E22" s="35" t="s">
        <v>473</v>
      </c>
      <c r="F22" s="35" t="s">
        <v>102</v>
      </c>
      <c r="G22" s="35">
        <v>0.3</v>
      </c>
      <c r="H22" s="36">
        <v>77</v>
      </c>
      <c r="I22" s="43">
        <f t="shared" si="0"/>
        <v>23.099999999999998</v>
      </c>
    </row>
    <row r="23" spans="1:9" ht="12.75" customHeight="1" thickBot="1" x14ac:dyDescent="0.25">
      <c r="A23" s="590"/>
      <c r="B23" s="580"/>
      <c r="C23" s="580"/>
      <c r="D23" s="592"/>
      <c r="E23" s="86" t="s">
        <v>221</v>
      </c>
      <c r="F23" s="86" t="s">
        <v>102</v>
      </c>
      <c r="G23" s="86">
        <v>0.2</v>
      </c>
      <c r="H23" s="87">
        <v>82</v>
      </c>
      <c r="I23" s="42">
        <f t="shared" si="0"/>
        <v>16.400000000000002</v>
      </c>
    </row>
    <row r="24" spans="1:9" ht="12.75" customHeight="1" thickBot="1" x14ac:dyDescent="0.25">
      <c r="A24" s="221"/>
      <c r="B24" s="226">
        <f>SUM(B6:B23)</f>
        <v>18307.752</v>
      </c>
      <c r="C24" s="227"/>
      <c r="D24" s="226"/>
      <c r="E24" s="228"/>
      <c r="F24" s="227"/>
      <c r="G24" s="227"/>
      <c r="H24" s="226" t="s">
        <v>16</v>
      </c>
      <c r="I24" s="229">
        <f>SUM(I6:I23)</f>
        <v>812.95</v>
      </c>
    </row>
    <row r="25" spans="1:9" ht="77.25" thickBot="1" x14ac:dyDescent="0.25">
      <c r="A25" s="137" t="s">
        <v>1602</v>
      </c>
      <c r="B25" s="117" t="s">
        <v>15</v>
      </c>
      <c r="C25" s="117" t="s">
        <v>4</v>
      </c>
      <c r="D25" s="117" t="s">
        <v>22</v>
      </c>
      <c r="E25" s="121" t="s">
        <v>17</v>
      </c>
      <c r="F25" s="117" t="s">
        <v>18</v>
      </c>
      <c r="G25" s="117" t="s">
        <v>9</v>
      </c>
      <c r="H25" s="117" t="s">
        <v>12</v>
      </c>
      <c r="I25" s="118" t="s">
        <v>11</v>
      </c>
    </row>
    <row r="26" spans="1:9" ht="12.75" customHeight="1" x14ac:dyDescent="0.2">
      <c r="A26" s="588" t="s">
        <v>142</v>
      </c>
      <c r="B26" s="579">
        <v>2029.5</v>
      </c>
      <c r="C26" s="579" t="s">
        <v>65</v>
      </c>
      <c r="D26" s="609" t="s">
        <v>143</v>
      </c>
      <c r="E26" s="37" t="s">
        <v>245</v>
      </c>
      <c r="F26" s="37" t="s">
        <v>100</v>
      </c>
      <c r="G26" s="37">
        <v>1</v>
      </c>
      <c r="H26" s="38">
        <v>964</v>
      </c>
      <c r="I26" s="39">
        <f t="shared" ref="I26:I48" si="1">G26*H26</f>
        <v>964</v>
      </c>
    </row>
    <row r="27" spans="1:9" ht="12.75" customHeight="1" x14ac:dyDescent="0.2">
      <c r="A27" s="589"/>
      <c r="B27" s="581"/>
      <c r="C27" s="581"/>
      <c r="D27" s="610"/>
      <c r="E27" s="15" t="s">
        <v>247</v>
      </c>
      <c r="F27" s="15" t="s">
        <v>102</v>
      </c>
      <c r="G27" s="15">
        <v>1</v>
      </c>
      <c r="H27" s="16">
        <v>73.75</v>
      </c>
      <c r="I27" s="43">
        <f t="shared" si="1"/>
        <v>73.75</v>
      </c>
    </row>
    <row r="28" spans="1:9" ht="12.75" customHeight="1" x14ac:dyDescent="0.2">
      <c r="A28" s="589"/>
      <c r="B28" s="581"/>
      <c r="C28" s="581"/>
      <c r="D28" s="610"/>
      <c r="E28" s="15" t="s">
        <v>246</v>
      </c>
      <c r="F28" s="15" t="s">
        <v>102</v>
      </c>
      <c r="G28" s="15">
        <v>0.5</v>
      </c>
      <c r="H28" s="16">
        <v>78.239999999999995</v>
      </c>
      <c r="I28" s="43">
        <f t="shared" si="1"/>
        <v>39.119999999999997</v>
      </c>
    </row>
    <row r="29" spans="1:9" ht="12.75" customHeight="1" x14ac:dyDescent="0.2">
      <c r="A29" s="589"/>
      <c r="B29" s="581"/>
      <c r="C29" s="581"/>
      <c r="D29" s="610"/>
      <c r="E29" s="15" t="s">
        <v>248</v>
      </c>
      <c r="F29" s="15" t="s">
        <v>100</v>
      </c>
      <c r="G29" s="15">
        <v>4</v>
      </c>
      <c r="H29" s="16">
        <v>4.9400000000000004</v>
      </c>
      <c r="I29" s="43">
        <f t="shared" si="1"/>
        <v>19.760000000000002</v>
      </c>
    </row>
    <row r="30" spans="1:9" ht="12.75" customHeight="1" thickBot="1" x14ac:dyDescent="0.25">
      <c r="A30" s="590"/>
      <c r="B30" s="580"/>
      <c r="C30" s="580"/>
      <c r="D30" s="611"/>
      <c r="E30" s="40" t="s">
        <v>249</v>
      </c>
      <c r="F30" s="40" t="s">
        <v>144</v>
      </c>
      <c r="G30" s="40">
        <v>1</v>
      </c>
      <c r="H30" s="41">
        <v>75</v>
      </c>
      <c r="I30" s="42">
        <f t="shared" si="1"/>
        <v>75</v>
      </c>
    </row>
    <row r="31" spans="1:9" ht="12.75" customHeight="1" x14ac:dyDescent="0.2">
      <c r="A31" s="265"/>
      <c r="B31" s="33">
        <v>1703.2</v>
      </c>
      <c r="C31" s="33" t="s">
        <v>66</v>
      </c>
      <c r="D31" s="401"/>
      <c r="E31" s="35"/>
      <c r="F31" s="35"/>
      <c r="G31" s="35"/>
      <c r="H31" s="36"/>
      <c r="I31" s="160">
        <f t="shared" si="1"/>
        <v>0</v>
      </c>
    </row>
    <row r="32" spans="1:9" ht="12.75" customHeight="1" x14ac:dyDescent="0.2">
      <c r="A32" s="316"/>
      <c r="B32" s="74">
        <v>1707.43</v>
      </c>
      <c r="C32" s="74" t="s">
        <v>69</v>
      </c>
      <c r="D32" s="405"/>
      <c r="E32" s="76"/>
      <c r="F32" s="76"/>
      <c r="G32" s="76"/>
      <c r="H32" s="77"/>
      <c r="I32" s="43">
        <f t="shared" si="1"/>
        <v>0</v>
      </c>
    </row>
    <row r="33" spans="1:9" ht="12.75" customHeight="1" x14ac:dyDescent="0.2">
      <c r="A33" s="268"/>
      <c r="B33" s="13">
        <v>1580.48</v>
      </c>
      <c r="C33" s="74" t="s">
        <v>71</v>
      </c>
      <c r="D33" s="271"/>
      <c r="E33" s="15"/>
      <c r="F33" s="15"/>
      <c r="G33" s="15"/>
      <c r="H33" s="16"/>
      <c r="I33" s="43">
        <f t="shared" si="1"/>
        <v>0</v>
      </c>
    </row>
    <row r="34" spans="1:9" ht="12.75" customHeight="1" x14ac:dyDescent="0.2">
      <c r="A34" s="268"/>
      <c r="B34" s="13">
        <v>1575.52</v>
      </c>
      <c r="C34" s="74" t="s">
        <v>72</v>
      </c>
      <c r="D34" s="271"/>
      <c r="E34" s="15"/>
      <c r="F34" s="15"/>
      <c r="G34" s="15"/>
      <c r="H34" s="16"/>
      <c r="I34" s="43">
        <f t="shared" si="1"/>
        <v>0</v>
      </c>
    </row>
    <row r="35" spans="1:9" ht="12.75" customHeight="1" x14ac:dyDescent="0.2">
      <c r="A35" s="268"/>
      <c r="B35" s="13">
        <v>1552.66</v>
      </c>
      <c r="C35" s="74" t="s">
        <v>73</v>
      </c>
      <c r="D35" s="271"/>
      <c r="E35" s="15"/>
      <c r="F35" s="15"/>
      <c r="G35" s="15"/>
      <c r="H35" s="16"/>
      <c r="I35" s="43">
        <f t="shared" si="1"/>
        <v>0</v>
      </c>
    </row>
    <row r="36" spans="1:9" ht="12.75" customHeight="1" thickBot="1" x14ac:dyDescent="0.25">
      <c r="A36" s="316"/>
      <c r="B36" s="74">
        <v>1122.93</v>
      </c>
      <c r="C36" s="74" t="s">
        <v>74</v>
      </c>
      <c r="D36" s="405"/>
      <c r="E36" s="76"/>
      <c r="F36" s="76"/>
      <c r="G36" s="76"/>
      <c r="H36" s="77"/>
      <c r="I36" s="204">
        <f t="shared" si="1"/>
        <v>0</v>
      </c>
    </row>
    <row r="37" spans="1:9" ht="12.75" customHeight="1" x14ac:dyDescent="0.2">
      <c r="A37" s="588" t="s">
        <v>262</v>
      </c>
      <c r="B37" s="579">
        <v>1159.752</v>
      </c>
      <c r="C37" s="579" t="s">
        <v>75</v>
      </c>
      <c r="D37" s="609" t="s">
        <v>188</v>
      </c>
      <c r="E37" s="37" t="s">
        <v>962</v>
      </c>
      <c r="F37" s="37" t="s">
        <v>100</v>
      </c>
      <c r="G37" s="37">
        <v>2</v>
      </c>
      <c r="H37" s="38">
        <v>95</v>
      </c>
      <c r="I37" s="39">
        <f t="shared" si="1"/>
        <v>190</v>
      </c>
    </row>
    <row r="38" spans="1:9" ht="12.75" customHeight="1" thickBot="1" x14ac:dyDescent="0.25">
      <c r="A38" s="590"/>
      <c r="B38" s="580"/>
      <c r="C38" s="580"/>
      <c r="D38" s="611"/>
      <c r="E38" s="40" t="s">
        <v>1094</v>
      </c>
      <c r="F38" s="40" t="s">
        <v>100</v>
      </c>
      <c r="G38" s="40">
        <v>2</v>
      </c>
      <c r="H38" s="41">
        <v>15</v>
      </c>
      <c r="I38" s="42">
        <f t="shared" si="1"/>
        <v>30</v>
      </c>
    </row>
    <row r="39" spans="1:9" ht="12.75" customHeight="1" x14ac:dyDescent="0.2">
      <c r="A39" s="588" t="s">
        <v>1198</v>
      </c>
      <c r="B39" s="579">
        <v>1364.588</v>
      </c>
      <c r="C39" s="579" t="s">
        <v>76</v>
      </c>
      <c r="D39" s="591" t="s">
        <v>188</v>
      </c>
      <c r="E39" s="37" t="s">
        <v>514</v>
      </c>
      <c r="F39" s="37" t="s">
        <v>100</v>
      </c>
      <c r="G39" s="37">
        <v>1</v>
      </c>
      <c r="H39" s="38">
        <v>2438.6</v>
      </c>
      <c r="I39" s="39">
        <f t="shared" si="1"/>
        <v>2438.6</v>
      </c>
    </row>
    <row r="40" spans="1:9" ht="12.75" customHeight="1" x14ac:dyDescent="0.2">
      <c r="A40" s="589"/>
      <c r="B40" s="581"/>
      <c r="C40" s="581"/>
      <c r="D40" s="595"/>
      <c r="E40" s="15" t="s">
        <v>240</v>
      </c>
      <c r="F40" s="15" t="s">
        <v>100</v>
      </c>
      <c r="G40" s="15">
        <v>2</v>
      </c>
      <c r="H40" s="16">
        <v>320</v>
      </c>
      <c r="I40" s="43">
        <f t="shared" si="1"/>
        <v>640</v>
      </c>
    </row>
    <row r="41" spans="1:9" ht="12.75" customHeight="1" x14ac:dyDescent="0.2">
      <c r="A41" s="589"/>
      <c r="B41" s="581"/>
      <c r="C41" s="581"/>
      <c r="D41" s="595"/>
      <c r="E41" s="15" t="s">
        <v>228</v>
      </c>
      <c r="F41" s="15" t="s">
        <v>100</v>
      </c>
      <c r="G41" s="15">
        <v>1</v>
      </c>
      <c r="H41" s="16">
        <v>8.07</v>
      </c>
      <c r="I41" s="43">
        <f t="shared" si="1"/>
        <v>8.07</v>
      </c>
    </row>
    <row r="42" spans="1:9" ht="12.75" customHeight="1" x14ac:dyDescent="0.2">
      <c r="A42" s="589"/>
      <c r="B42" s="581"/>
      <c r="C42" s="581"/>
      <c r="D42" s="595"/>
      <c r="E42" s="15" t="s">
        <v>244</v>
      </c>
      <c r="F42" s="15" t="s">
        <v>100</v>
      </c>
      <c r="G42" s="15">
        <v>1</v>
      </c>
      <c r="H42" s="16">
        <v>290</v>
      </c>
      <c r="I42" s="43">
        <f t="shared" si="1"/>
        <v>290</v>
      </c>
    </row>
    <row r="43" spans="1:9" ht="12.75" customHeight="1" thickBot="1" x14ac:dyDescent="0.25">
      <c r="A43" s="590"/>
      <c r="B43" s="581"/>
      <c r="C43" s="581"/>
      <c r="D43" s="592"/>
      <c r="E43" s="40" t="s">
        <v>1199</v>
      </c>
      <c r="F43" s="40" t="s">
        <v>100</v>
      </c>
      <c r="G43" s="40">
        <v>2</v>
      </c>
      <c r="H43" s="41">
        <v>630</v>
      </c>
      <c r="I43" s="42">
        <f t="shared" si="1"/>
        <v>1260</v>
      </c>
    </row>
    <row r="44" spans="1:9" ht="12.75" customHeight="1" x14ac:dyDescent="0.2">
      <c r="A44" s="588" t="s">
        <v>118</v>
      </c>
      <c r="B44" s="581"/>
      <c r="C44" s="581"/>
      <c r="D44" s="591" t="s">
        <v>475</v>
      </c>
      <c r="E44" s="37" t="s">
        <v>367</v>
      </c>
      <c r="F44" s="37" t="s">
        <v>104</v>
      </c>
      <c r="G44" s="37">
        <v>1.8</v>
      </c>
      <c r="H44" s="38">
        <v>131.84</v>
      </c>
      <c r="I44" s="39">
        <f t="shared" si="1"/>
        <v>237.31200000000001</v>
      </c>
    </row>
    <row r="45" spans="1:9" ht="12.75" customHeight="1" thickBot="1" x14ac:dyDescent="0.25">
      <c r="A45" s="590"/>
      <c r="B45" s="580"/>
      <c r="C45" s="580"/>
      <c r="D45" s="592"/>
      <c r="E45" s="40" t="s">
        <v>571</v>
      </c>
      <c r="F45" s="40" t="s">
        <v>100</v>
      </c>
      <c r="G45" s="40">
        <v>2</v>
      </c>
      <c r="H45" s="41">
        <v>27</v>
      </c>
      <c r="I45" s="42">
        <f t="shared" si="1"/>
        <v>54</v>
      </c>
    </row>
    <row r="46" spans="1:9" ht="12.75" customHeight="1" x14ac:dyDescent="0.2">
      <c r="A46" s="265"/>
      <c r="B46" s="33">
        <v>1095.626</v>
      </c>
      <c r="C46" s="33" t="s">
        <v>77</v>
      </c>
      <c r="D46" s="267"/>
      <c r="E46" s="35"/>
      <c r="F46" s="35"/>
      <c r="G46" s="35"/>
      <c r="H46" s="36"/>
      <c r="I46" s="160">
        <f t="shared" si="1"/>
        <v>0</v>
      </c>
    </row>
    <row r="47" spans="1:9" ht="12.75" customHeight="1" x14ac:dyDescent="0.2">
      <c r="A47" s="268"/>
      <c r="B47" s="13">
        <v>1419.615</v>
      </c>
      <c r="C47" s="33" t="s">
        <v>78</v>
      </c>
      <c r="D47" s="270"/>
      <c r="E47" s="15"/>
      <c r="F47" s="15"/>
      <c r="G47" s="15"/>
      <c r="H47" s="16"/>
      <c r="I47" s="43">
        <f t="shared" si="1"/>
        <v>0</v>
      </c>
    </row>
    <row r="48" spans="1:9" ht="12.75" customHeight="1" x14ac:dyDescent="0.2">
      <c r="A48" s="268"/>
      <c r="B48" s="13">
        <v>1218.183</v>
      </c>
      <c r="C48" s="33" t="s">
        <v>79</v>
      </c>
      <c r="D48" s="270"/>
      <c r="E48" s="15"/>
      <c r="F48" s="15"/>
      <c r="G48" s="15"/>
      <c r="H48" s="16"/>
      <c r="I48" s="43">
        <f t="shared" si="1"/>
        <v>0</v>
      </c>
    </row>
    <row r="49" spans="1:9" ht="12.75" customHeight="1" thickBot="1" x14ac:dyDescent="0.25">
      <c r="A49" s="82"/>
      <c r="B49" s="200">
        <f>SUM(B26:B48)</f>
        <v>17529.484</v>
      </c>
      <c r="C49" s="201"/>
      <c r="D49" s="200"/>
      <c r="E49" s="202"/>
      <c r="F49" s="201"/>
      <c r="G49" s="201"/>
      <c r="H49" s="200" t="s">
        <v>16</v>
      </c>
      <c r="I49" s="200">
        <f>SUM(I26:I48)</f>
        <v>6319.6119999999992</v>
      </c>
    </row>
    <row r="50" spans="1:9" ht="64.5" thickBot="1" x14ac:dyDescent="0.25">
      <c r="A50" s="137" t="s">
        <v>381</v>
      </c>
      <c r="B50" s="117" t="s">
        <v>15</v>
      </c>
      <c r="C50" s="117" t="s">
        <v>4</v>
      </c>
      <c r="D50" s="117" t="s">
        <v>22</v>
      </c>
      <c r="E50" s="121" t="s">
        <v>17</v>
      </c>
      <c r="F50" s="117" t="s">
        <v>18</v>
      </c>
      <c r="G50" s="117" t="s">
        <v>9</v>
      </c>
      <c r="H50" s="117" t="s">
        <v>12</v>
      </c>
      <c r="I50" s="118" t="s">
        <v>11</v>
      </c>
    </row>
    <row r="51" spans="1:9" ht="12.75" customHeight="1" thickBot="1" x14ac:dyDescent="0.25">
      <c r="A51" s="106"/>
      <c r="B51" s="107">
        <v>774.44</v>
      </c>
      <c r="C51" s="58" t="s">
        <v>65</v>
      </c>
      <c r="D51" s="67"/>
      <c r="E51" s="59"/>
      <c r="F51" s="59"/>
      <c r="G51" s="59"/>
      <c r="H51" s="60"/>
      <c r="I51" s="61">
        <f t="shared" ref="I51:I67" si="2">G51*H51</f>
        <v>0</v>
      </c>
    </row>
    <row r="52" spans="1:9" ht="12.75" customHeight="1" thickBot="1" x14ac:dyDescent="0.25">
      <c r="A52" s="106"/>
      <c r="B52" s="108">
        <v>783.75</v>
      </c>
      <c r="C52" s="95" t="s">
        <v>66</v>
      </c>
      <c r="D52" s="96"/>
      <c r="E52" s="97"/>
      <c r="F52" s="97"/>
      <c r="G52" s="97"/>
      <c r="H52" s="98"/>
      <c r="I52" s="99">
        <f t="shared" si="2"/>
        <v>0</v>
      </c>
    </row>
    <row r="53" spans="1:9" ht="12.75" customHeight="1" thickBot="1" x14ac:dyDescent="0.25">
      <c r="A53" s="106"/>
      <c r="B53" s="109">
        <v>745.25</v>
      </c>
      <c r="C53" s="88" t="s">
        <v>69</v>
      </c>
      <c r="D53" s="89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106"/>
      <c r="B54" s="109">
        <v>741.15</v>
      </c>
      <c r="C54" s="88" t="s">
        <v>71</v>
      </c>
      <c r="D54" s="89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106"/>
      <c r="B55" s="109">
        <v>759.7</v>
      </c>
      <c r="C55" s="88" t="s">
        <v>72</v>
      </c>
      <c r="D55" s="89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106"/>
      <c r="B56" s="109">
        <v>821.58</v>
      </c>
      <c r="C56" s="88" t="s">
        <v>73</v>
      </c>
      <c r="D56" s="89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11"/>
      <c r="B57" s="109">
        <v>1203.78</v>
      </c>
      <c r="C57" s="88" t="s">
        <v>74</v>
      </c>
      <c r="D57" s="89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11"/>
      <c r="B58" s="109">
        <v>1546.7123999999999</v>
      </c>
      <c r="C58" s="88" t="s">
        <v>75</v>
      </c>
      <c r="D58" s="89"/>
      <c r="E58" s="47"/>
      <c r="F58" s="47"/>
      <c r="G58" s="47"/>
      <c r="H58" s="48"/>
      <c r="I58" s="49">
        <f t="shared" si="2"/>
        <v>0</v>
      </c>
    </row>
    <row r="59" spans="1:9" ht="12.75" customHeight="1" thickBot="1" x14ac:dyDescent="0.25">
      <c r="A59" s="11"/>
      <c r="B59" s="109">
        <v>1263.6795</v>
      </c>
      <c r="C59" s="88" t="s">
        <v>76</v>
      </c>
      <c r="D59" s="89"/>
      <c r="E59" s="47"/>
      <c r="F59" s="47"/>
      <c r="G59" s="47"/>
      <c r="H59" s="48"/>
      <c r="I59" s="49">
        <f t="shared" si="2"/>
        <v>0</v>
      </c>
    </row>
    <row r="60" spans="1:9" ht="12.75" customHeight="1" thickBot="1" x14ac:dyDescent="0.25">
      <c r="A60" s="11"/>
      <c r="B60" s="109">
        <v>1196.7002</v>
      </c>
      <c r="C60" s="88" t="s">
        <v>77</v>
      </c>
      <c r="D60" s="89"/>
      <c r="E60" s="47"/>
      <c r="F60" s="47"/>
      <c r="G60" s="47"/>
      <c r="H60" s="48"/>
      <c r="I60" s="49">
        <f t="shared" si="2"/>
        <v>0</v>
      </c>
    </row>
    <row r="61" spans="1:9" ht="12.75" customHeight="1" thickBot="1" x14ac:dyDescent="0.25">
      <c r="A61" s="11"/>
      <c r="B61" s="109">
        <v>1338.8625</v>
      </c>
      <c r="C61" s="88" t="s">
        <v>78</v>
      </c>
      <c r="D61" s="89"/>
      <c r="E61" s="47"/>
      <c r="F61" s="47"/>
      <c r="G61" s="47"/>
      <c r="H61" s="48"/>
      <c r="I61" s="49">
        <f t="shared" si="2"/>
        <v>0</v>
      </c>
    </row>
    <row r="62" spans="1:9" ht="12.75" customHeight="1" thickBot="1" x14ac:dyDescent="0.25">
      <c r="A62" s="11"/>
      <c r="B62" s="109">
        <v>1358.5465999999999</v>
      </c>
      <c r="C62" s="88" t="s">
        <v>79</v>
      </c>
      <c r="D62" s="89"/>
      <c r="E62" s="47"/>
      <c r="F62" s="47"/>
      <c r="G62" s="47"/>
      <c r="H62" s="48"/>
      <c r="I62" s="49">
        <f t="shared" si="2"/>
        <v>0</v>
      </c>
    </row>
    <row r="63" spans="1:9" ht="12.75" customHeight="1" thickBot="1" x14ac:dyDescent="0.25">
      <c r="A63" s="434"/>
      <c r="B63" s="512">
        <f>SUM(B51:B62)</f>
        <v>12534.151199999998</v>
      </c>
      <c r="C63" s="518" t="s">
        <v>86</v>
      </c>
      <c r="D63" s="89"/>
      <c r="E63" s="47"/>
      <c r="F63" s="47"/>
      <c r="G63" s="47"/>
      <c r="H63" s="48"/>
      <c r="I63" s="49">
        <f t="shared" si="2"/>
        <v>0</v>
      </c>
    </row>
    <row r="64" spans="1:9" ht="12.75" customHeight="1" thickBot="1" x14ac:dyDescent="0.25">
      <c r="A64" s="596" t="s">
        <v>114</v>
      </c>
      <c r="B64" s="109">
        <v>82.84</v>
      </c>
      <c r="C64" s="88" t="s">
        <v>72</v>
      </c>
      <c r="D64" s="89"/>
      <c r="E64" s="47"/>
      <c r="F64" s="47"/>
      <c r="G64" s="47"/>
      <c r="H64" s="48"/>
      <c r="I64" s="49">
        <f t="shared" si="2"/>
        <v>0</v>
      </c>
    </row>
    <row r="65" spans="1:9" ht="12.75" customHeight="1" thickBot="1" x14ac:dyDescent="0.25">
      <c r="A65" s="597"/>
      <c r="B65" s="109">
        <v>123.02</v>
      </c>
      <c r="C65" s="88" t="s">
        <v>73</v>
      </c>
      <c r="D65" s="89"/>
      <c r="E65" s="47"/>
      <c r="F65" s="47"/>
      <c r="G65" s="47"/>
      <c r="H65" s="48"/>
      <c r="I65" s="49">
        <f t="shared" si="2"/>
        <v>0</v>
      </c>
    </row>
    <row r="66" spans="1:9" ht="12.75" customHeight="1" thickBot="1" x14ac:dyDescent="0.25">
      <c r="A66" s="597"/>
      <c r="B66" s="109">
        <v>60.96</v>
      </c>
      <c r="C66" s="88" t="s">
        <v>74</v>
      </c>
      <c r="D66" s="89"/>
      <c r="E66" s="47"/>
      <c r="F66" s="47"/>
      <c r="G66" s="47"/>
      <c r="H66" s="48"/>
      <c r="I66" s="49">
        <f t="shared" si="2"/>
        <v>0</v>
      </c>
    </row>
    <row r="67" spans="1:9" ht="12.75" customHeight="1" thickBot="1" x14ac:dyDescent="0.25">
      <c r="A67" s="597"/>
      <c r="B67" s="109">
        <v>24.67</v>
      </c>
      <c r="C67" s="88" t="s">
        <v>75</v>
      </c>
      <c r="D67" s="89"/>
      <c r="E67" s="47"/>
      <c r="F67" s="47"/>
      <c r="G67" s="47"/>
      <c r="H67" s="48"/>
      <c r="I67" s="49">
        <f t="shared" si="2"/>
        <v>0</v>
      </c>
    </row>
    <row r="68" spans="1:9" ht="12.75" customHeight="1" thickBot="1" x14ac:dyDescent="0.25">
      <c r="A68" s="598"/>
      <c r="B68" s="512">
        <f>SUM(B64:B67)</f>
        <v>291.49</v>
      </c>
      <c r="C68" s="518" t="s">
        <v>86</v>
      </c>
      <c r="D68" s="89"/>
      <c r="E68" s="47"/>
      <c r="F68" s="47"/>
      <c r="G68" s="47"/>
      <c r="H68" s="48"/>
      <c r="I68" s="49">
        <v>165.4</v>
      </c>
    </row>
    <row r="69" spans="1:9" ht="12.75" customHeight="1" thickBot="1" x14ac:dyDescent="0.25">
      <c r="A69" s="82"/>
      <c r="B69" s="200">
        <f>B63+B68</f>
        <v>12825.641199999998</v>
      </c>
      <c r="C69" s="201"/>
      <c r="D69" s="200"/>
      <c r="E69" s="202"/>
      <c r="F69" s="201"/>
      <c r="G69" s="201"/>
      <c r="H69" s="200" t="s">
        <v>16</v>
      </c>
      <c r="I69" s="200">
        <f>SUM(I51:I68)</f>
        <v>165.4</v>
      </c>
    </row>
    <row r="70" spans="1:9" ht="77.25" thickBot="1" x14ac:dyDescent="0.25">
      <c r="A70" s="137" t="s">
        <v>382</v>
      </c>
      <c r="B70" s="120" t="s">
        <v>15</v>
      </c>
      <c r="C70" s="134" t="s">
        <v>4</v>
      </c>
      <c r="D70" s="120" t="s">
        <v>22</v>
      </c>
      <c r="E70" s="135" t="s">
        <v>17</v>
      </c>
      <c r="F70" s="120" t="s">
        <v>18</v>
      </c>
      <c r="G70" s="134" t="s">
        <v>9</v>
      </c>
      <c r="H70" s="120" t="s">
        <v>12</v>
      </c>
      <c r="I70" s="120" t="s">
        <v>11</v>
      </c>
    </row>
    <row r="71" spans="1:9" ht="12.75" customHeight="1" thickBot="1" x14ac:dyDescent="0.25">
      <c r="A71" s="230"/>
      <c r="B71" s="109">
        <v>780.94</v>
      </c>
      <c r="C71" s="55" t="s">
        <v>65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832.38</v>
      </c>
      <c r="C72" s="55" t="s">
        <v>66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750</v>
      </c>
      <c r="C73" s="88" t="s">
        <v>69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>
        <v>788.08</v>
      </c>
      <c r="C74" s="88" t="s">
        <v>71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>
        <v>858.34</v>
      </c>
      <c r="C75" s="88" t="s">
        <v>72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840.55</v>
      </c>
      <c r="C76" s="88" t="s">
        <v>73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>
        <v>0</v>
      </c>
      <c r="C77" s="88" t="s">
        <v>74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/>
      <c r="C78" s="88" t="s">
        <v>75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/>
      <c r="C79" s="88" t="s">
        <v>76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/>
      <c r="C80" s="88" t="s">
        <v>77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/>
      <c r="C81" s="88" t="s">
        <v>78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/>
      <c r="C82" s="88" t="s">
        <v>79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/>
      <c r="C83" s="170" t="s">
        <v>86</v>
      </c>
      <c r="D83" s="89"/>
      <c r="E83" s="47"/>
      <c r="F83" s="47"/>
      <c r="G83" s="47"/>
      <c r="H83" s="48"/>
      <c r="I83" s="49"/>
    </row>
    <row r="84" spans="1:9" ht="13.5" thickBot="1" x14ac:dyDescent="0.25">
      <c r="A84" s="183"/>
      <c r="B84" s="200">
        <f>SUM(B71:B83)</f>
        <v>4850.29</v>
      </c>
      <c r="C84" s="201"/>
      <c r="D84" s="200"/>
      <c r="E84" s="202"/>
      <c r="F84" s="201"/>
      <c r="G84" s="201"/>
      <c r="H84" s="200" t="s">
        <v>16</v>
      </c>
      <c r="I84" s="233">
        <f>SUM(I71:I83)</f>
        <v>0</v>
      </c>
    </row>
    <row r="85" spans="1:9" ht="26.25" thickBot="1" x14ac:dyDescent="0.25">
      <c r="A85" s="46" t="s">
        <v>7</v>
      </c>
      <c r="B85" s="117" t="s">
        <v>15</v>
      </c>
      <c r="C85" s="117" t="s">
        <v>4</v>
      </c>
      <c r="D85" s="117" t="s">
        <v>22</v>
      </c>
      <c r="E85" s="121" t="s">
        <v>17</v>
      </c>
      <c r="F85" s="117" t="s">
        <v>18</v>
      </c>
      <c r="G85" s="117" t="s">
        <v>9</v>
      </c>
      <c r="H85" s="117" t="s">
        <v>12</v>
      </c>
      <c r="I85" s="118" t="s">
        <v>11</v>
      </c>
    </row>
    <row r="86" spans="1:9" ht="12.75" customHeight="1" x14ac:dyDescent="0.2">
      <c r="A86" s="641" t="s">
        <v>81</v>
      </c>
      <c r="B86" s="33"/>
      <c r="C86" s="33" t="s">
        <v>65</v>
      </c>
      <c r="D86" s="34"/>
      <c r="E86" s="35"/>
      <c r="F86" s="35" t="s">
        <v>82</v>
      </c>
      <c r="G86" s="35">
        <v>89</v>
      </c>
      <c r="H86" s="16">
        <v>4.54</v>
      </c>
      <c r="I86" s="33">
        <f>G86*H86</f>
        <v>404.06</v>
      </c>
    </row>
    <row r="87" spans="1:9" ht="12.75" customHeight="1" x14ac:dyDescent="0.2">
      <c r="A87" s="641"/>
      <c r="B87" s="13"/>
      <c r="C87" s="13" t="s">
        <v>66</v>
      </c>
      <c r="D87" s="14"/>
      <c r="E87" s="15"/>
      <c r="F87" s="15" t="s">
        <v>82</v>
      </c>
      <c r="G87" s="15">
        <v>84</v>
      </c>
      <c r="H87" s="16">
        <v>4.54</v>
      </c>
      <c r="I87" s="13">
        <f>G87*H87</f>
        <v>381.36</v>
      </c>
    </row>
    <row r="88" spans="1:9" x14ac:dyDescent="0.2">
      <c r="A88" s="641"/>
      <c r="B88" s="13"/>
      <c r="C88" s="13" t="s">
        <v>69</v>
      </c>
      <c r="D88" s="14"/>
      <c r="E88" s="15"/>
      <c r="F88" s="15" t="s">
        <v>82</v>
      </c>
      <c r="G88" s="15">
        <v>89</v>
      </c>
      <c r="H88" s="16">
        <v>4.54</v>
      </c>
      <c r="I88" s="13">
        <f t="shared" ref="I88:I95" si="3">G88*H88</f>
        <v>404.06</v>
      </c>
    </row>
    <row r="89" spans="1:9" ht="12.75" customHeight="1" x14ac:dyDescent="0.2">
      <c r="A89" s="641"/>
      <c r="B89" s="13"/>
      <c r="C89" s="13" t="s">
        <v>71</v>
      </c>
      <c r="D89" s="14"/>
      <c r="E89" s="15"/>
      <c r="F89" s="15" t="s">
        <v>82</v>
      </c>
      <c r="G89" s="15">
        <v>86</v>
      </c>
      <c r="H89" s="16">
        <v>4.54</v>
      </c>
      <c r="I89" s="13">
        <f t="shared" si="3"/>
        <v>390.44</v>
      </c>
    </row>
    <row r="90" spans="1:9" x14ac:dyDescent="0.2">
      <c r="A90" s="641"/>
      <c r="B90" s="13"/>
      <c r="C90" s="13" t="s">
        <v>72</v>
      </c>
      <c r="D90" s="14"/>
      <c r="E90" s="15"/>
      <c r="F90" s="15" t="s">
        <v>82</v>
      </c>
      <c r="G90" s="15">
        <v>89</v>
      </c>
      <c r="H90" s="16">
        <v>4.54</v>
      </c>
      <c r="I90" s="13">
        <f t="shared" si="3"/>
        <v>404.06</v>
      </c>
    </row>
    <row r="91" spans="1:9" ht="12.75" customHeight="1" x14ac:dyDescent="0.2">
      <c r="A91" s="641"/>
      <c r="B91" s="13"/>
      <c r="C91" s="13" t="s">
        <v>73</v>
      </c>
      <c r="D91" s="14"/>
      <c r="E91" s="15"/>
      <c r="F91" s="15" t="s">
        <v>82</v>
      </c>
      <c r="G91" s="15">
        <v>86</v>
      </c>
      <c r="H91" s="16">
        <v>4.54</v>
      </c>
      <c r="I91" s="13">
        <f t="shared" si="3"/>
        <v>390.44</v>
      </c>
    </row>
    <row r="92" spans="1:9" ht="12.75" customHeight="1" x14ac:dyDescent="0.2">
      <c r="A92" s="641"/>
      <c r="B92" s="13"/>
      <c r="C92" s="13" t="s">
        <v>74</v>
      </c>
      <c r="D92" s="14"/>
      <c r="E92" s="15"/>
      <c r="F92" s="15" t="s">
        <v>82</v>
      </c>
      <c r="G92" s="15">
        <v>89</v>
      </c>
      <c r="H92" s="16">
        <v>4.8099999999999996</v>
      </c>
      <c r="I92" s="13">
        <f t="shared" si="3"/>
        <v>428.09</v>
      </c>
    </row>
    <row r="93" spans="1:9" ht="12.75" customHeight="1" x14ac:dyDescent="0.2">
      <c r="A93" s="641"/>
      <c r="B93" s="13"/>
      <c r="C93" s="13" t="s">
        <v>75</v>
      </c>
      <c r="D93" s="14"/>
      <c r="E93" s="15"/>
      <c r="F93" s="15" t="s">
        <v>82</v>
      </c>
      <c r="G93" s="15">
        <v>89</v>
      </c>
      <c r="H93" s="16">
        <v>4.8099999999999996</v>
      </c>
      <c r="I93" s="13">
        <f t="shared" si="3"/>
        <v>428.09</v>
      </c>
    </row>
    <row r="94" spans="1:9" ht="12.75" customHeight="1" x14ac:dyDescent="0.2">
      <c r="A94" s="641"/>
      <c r="B94" s="13"/>
      <c r="C94" s="13" t="s">
        <v>76</v>
      </c>
      <c r="D94" s="14"/>
      <c r="E94" s="15"/>
      <c r="F94" s="15" t="s">
        <v>82</v>
      </c>
      <c r="G94" s="15">
        <v>86</v>
      </c>
      <c r="H94" s="16">
        <v>4.8099999999999996</v>
      </c>
      <c r="I94" s="13">
        <f t="shared" si="3"/>
        <v>413.65999999999997</v>
      </c>
    </row>
    <row r="95" spans="1:9" ht="12.75" customHeight="1" x14ac:dyDescent="0.2">
      <c r="A95" s="641"/>
      <c r="B95" s="13"/>
      <c r="C95" s="13" t="s">
        <v>77</v>
      </c>
      <c r="D95" s="14"/>
      <c r="E95" s="15"/>
      <c r="F95" s="15" t="s">
        <v>82</v>
      </c>
      <c r="G95" s="15">
        <v>89</v>
      </c>
      <c r="H95" s="16">
        <v>4.8099999999999996</v>
      </c>
      <c r="I95" s="13">
        <f t="shared" si="3"/>
        <v>428.09</v>
      </c>
    </row>
    <row r="96" spans="1:9" ht="12.75" customHeight="1" x14ac:dyDescent="0.2">
      <c r="A96" s="641"/>
      <c r="B96" s="13"/>
      <c r="C96" s="13" t="s">
        <v>78</v>
      </c>
      <c r="D96" s="14"/>
      <c r="E96" s="15"/>
      <c r="F96" s="15" t="s">
        <v>82</v>
      </c>
      <c r="G96" s="15">
        <v>86</v>
      </c>
      <c r="H96" s="16">
        <v>4.8099999999999996</v>
      </c>
      <c r="I96" s="13">
        <f>G96*H96</f>
        <v>413.65999999999997</v>
      </c>
    </row>
    <row r="97" spans="1:255" ht="12.75" customHeight="1" x14ac:dyDescent="0.2">
      <c r="A97" s="641"/>
      <c r="B97" s="13"/>
      <c r="C97" s="13" t="s">
        <v>79</v>
      </c>
      <c r="D97" s="14"/>
      <c r="E97" s="15"/>
      <c r="F97" s="15" t="s">
        <v>82</v>
      </c>
      <c r="G97" s="15">
        <v>89</v>
      </c>
      <c r="H97" s="16">
        <v>4.8099999999999996</v>
      </c>
      <c r="I97" s="13">
        <f>G97*H97</f>
        <v>428.09</v>
      </c>
    </row>
    <row r="98" spans="1:255" ht="12.75" customHeight="1" x14ac:dyDescent="0.2">
      <c r="A98" s="653"/>
      <c r="B98" s="13"/>
      <c r="C98" s="13" t="s">
        <v>86</v>
      </c>
      <c r="D98" s="14"/>
      <c r="E98" s="15"/>
      <c r="F98" s="15" t="s">
        <v>82</v>
      </c>
      <c r="G98" s="15">
        <f>SUM(G86:G97)</f>
        <v>1051</v>
      </c>
      <c r="H98" s="16"/>
      <c r="I98" s="247">
        <f>SUM(I86:I97)</f>
        <v>4914.1000000000004</v>
      </c>
    </row>
    <row r="99" spans="1:255" ht="25.5" x14ac:dyDescent="0.2">
      <c r="A99" s="11" t="s">
        <v>91</v>
      </c>
      <c r="B99" s="13"/>
      <c r="C99" s="13" t="s">
        <v>86</v>
      </c>
      <c r="D99" s="14"/>
      <c r="E99" s="15"/>
      <c r="F99" s="15"/>
      <c r="G99" s="15"/>
      <c r="H99" s="16"/>
      <c r="I99" s="247">
        <v>16227.3</v>
      </c>
    </row>
    <row r="100" spans="1:255" ht="12.75" customHeight="1" x14ac:dyDescent="0.2">
      <c r="A100" s="11" t="s">
        <v>83</v>
      </c>
      <c r="B100" s="13"/>
      <c r="C100" s="13" t="s">
        <v>86</v>
      </c>
      <c r="D100" s="14"/>
      <c r="E100" s="15"/>
      <c r="F100" s="15"/>
      <c r="G100" s="15"/>
      <c r="H100" s="16"/>
      <c r="I100" s="247">
        <v>1157.07</v>
      </c>
    </row>
    <row r="101" spans="1:255" ht="12.75" customHeight="1" x14ac:dyDescent="0.2">
      <c r="A101" s="11" t="s">
        <v>85</v>
      </c>
      <c r="B101" s="13"/>
      <c r="C101" s="13" t="s">
        <v>86</v>
      </c>
      <c r="D101" s="14"/>
      <c r="E101" s="15"/>
      <c r="F101" s="15"/>
      <c r="G101" s="15"/>
      <c r="H101" s="16"/>
      <c r="I101" s="247">
        <v>1237.1400000000001</v>
      </c>
    </row>
    <row r="102" spans="1:255" ht="12.75" customHeight="1" x14ac:dyDescent="0.2">
      <c r="A102" s="243" t="s">
        <v>88</v>
      </c>
      <c r="B102" s="13"/>
      <c r="C102" s="13" t="s">
        <v>86</v>
      </c>
      <c r="D102" s="14"/>
      <c r="E102" s="15"/>
      <c r="F102" s="15"/>
      <c r="G102" s="15"/>
      <c r="H102" s="16"/>
      <c r="I102" s="247">
        <v>975.12</v>
      </c>
    </row>
    <row r="103" spans="1:255" ht="12.75" customHeight="1" thickBot="1" x14ac:dyDescent="0.25">
      <c r="A103" s="30"/>
      <c r="B103" s="112"/>
      <c r="C103" s="112"/>
      <c r="D103" s="111"/>
      <c r="E103" s="113"/>
      <c r="F103" s="112"/>
      <c r="G103" s="112"/>
      <c r="H103" s="111" t="s">
        <v>16</v>
      </c>
      <c r="I103" s="111">
        <f>SUM(I98:I102)</f>
        <v>24510.73</v>
      </c>
    </row>
    <row r="104" spans="1:255" s="45" customFormat="1" ht="83.25" customHeight="1" thickBot="1" x14ac:dyDescent="0.25">
      <c r="A104" s="120" t="s">
        <v>96</v>
      </c>
      <c r="B104" s="117" t="s">
        <v>15</v>
      </c>
      <c r="C104" s="117" t="s">
        <v>4</v>
      </c>
      <c r="D104" s="117" t="s">
        <v>22</v>
      </c>
      <c r="E104" s="121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06"/>
      <c r="B105" s="107">
        <v>449.48</v>
      </c>
      <c r="C105" s="58" t="s">
        <v>65</v>
      </c>
      <c r="D105" s="67"/>
      <c r="E105" s="59"/>
      <c r="F105" s="59"/>
      <c r="G105" s="59"/>
      <c r="H105" s="60"/>
      <c r="I105" s="61">
        <f t="shared" ref="I105:I116" si="4">G105*H105</f>
        <v>0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19"/>
      <c r="B106" s="108">
        <v>393.57</v>
      </c>
      <c r="C106" s="95" t="s">
        <v>66</v>
      </c>
      <c r="D106" s="96"/>
      <c r="E106" s="97"/>
      <c r="F106" s="97"/>
      <c r="G106" s="97"/>
      <c r="H106" s="98"/>
      <c r="I106" s="99">
        <f t="shared" si="4"/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19"/>
      <c r="B107" s="109">
        <v>448.98</v>
      </c>
      <c r="C107" s="162" t="s">
        <v>69</v>
      </c>
      <c r="D107" s="161"/>
      <c r="E107" s="161"/>
      <c r="F107" s="161"/>
      <c r="G107" s="47"/>
      <c r="H107" s="48"/>
      <c r="I107" s="49">
        <f t="shared" si="4"/>
        <v>0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19"/>
      <c r="B108" s="109">
        <v>443.94</v>
      </c>
      <c r="C108" s="162" t="s">
        <v>71</v>
      </c>
      <c r="D108" s="161"/>
      <c r="E108" s="161"/>
      <c r="F108" s="161"/>
      <c r="G108" s="47"/>
      <c r="H108" s="48"/>
      <c r="I108" s="49">
        <f t="shared" si="4"/>
        <v>0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19"/>
      <c r="B109" s="109">
        <v>448.51</v>
      </c>
      <c r="C109" s="162" t="s">
        <v>72</v>
      </c>
      <c r="D109" s="161"/>
      <c r="E109" s="161"/>
      <c r="F109" s="161"/>
      <c r="G109" s="47"/>
      <c r="H109" s="48"/>
      <c r="I109" s="49">
        <f t="shared" si="4"/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32"/>
      <c r="B110" s="109">
        <v>442.22</v>
      </c>
      <c r="C110" s="162" t="s">
        <v>73</v>
      </c>
      <c r="D110" s="89"/>
      <c r="E110" s="47"/>
      <c r="F110" s="47"/>
      <c r="G110" s="47"/>
      <c r="H110" s="48"/>
      <c r="I110" s="49">
        <f t="shared" si="4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1"/>
      <c r="B111" s="109">
        <v>371.29</v>
      </c>
      <c r="C111" s="162" t="s">
        <v>74</v>
      </c>
      <c r="D111" s="89"/>
      <c r="E111" s="47"/>
      <c r="F111" s="47"/>
      <c r="G111" s="47"/>
      <c r="H111" s="48"/>
      <c r="I111" s="49">
        <f t="shared" si="4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1"/>
      <c r="B112" s="109">
        <v>392.26659999999998</v>
      </c>
      <c r="C112" s="162" t="s">
        <v>75</v>
      </c>
      <c r="D112" s="89"/>
      <c r="E112" s="47"/>
      <c r="F112" s="47"/>
      <c r="G112" s="47"/>
      <c r="H112" s="48"/>
      <c r="I112" s="49">
        <f t="shared" si="4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1"/>
      <c r="B113" s="109">
        <v>442.14280000000002</v>
      </c>
      <c r="C113" s="162" t="s">
        <v>76</v>
      </c>
      <c r="D113" s="89"/>
      <c r="E113" s="47"/>
      <c r="F113" s="47"/>
      <c r="G113" s="47"/>
      <c r="H113" s="48"/>
      <c r="I113" s="49">
        <f t="shared" si="4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1"/>
      <c r="B114" s="109">
        <v>359.14819999999997</v>
      </c>
      <c r="C114" s="162" t="s">
        <v>77</v>
      </c>
      <c r="D114" s="89"/>
      <c r="E114" s="47"/>
      <c r="F114" s="47"/>
      <c r="G114" s="47"/>
      <c r="H114" s="48"/>
      <c r="I114" s="49">
        <f t="shared" si="4"/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1"/>
      <c r="B115" s="109">
        <v>363.74200000000002</v>
      </c>
      <c r="C115" s="162" t="s">
        <v>78</v>
      </c>
      <c r="D115" s="89"/>
      <c r="E115" s="47"/>
      <c r="F115" s="47"/>
      <c r="G115" s="47"/>
      <c r="H115" s="48"/>
      <c r="I115" s="49">
        <f t="shared" si="4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1"/>
      <c r="B116" s="109">
        <v>453.34879999999998</v>
      </c>
      <c r="C116" s="162" t="s">
        <v>79</v>
      </c>
      <c r="D116" s="89"/>
      <c r="E116" s="47"/>
      <c r="F116" s="47"/>
      <c r="G116" s="47"/>
      <c r="H116" s="48"/>
      <c r="I116" s="49">
        <f t="shared" si="4"/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3.5" thickBot="1" x14ac:dyDescent="0.25">
      <c r="A117" s="11"/>
      <c r="B117" s="188"/>
      <c r="C117" s="426" t="s">
        <v>86</v>
      </c>
      <c r="D117" s="166"/>
      <c r="E117" s="53"/>
      <c r="F117" s="53"/>
      <c r="G117" s="53"/>
      <c r="H117" s="156"/>
      <c r="I117" s="49">
        <v>170.3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1"/>
      <c r="B118" s="18">
        <f>SUM(B105:B116)</f>
        <v>5008.6383999999998</v>
      </c>
      <c r="C118" s="17"/>
      <c r="D118" s="18"/>
      <c r="E118" s="19"/>
      <c r="F118" s="17"/>
      <c r="G118" s="17"/>
      <c r="H118" s="18" t="s">
        <v>16</v>
      </c>
      <c r="I118" s="18">
        <f>SUM(I105:I117)</f>
        <v>170.3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39.75" customHeight="1" thickBot="1" x14ac:dyDescent="0.25">
      <c r="A119" s="46" t="s">
        <v>98</v>
      </c>
      <c r="B119" s="117" t="s">
        <v>15</v>
      </c>
      <c r="C119" s="117" t="s">
        <v>4</v>
      </c>
      <c r="D119" s="117" t="s">
        <v>22</v>
      </c>
      <c r="E119" s="121" t="s">
        <v>17</v>
      </c>
      <c r="F119" s="117" t="s">
        <v>18</v>
      </c>
      <c r="G119" s="117" t="s">
        <v>9</v>
      </c>
      <c r="H119" s="117" t="s">
        <v>12</v>
      </c>
      <c r="I119" s="118" t="s">
        <v>11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26.25" thickBot="1" x14ac:dyDescent="0.25">
      <c r="A120" s="120" t="s">
        <v>87</v>
      </c>
      <c r="B120" s="167"/>
      <c r="C120" s="88" t="s">
        <v>86</v>
      </c>
      <c r="D120" s="257"/>
      <c r="E120" s="258"/>
      <c r="F120" s="257"/>
      <c r="G120" s="258"/>
      <c r="H120" s="258"/>
      <c r="I120" s="49">
        <v>6804.71</v>
      </c>
    </row>
    <row r="121" spans="1:255" ht="13.5" thickBot="1" x14ac:dyDescent="0.25">
      <c r="A121" s="46"/>
      <c r="B121" s="79">
        <f>SUM(B120:B120)</f>
        <v>0</v>
      </c>
      <c r="C121" s="78"/>
      <c r="D121" s="79"/>
      <c r="E121" s="80"/>
      <c r="F121" s="78"/>
      <c r="G121" s="78"/>
      <c r="H121" s="79" t="s">
        <v>16</v>
      </c>
      <c r="I121" s="79">
        <f>SUM(I120:I120)</f>
        <v>6804.71</v>
      </c>
    </row>
    <row r="122" spans="1:255" ht="51.75" thickBot="1" x14ac:dyDescent="0.25">
      <c r="A122" s="137" t="s">
        <v>97</v>
      </c>
      <c r="B122" s="117" t="s">
        <v>15</v>
      </c>
      <c r="C122" s="117" t="s">
        <v>4</v>
      </c>
      <c r="D122" s="117" t="s">
        <v>22</v>
      </c>
      <c r="E122" s="285" t="s">
        <v>17</v>
      </c>
      <c r="F122" s="117" t="s">
        <v>18</v>
      </c>
      <c r="G122" s="117" t="s">
        <v>9</v>
      </c>
      <c r="H122" s="117" t="s">
        <v>12</v>
      </c>
      <c r="I122" s="118" t="s">
        <v>11</v>
      </c>
    </row>
    <row r="123" spans="1:255" ht="13.5" thickBot="1" x14ac:dyDescent="0.25">
      <c r="A123" s="209"/>
      <c r="B123" s="188"/>
      <c r="C123" s="73" t="s">
        <v>86</v>
      </c>
      <c r="D123" s="166"/>
      <c r="E123" s="53"/>
      <c r="F123" s="53"/>
      <c r="G123" s="53"/>
      <c r="H123" s="156"/>
      <c r="I123" s="571">
        <v>10784.01</v>
      </c>
    </row>
    <row r="124" spans="1:255" ht="13.5" thickBot="1" x14ac:dyDescent="0.25">
      <c r="A124" s="137"/>
      <c r="B124" s="277"/>
      <c r="C124" s="78"/>
      <c r="D124" s="79"/>
      <c r="E124" s="80"/>
      <c r="F124" s="78"/>
      <c r="G124" s="78"/>
      <c r="H124" s="79"/>
      <c r="I124" s="81">
        <f>SUM(I123)</f>
        <v>10784.01</v>
      </c>
    </row>
    <row r="125" spans="1:255" x14ac:dyDescent="0.2">
      <c r="A125" s="9"/>
      <c r="B125" s="9"/>
      <c r="C125" s="9"/>
      <c r="D125" s="9"/>
      <c r="E125" s="9"/>
      <c r="F125" s="20"/>
      <c r="G125" s="20"/>
      <c r="H125" s="20"/>
      <c r="I125" s="20"/>
    </row>
    <row r="126" spans="1:255" ht="12.75" customHeight="1" x14ac:dyDescent="0.2">
      <c r="A126" s="21" t="s">
        <v>20</v>
      </c>
      <c r="B126" s="22"/>
      <c r="C126" s="23"/>
      <c r="D126" s="4" t="s">
        <v>8</v>
      </c>
      <c r="E126" s="4" t="s">
        <v>5</v>
      </c>
      <c r="F126" s="122" t="s">
        <v>6</v>
      </c>
    </row>
    <row r="127" spans="1:255" ht="12.75" customHeight="1" x14ac:dyDescent="0.2">
      <c r="A127" s="593" t="s">
        <v>14</v>
      </c>
      <c r="B127" s="594"/>
      <c r="C127" s="25"/>
      <c r="D127" s="26">
        <f>B24</f>
        <v>18307.752</v>
      </c>
      <c r="E127" s="26">
        <f>I24</f>
        <v>812.95</v>
      </c>
      <c r="F127" s="123">
        <f>D127+E127</f>
        <v>19120.702000000001</v>
      </c>
    </row>
    <row r="128" spans="1:255" ht="12.75" customHeight="1" x14ac:dyDescent="0.2">
      <c r="A128" s="593" t="s">
        <v>1603</v>
      </c>
      <c r="B128" s="594"/>
      <c r="C128" s="25"/>
      <c r="D128" s="26">
        <f>B49</f>
        <v>17529.484</v>
      </c>
      <c r="E128" s="26">
        <f>I49</f>
        <v>6319.6119999999992</v>
      </c>
      <c r="F128" s="123">
        <f>D128+E128</f>
        <v>23849.095999999998</v>
      </c>
    </row>
    <row r="129" spans="1:7" ht="12.75" customHeight="1" x14ac:dyDescent="0.2">
      <c r="A129" s="593" t="s">
        <v>13</v>
      </c>
      <c r="B129" s="594"/>
      <c r="C129" s="25"/>
      <c r="D129" s="26">
        <f>B69</f>
        <v>12825.641199999998</v>
      </c>
      <c r="E129" s="26">
        <f>I69</f>
        <v>165.4</v>
      </c>
      <c r="F129" s="123">
        <f>D129+E129</f>
        <v>12991.041199999998</v>
      </c>
    </row>
    <row r="130" spans="1:7" ht="12.75" customHeight="1" x14ac:dyDescent="0.2">
      <c r="A130" s="593" t="s">
        <v>383</v>
      </c>
      <c r="B130" s="594"/>
      <c r="C130" s="25"/>
      <c r="D130" s="26">
        <f>B84</f>
        <v>4850.29</v>
      </c>
      <c r="E130" s="26">
        <f>I84</f>
        <v>0</v>
      </c>
      <c r="F130" s="123">
        <f>D130+E130</f>
        <v>4850.29</v>
      </c>
      <c r="G130" s="56"/>
    </row>
    <row r="131" spans="1:7" ht="12.75" customHeight="1" x14ac:dyDescent="0.2">
      <c r="A131" s="593" t="s">
        <v>25</v>
      </c>
      <c r="B131" s="594"/>
      <c r="C131" s="25"/>
      <c r="D131" s="26">
        <f>B118</f>
        <v>5008.6383999999998</v>
      </c>
      <c r="E131" s="26">
        <f>I118</f>
        <v>170.3</v>
      </c>
      <c r="F131" s="123">
        <f>D131+E131</f>
        <v>5178.9384</v>
      </c>
      <c r="G131" s="56"/>
    </row>
    <row r="132" spans="1:7" ht="12.75" customHeight="1" x14ac:dyDescent="0.2">
      <c r="A132" s="607" t="s">
        <v>68</v>
      </c>
      <c r="B132" s="608"/>
      <c r="C132" s="248"/>
      <c r="D132" s="249"/>
      <c r="E132" s="249"/>
      <c r="F132" s="245">
        <f>F133+F134+F135+F136+F137</f>
        <v>24510.73</v>
      </c>
      <c r="G132" s="56"/>
    </row>
    <row r="133" spans="1:7" ht="12.75" customHeight="1" x14ac:dyDescent="0.2">
      <c r="A133" s="605" t="s">
        <v>81</v>
      </c>
      <c r="B133" s="606"/>
      <c r="C133" s="25"/>
      <c r="D133" s="26"/>
      <c r="E133" s="26"/>
      <c r="F133" s="123">
        <f>I98</f>
        <v>4914.1000000000004</v>
      </c>
      <c r="G133" s="56"/>
    </row>
    <row r="134" spans="1:7" ht="12.75" customHeight="1" x14ac:dyDescent="0.2">
      <c r="A134" s="605" t="s">
        <v>91</v>
      </c>
      <c r="B134" s="606"/>
      <c r="C134" s="25"/>
      <c r="D134" s="26"/>
      <c r="E134" s="26"/>
      <c r="F134" s="123">
        <f>I99</f>
        <v>16227.3</v>
      </c>
      <c r="G134" s="56"/>
    </row>
    <row r="135" spans="1:7" ht="12.75" customHeight="1" x14ac:dyDescent="0.2">
      <c r="A135" s="605" t="s">
        <v>83</v>
      </c>
      <c r="B135" s="606"/>
      <c r="C135" s="25"/>
      <c r="D135" s="26"/>
      <c r="E135" s="26"/>
      <c r="F135" s="123">
        <f>I100</f>
        <v>1157.07</v>
      </c>
      <c r="G135" s="56"/>
    </row>
    <row r="136" spans="1:7" ht="12.75" customHeight="1" x14ac:dyDescent="0.2">
      <c r="A136" s="605" t="s">
        <v>85</v>
      </c>
      <c r="B136" s="606"/>
      <c r="C136" s="25"/>
      <c r="D136" s="26"/>
      <c r="E136" s="26"/>
      <c r="F136" s="123">
        <f>I101</f>
        <v>1237.1400000000001</v>
      </c>
      <c r="G136" s="56"/>
    </row>
    <row r="137" spans="1:7" ht="12.75" customHeight="1" x14ac:dyDescent="0.2">
      <c r="A137" s="605" t="s">
        <v>88</v>
      </c>
      <c r="B137" s="606"/>
      <c r="C137" s="25"/>
      <c r="D137" s="26"/>
      <c r="E137" s="26"/>
      <c r="F137" s="123">
        <f>I102</f>
        <v>975.12</v>
      </c>
      <c r="G137" s="56"/>
    </row>
    <row r="138" spans="1:7" ht="12.75" customHeight="1" x14ac:dyDescent="0.2">
      <c r="A138" s="614" t="s">
        <v>2</v>
      </c>
      <c r="B138" s="615"/>
      <c r="C138" s="25"/>
      <c r="D138" s="26">
        <f>B121</f>
        <v>0</v>
      </c>
      <c r="E138" s="26"/>
      <c r="F138" s="123">
        <f>D138+E138+I121</f>
        <v>6804.71</v>
      </c>
      <c r="G138" s="56"/>
    </row>
    <row r="139" spans="1:7" ht="12.75" customHeight="1" x14ac:dyDescent="0.2">
      <c r="A139" s="614" t="s">
        <v>97</v>
      </c>
      <c r="B139" s="615"/>
      <c r="C139" s="25"/>
      <c r="D139" s="26"/>
      <c r="E139" s="26"/>
      <c r="F139" s="123">
        <f>I124</f>
        <v>10784.01</v>
      </c>
      <c r="G139" s="56"/>
    </row>
    <row r="140" spans="1:7" ht="12.75" customHeight="1" x14ac:dyDescent="0.2">
      <c r="A140" s="612" t="s">
        <v>21</v>
      </c>
      <c r="B140" s="613"/>
      <c r="C140" s="27"/>
      <c r="D140" s="28">
        <f>SUM(D127:D138)</f>
        <v>58521.805600000007</v>
      </c>
      <c r="E140" s="28">
        <f>SUM(E127:E131)</f>
        <v>7468.2619999999988</v>
      </c>
      <c r="F140" s="124">
        <f>F127+F128+F129+F130+F131+F132+F138+F139</f>
        <v>108089.51759999999</v>
      </c>
    </row>
  </sheetData>
  <autoFilter ref="A5:I118"/>
  <mergeCells count="45">
    <mergeCell ref="G1:H1"/>
    <mergeCell ref="G2:H2"/>
    <mergeCell ref="D37:D38"/>
    <mergeCell ref="A1:B1"/>
    <mergeCell ref="D21:D23"/>
    <mergeCell ref="A39:A43"/>
    <mergeCell ref="C39:C45"/>
    <mergeCell ref="A26:A30"/>
    <mergeCell ref="A37:A38"/>
    <mergeCell ref="C7:C9"/>
    <mergeCell ref="D18:D20"/>
    <mergeCell ref="D44:D45"/>
    <mergeCell ref="B39:B45"/>
    <mergeCell ref="C18:C20"/>
    <mergeCell ref="B18:B20"/>
    <mergeCell ref="C21:C23"/>
    <mergeCell ref="B26:B30"/>
    <mergeCell ref="A7:A9"/>
    <mergeCell ref="A130:B130"/>
    <mergeCell ref="A132:B132"/>
    <mergeCell ref="A135:B135"/>
    <mergeCell ref="A131:B131"/>
    <mergeCell ref="A86:A98"/>
    <mergeCell ref="A134:B134"/>
    <mergeCell ref="A44:A45"/>
    <mergeCell ref="A64:A68"/>
    <mergeCell ref="D7:D9"/>
    <mergeCell ref="B7:B9"/>
    <mergeCell ref="D39:D43"/>
    <mergeCell ref="C37:C38"/>
    <mergeCell ref="D26:D30"/>
    <mergeCell ref="A18:A20"/>
    <mergeCell ref="C26:C30"/>
    <mergeCell ref="B37:B38"/>
    <mergeCell ref="A21:A23"/>
    <mergeCell ref="B21:B23"/>
    <mergeCell ref="A140:B140"/>
    <mergeCell ref="A127:B127"/>
    <mergeCell ref="A128:B128"/>
    <mergeCell ref="A129:B129"/>
    <mergeCell ref="A138:B138"/>
    <mergeCell ref="A136:B136"/>
    <mergeCell ref="A133:B133"/>
    <mergeCell ref="A139:B139"/>
    <mergeCell ref="A137:B13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5"/>
  <dimension ref="A1:IU149"/>
  <sheetViews>
    <sheetView topLeftCell="A124" zoomScaleNormal="100" workbookViewId="0">
      <selection activeCell="A137" sqref="A137:B137"/>
    </sheetView>
  </sheetViews>
  <sheetFormatPr defaultRowHeight="12.75" customHeight="1" x14ac:dyDescent="0.2"/>
  <cols>
    <col min="1" max="1" width="22.85546875" customWidth="1"/>
    <col min="2" max="2" width="12.5703125" customWidth="1"/>
    <col min="3" max="3" width="10.28515625" customWidth="1"/>
    <col min="4" max="4" width="19" customWidth="1"/>
    <col min="5" max="5" width="25.7109375" customWidth="1"/>
    <col min="6" max="6" width="14.28515625" customWidth="1"/>
    <col min="7" max="7" width="7.28515625" customWidth="1"/>
    <col min="8" max="8" width="12.28515625" customWidth="1"/>
    <col min="9" max="9" width="13.1406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3137.4</v>
      </c>
      <c r="E2" s="5">
        <v>861485.7</v>
      </c>
      <c r="F2" s="6">
        <v>858690.26</v>
      </c>
      <c r="G2" s="586">
        <f>E2-F2</f>
        <v>2795.4399999999441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>
        <v>8</v>
      </c>
      <c r="F3" s="1"/>
      <c r="G3" s="1"/>
      <c r="H3" s="1" t="s">
        <v>24</v>
      </c>
      <c r="I3" s="8">
        <f>F2-F149</f>
        <v>59530.544899999863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9434.15</v>
      </c>
      <c r="C6" s="33" t="s">
        <v>65</v>
      </c>
      <c r="D6" s="404"/>
      <c r="E6" s="35"/>
      <c r="F6" s="35"/>
      <c r="G6" s="35"/>
      <c r="H6" s="36"/>
      <c r="I6" s="33">
        <f t="shared" ref="I6:I21" si="0">G6*H6</f>
        <v>0</v>
      </c>
    </row>
    <row r="7" spans="1:9" ht="12.75" customHeight="1" x14ac:dyDescent="0.2">
      <c r="A7" s="30"/>
      <c r="B7" s="74">
        <v>9418.57</v>
      </c>
      <c r="C7" s="74" t="s">
        <v>66</v>
      </c>
      <c r="D7" s="319"/>
      <c r="E7" s="76"/>
      <c r="F7" s="76"/>
      <c r="G7" s="76"/>
      <c r="H7" s="77"/>
      <c r="I7" s="43">
        <f t="shared" si="0"/>
        <v>0</v>
      </c>
    </row>
    <row r="8" spans="1:9" ht="12.75" customHeight="1" thickBot="1" x14ac:dyDescent="0.25">
      <c r="A8" s="268"/>
      <c r="B8" s="13">
        <v>10068.299999999999</v>
      </c>
      <c r="C8" s="74" t="s">
        <v>69</v>
      </c>
      <c r="D8" s="270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588" t="s">
        <v>840</v>
      </c>
      <c r="B9" s="579">
        <v>8899.11</v>
      </c>
      <c r="C9" s="579" t="s">
        <v>71</v>
      </c>
      <c r="D9" s="616"/>
      <c r="E9" s="37" t="s">
        <v>777</v>
      </c>
      <c r="F9" s="37" t="s">
        <v>100</v>
      </c>
      <c r="G9" s="37">
        <v>1</v>
      </c>
      <c r="H9" s="38">
        <v>73</v>
      </c>
      <c r="I9" s="39">
        <f t="shared" si="0"/>
        <v>73</v>
      </c>
    </row>
    <row r="10" spans="1:9" ht="12.75" customHeight="1" x14ac:dyDescent="0.2">
      <c r="A10" s="589"/>
      <c r="B10" s="581"/>
      <c r="C10" s="581"/>
      <c r="D10" s="622"/>
      <c r="E10" s="35" t="s">
        <v>283</v>
      </c>
      <c r="F10" s="35" t="s">
        <v>100</v>
      </c>
      <c r="G10" s="35">
        <v>1</v>
      </c>
      <c r="H10" s="36">
        <v>100</v>
      </c>
      <c r="I10" s="160">
        <f t="shared" si="0"/>
        <v>100</v>
      </c>
    </row>
    <row r="11" spans="1:9" ht="12.75" customHeight="1" thickBot="1" x14ac:dyDescent="0.25">
      <c r="A11" s="590"/>
      <c r="B11" s="580"/>
      <c r="C11" s="580"/>
      <c r="D11" s="617"/>
      <c r="E11" s="40" t="s">
        <v>841</v>
      </c>
      <c r="F11" s="40" t="s">
        <v>102</v>
      </c>
      <c r="G11" s="40">
        <v>1.5</v>
      </c>
      <c r="H11" s="41">
        <v>69.78</v>
      </c>
      <c r="I11" s="42">
        <f t="shared" si="0"/>
        <v>104.67</v>
      </c>
    </row>
    <row r="12" spans="1:9" ht="12.75" customHeight="1" x14ac:dyDescent="0.2">
      <c r="A12" s="32"/>
      <c r="B12" s="33">
        <v>8254.8700000000008</v>
      </c>
      <c r="C12" s="33" t="s">
        <v>72</v>
      </c>
      <c r="D12" s="313"/>
      <c r="E12" s="53"/>
      <c r="F12" s="53"/>
      <c r="G12" s="53"/>
      <c r="H12" s="156"/>
      <c r="I12" s="168"/>
    </row>
    <row r="13" spans="1:9" ht="12.75" customHeight="1" x14ac:dyDescent="0.2">
      <c r="A13" s="11"/>
      <c r="B13" s="13">
        <v>7306.67</v>
      </c>
      <c r="C13" s="13" t="s">
        <v>73</v>
      </c>
      <c r="D13" s="57"/>
      <c r="E13" s="76"/>
      <c r="F13" s="76"/>
      <c r="G13" s="76"/>
      <c r="H13" s="77"/>
      <c r="I13" s="204"/>
    </row>
    <row r="14" spans="1:9" ht="12.75" customHeight="1" x14ac:dyDescent="0.2">
      <c r="A14" s="268"/>
      <c r="B14" s="13">
        <v>8459.73</v>
      </c>
      <c r="C14" s="74" t="s">
        <v>74</v>
      </c>
      <c r="D14" s="270"/>
      <c r="E14" s="15"/>
      <c r="F14" s="15"/>
      <c r="G14" s="15"/>
      <c r="H14" s="16"/>
      <c r="I14" s="43">
        <f t="shared" si="0"/>
        <v>0</v>
      </c>
    </row>
    <row r="15" spans="1:9" ht="12.75" customHeight="1" thickBot="1" x14ac:dyDescent="0.25">
      <c r="A15" s="316"/>
      <c r="B15" s="74">
        <v>6934.2209999999995</v>
      </c>
      <c r="C15" s="74" t="s">
        <v>75</v>
      </c>
      <c r="D15" s="317"/>
      <c r="E15" s="76"/>
      <c r="F15" s="76"/>
      <c r="G15" s="76"/>
      <c r="H15" s="77"/>
      <c r="I15" s="204">
        <f t="shared" si="0"/>
        <v>0</v>
      </c>
    </row>
    <row r="16" spans="1:9" ht="12.75" customHeight="1" x14ac:dyDescent="0.2">
      <c r="A16" s="588" t="s">
        <v>421</v>
      </c>
      <c r="B16" s="579">
        <v>7534.1109999999999</v>
      </c>
      <c r="C16" s="579" t="s">
        <v>76</v>
      </c>
      <c r="D16" s="591" t="s">
        <v>287</v>
      </c>
      <c r="E16" s="85" t="s">
        <v>1200</v>
      </c>
      <c r="F16" s="85" t="s">
        <v>100</v>
      </c>
      <c r="G16" s="85">
        <v>10</v>
      </c>
      <c r="H16" s="158">
        <v>15</v>
      </c>
      <c r="I16" s="39">
        <f t="shared" si="0"/>
        <v>150</v>
      </c>
    </row>
    <row r="17" spans="1:9" ht="12.75" customHeight="1" thickBot="1" x14ac:dyDescent="0.25">
      <c r="A17" s="590"/>
      <c r="B17" s="581"/>
      <c r="C17" s="581"/>
      <c r="D17" s="592"/>
      <c r="E17" s="40" t="s">
        <v>422</v>
      </c>
      <c r="F17" s="40" t="s">
        <v>285</v>
      </c>
      <c r="G17" s="40">
        <v>0.25</v>
      </c>
      <c r="H17" s="41">
        <v>350</v>
      </c>
      <c r="I17" s="42">
        <f t="shared" si="0"/>
        <v>87.5</v>
      </c>
    </row>
    <row r="18" spans="1:9" ht="13.5" thickBot="1" x14ac:dyDescent="0.25">
      <c r="A18" s="46" t="s">
        <v>522</v>
      </c>
      <c r="B18" s="580"/>
      <c r="C18" s="580"/>
      <c r="D18" s="47" t="s">
        <v>1205</v>
      </c>
      <c r="E18" s="47" t="s">
        <v>523</v>
      </c>
      <c r="F18" s="47" t="s">
        <v>300</v>
      </c>
      <c r="G18" s="47">
        <v>1</v>
      </c>
      <c r="H18" s="48">
        <v>815.4</v>
      </c>
      <c r="I18" s="49">
        <f t="shared" si="0"/>
        <v>815.4</v>
      </c>
    </row>
    <row r="19" spans="1:9" ht="12.75" customHeight="1" x14ac:dyDescent="0.2">
      <c r="A19" s="265"/>
      <c r="B19" s="33">
        <v>7634.5749999999998</v>
      </c>
      <c r="C19" s="33" t="s">
        <v>77</v>
      </c>
      <c r="D19" s="267"/>
      <c r="E19" s="35"/>
      <c r="F19" s="35"/>
      <c r="G19" s="35"/>
      <c r="H19" s="36"/>
      <c r="I19" s="160">
        <f t="shared" si="0"/>
        <v>0</v>
      </c>
    </row>
    <row r="20" spans="1:9" ht="12.75" customHeight="1" x14ac:dyDescent="0.2">
      <c r="A20" s="268"/>
      <c r="B20" s="13">
        <v>8256.7559999999994</v>
      </c>
      <c r="C20" s="33" t="s">
        <v>78</v>
      </c>
      <c r="D20" s="270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268"/>
      <c r="B21" s="13">
        <v>8229.9629999999997</v>
      </c>
      <c r="C21" s="33" t="s">
        <v>79</v>
      </c>
      <c r="D21" s="270"/>
      <c r="E21" s="15"/>
      <c r="F21" s="15"/>
      <c r="G21" s="15"/>
      <c r="H21" s="16"/>
      <c r="I21" s="43">
        <f t="shared" si="0"/>
        <v>0</v>
      </c>
    </row>
    <row r="22" spans="1:9" ht="12.75" customHeight="1" thickBot="1" x14ac:dyDescent="0.25">
      <c r="A22" s="82"/>
      <c r="B22" s="200">
        <f>SUM(B6:B21)</f>
        <v>100431.02600000001</v>
      </c>
      <c r="C22" s="201"/>
      <c r="D22" s="200"/>
      <c r="E22" s="202"/>
      <c r="F22" s="201"/>
      <c r="G22" s="201"/>
      <c r="H22" s="200" t="s">
        <v>16</v>
      </c>
      <c r="I22" s="200">
        <f>SUM(I6:I21)</f>
        <v>1330.5700000000002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x14ac:dyDescent="0.2">
      <c r="A24" s="588" t="s">
        <v>140</v>
      </c>
      <c r="B24" s="579">
        <v>13626.16</v>
      </c>
      <c r="C24" s="579" t="s">
        <v>65</v>
      </c>
      <c r="D24" s="591" t="s">
        <v>139</v>
      </c>
      <c r="E24" s="37" t="s">
        <v>238</v>
      </c>
      <c r="F24" s="37" t="s">
        <v>100</v>
      </c>
      <c r="G24" s="37">
        <v>1</v>
      </c>
      <c r="H24" s="38">
        <v>138.53</v>
      </c>
      <c r="I24" s="39">
        <f t="shared" ref="I24:I57" si="1">G24*H24</f>
        <v>138.53</v>
      </c>
    </row>
    <row r="25" spans="1:9" x14ac:dyDescent="0.2">
      <c r="A25" s="589"/>
      <c r="B25" s="581"/>
      <c r="C25" s="581"/>
      <c r="D25" s="595"/>
      <c r="E25" s="35" t="s">
        <v>228</v>
      </c>
      <c r="F25" s="35" t="s">
        <v>100</v>
      </c>
      <c r="G25" s="35">
        <v>1</v>
      </c>
      <c r="H25" s="36">
        <v>8.07</v>
      </c>
      <c r="I25" s="160">
        <f t="shared" si="1"/>
        <v>8.07</v>
      </c>
    </row>
    <row r="26" spans="1:9" ht="12.75" customHeight="1" x14ac:dyDescent="0.2">
      <c r="A26" s="589"/>
      <c r="B26" s="581"/>
      <c r="C26" s="581"/>
      <c r="D26" s="595"/>
      <c r="E26" s="15" t="s">
        <v>240</v>
      </c>
      <c r="F26" s="15" t="s">
        <v>100</v>
      </c>
      <c r="G26" s="15">
        <v>3</v>
      </c>
      <c r="H26" s="16">
        <v>320</v>
      </c>
      <c r="I26" s="43">
        <f t="shared" si="1"/>
        <v>960</v>
      </c>
    </row>
    <row r="27" spans="1:9" ht="12.75" customHeight="1" x14ac:dyDescent="0.2">
      <c r="A27" s="589"/>
      <c r="B27" s="581"/>
      <c r="C27" s="581"/>
      <c r="D27" s="595"/>
      <c r="E27" s="15" t="s">
        <v>239</v>
      </c>
      <c r="F27" s="15" t="s">
        <v>100</v>
      </c>
      <c r="G27" s="15">
        <v>1</v>
      </c>
      <c r="H27" s="16">
        <v>450</v>
      </c>
      <c r="I27" s="43">
        <f t="shared" si="1"/>
        <v>450</v>
      </c>
    </row>
    <row r="28" spans="1:9" ht="12.75" customHeight="1" x14ac:dyDescent="0.2">
      <c r="A28" s="589"/>
      <c r="B28" s="581"/>
      <c r="C28" s="581"/>
      <c r="D28" s="595"/>
      <c r="E28" s="15" t="s">
        <v>193</v>
      </c>
      <c r="F28" s="15" t="s">
        <v>100</v>
      </c>
      <c r="G28" s="15">
        <v>2</v>
      </c>
      <c r="H28" s="16">
        <v>106.12</v>
      </c>
      <c r="I28" s="43">
        <f t="shared" si="1"/>
        <v>212.24</v>
      </c>
    </row>
    <row r="29" spans="1:9" ht="12.75" customHeight="1" x14ac:dyDescent="0.2">
      <c r="A29" s="589"/>
      <c r="B29" s="581"/>
      <c r="C29" s="581"/>
      <c r="D29" s="595"/>
      <c r="E29" s="15" t="s">
        <v>242</v>
      </c>
      <c r="F29" s="15" t="s">
        <v>100</v>
      </c>
      <c r="G29" s="15">
        <v>1</v>
      </c>
      <c r="H29" s="16">
        <v>210</v>
      </c>
      <c r="I29" s="43">
        <f t="shared" si="1"/>
        <v>210</v>
      </c>
    </row>
    <row r="30" spans="1:9" ht="12.75" customHeight="1" x14ac:dyDescent="0.2">
      <c r="A30" s="589"/>
      <c r="B30" s="581"/>
      <c r="C30" s="581"/>
      <c r="D30" s="595"/>
      <c r="E30" s="15" t="s">
        <v>241</v>
      </c>
      <c r="F30" s="15" t="s">
        <v>100</v>
      </c>
      <c r="G30" s="15">
        <v>1</v>
      </c>
      <c r="H30" s="16">
        <v>36</v>
      </c>
      <c r="I30" s="204">
        <f t="shared" si="1"/>
        <v>36</v>
      </c>
    </row>
    <row r="31" spans="1:9" ht="12.75" customHeight="1" x14ac:dyDescent="0.2">
      <c r="A31" s="589"/>
      <c r="B31" s="581"/>
      <c r="C31" s="581"/>
      <c r="D31" s="595"/>
      <c r="E31" s="15" t="s">
        <v>243</v>
      </c>
      <c r="F31" s="15" t="s">
        <v>100</v>
      </c>
      <c r="G31" s="15">
        <v>1</v>
      </c>
      <c r="H31" s="16">
        <v>60.79</v>
      </c>
      <c r="I31" s="204">
        <f t="shared" si="1"/>
        <v>60.79</v>
      </c>
    </row>
    <row r="32" spans="1:9" ht="12.75" customHeight="1" thickBot="1" x14ac:dyDescent="0.25">
      <c r="A32" s="590"/>
      <c r="B32" s="580"/>
      <c r="C32" s="580"/>
      <c r="D32" s="592"/>
      <c r="E32" s="40" t="s">
        <v>244</v>
      </c>
      <c r="F32" s="40" t="s">
        <v>100</v>
      </c>
      <c r="G32" s="40">
        <v>1</v>
      </c>
      <c r="H32" s="41">
        <v>280</v>
      </c>
      <c r="I32" s="42">
        <f t="shared" si="1"/>
        <v>280</v>
      </c>
    </row>
    <row r="33" spans="1:9" ht="26.25" thickBot="1" x14ac:dyDescent="0.25">
      <c r="A33" s="46" t="s">
        <v>353</v>
      </c>
      <c r="B33" s="579">
        <v>11435.9</v>
      </c>
      <c r="C33" s="579" t="s">
        <v>66</v>
      </c>
      <c r="D33" s="47" t="s">
        <v>362</v>
      </c>
      <c r="E33" s="47" t="s">
        <v>355</v>
      </c>
      <c r="F33" s="47" t="s">
        <v>100</v>
      </c>
      <c r="G33" s="47">
        <v>2</v>
      </c>
      <c r="H33" s="48">
        <v>17</v>
      </c>
      <c r="I33" s="49">
        <f t="shared" si="1"/>
        <v>34</v>
      </c>
    </row>
    <row r="34" spans="1:9" ht="12.75" customHeight="1" x14ac:dyDescent="0.2">
      <c r="A34" s="588" t="s">
        <v>497</v>
      </c>
      <c r="B34" s="581"/>
      <c r="C34" s="581" t="s">
        <v>66</v>
      </c>
      <c r="D34" s="591" t="s">
        <v>498</v>
      </c>
      <c r="E34" s="37" t="s">
        <v>499</v>
      </c>
      <c r="F34" s="37" t="s">
        <v>104</v>
      </c>
      <c r="G34" s="37">
        <v>3</v>
      </c>
      <c r="H34" s="38">
        <v>93.24</v>
      </c>
      <c r="I34" s="159">
        <f t="shared" si="1"/>
        <v>279.71999999999997</v>
      </c>
    </row>
    <row r="35" spans="1:9" ht="12.75" customHeight="1" thickBot="1" x14ac:dyDescent="0.25">
      <c r="A35" s="590"/>
      <c r="B35" s="580"/>
      <c r="C35" s="580"/>
      <c r="D35" s="592"/>
      <c r="E35" s="40" t="s">
        <v>500</v>
      </c>
      <c r="F35" s="40" t="s">
        <v>100</v>
      </c>
      <c r="G35" s="40">
        <v>2</v>
      </c>
      <c r="H35" s="41">
        <v>120</v>
      </c>
      <c r="I35" s="42">
        <f t="shared" si="1"/>
        <v>240</v>
      </c>
    </row>
    <row r="36" spans="1:9" ht="12.75" customHeight="1" thickBot="1" x14ac:dyDescent="0.25">
      <c r="A36" s="265"/>
      <c r="B36" s="33">
        <v>11477.35</v>
      </c>
      <c r="C36" s="33" t="s">
        <v>69</v>
      </c>
      <c r="D36" s="267"/>
      <c r="E36" s="35"/>
      <c r="F36" s="35"/>
      <c r="G36" s="35"/>
      <c r="H36" s="36"/>
      <c r="I36" s="168">
        <f t="shared" si="1"/>
        <v>0</v>
      </c>
    </row>
    <row r="37" spans="1:9" ht="26.25" thickBot="1" x14ac:dyDescent="0.25">
      <c r="A37" s="46" t="s">
        <v>353</v>
      </c>
      <c r="B37" s="88">
        <v>10613.12</v>
      </c>
      <c r="C37" s="493" t="s">
        <v>71</v>
      </c>
      <c r="D37" s="47" t="s">
        <v>362</v>
      </c>
      <c r="E37" s="493" t="s">
        <v>355</v>
      </c>
      <c r="F37" s="493" t="s">
        <v>100</v>
      </c>
      <c r="G37" s="493">
        <v>2</v>
      </c>
      <c r="H37" s="494">
        <v>17</v>
      </c>
      <c r="I37" s="49">
        <f t="shared" si="1"/>
        <v>34</v>
      </c>
    </row>
    <row r="38" spans="1:9" ht="12.75" customHeight="1" x14ac:dyDescent="0.2">
      <c r="A38" s="588" t="s">
        <v>264</v>
      </c>
      <c r="B38" s="579">
        <v>10579.5</v>
      </c>
      <c r="C38" s="579" t="s">
        <v>72</v>
      </c>
      <c r="D38" s="591" t="s">
        <v>117</v>
      </c>
      <c r="E38" s="37" t="s">
        <v>336</v>
      </c>
      <c r="F38" s="37" t="s">
        <v>104</v>
      </c>
      <c r="G38" s="37">
        <v>8</v>
      </c>
      <c r="H38" s="38">
        <v>52.03</v>
      </c>
      <c r="I38" s="159">
        <f t="shared" si="1"/>
        <v>416.24</v>
      </c>
    </row>
    <row r="39" spans="1:9" ht="12.75" customHeight="1" x14ac:dyDescent="0.2">
      <c r="A39" s="589"/>
      <c r="B39" s="581"/>
      <c r="C39" s="581"/>
      <c r="D39" s="595"/>
      <c r="E39" s="15" t="s">
        <v>330</v>
      </c>
      <c r="F39" s="15" t="s">
        <v>100</v>
      </c>
      <c r="G39" s="15">
        <v>2</v>
      </c>
      <c r="H39" s="16">
        <v>61.59</v>
      </c>
      <c r="I39" s="204">
        <f t="shared" si="1"/>
        <v>123.18</v>
      </c>
    </row>
    <row r="40" spans="1:9" ht="12.75" customHeight="1" x14ac:dyDescent="0.2">
      <c r="A40" s="589"/>
      <c r="B40" s="581"/>
      <c r="C40" s="581"/>
      <c r="D40" s="595"/>
      <c r="E40" s="15" t="s">
        <v>193</v>
      </c>
      <c r="F40" s="15" t="s">
        <v>100</v>
      </c>
      <c r="G40" s="15">
        <v>1</v>
      </c>
      <c r="H40" s="16">
        <v>110.19</v>
      </c>
      <c r="I40" s="204">
        <f t="shared" si="1"/>
        <v>110.19</v>
      </c>
    </row>
    <row r="41" spans="1:9" ht="12.75" customHeight="1" thickBot="1" x14ac:dyDescent="0.25">
      <c r="A41" s="590"/>
      <c r="B41" s="581"/>
      <c r="C41" s="581"/>
      <c r="D41" s="592"/>
      <c r="E41" s="40" t="s">
        <v>244</v>
      </c>
      <c r="F41" s="40" t="s">
        <v>100</v>
      </c>
      <c r="G41" s="40">
        <v>1</v>
      </c>
      <c r="H41" s="41">
        <v>280</v>
      </c>
      <c r="I41" s="42">
        <f t="shared" si="1"/>
        <v>280</v>
      </c>
    </row>
    <row r="42" spans="1:9" ht="26.25" thickBot="1" x14ac:dyDescent="0.25">
      <c r="A42" s="46" t="s">
        <v>353</v>
      </c>
      <c r="B42" s="580"/>
      <c r="C42" s="580" t="s">
        <v>72</v>
      </c>
      <c r="D42" s="47" t="s">
        <v>362</v>
      </c>
      <c r="E42" s="493" t="s">
        <v>355</v>
      </c>
      <c r="F42" s="493" t="s">
        <v>100</v>
      </c>
      <c r="G42" s="493">
        <v>2</v>
      </c>
      <c r="H42" s="494">
        <v>17</v>
      </c>
      <c r="I42" s="49">
        <f t="shared" si="1"/>
        <v>34</v>
      </c>
    </row>
    <row r="43" spans="1:9" ht="12.75" customHeight="1" thickBot="1" x14ac:dyDescent="0.25">
      <c r="A43" s="316"/>
      <c r="B43" s="74">
        <v>10424.35</v>
      </c>
      <c r="C43" s="74"/>
      <c r="D43" s="317"/>
      <c r="E43" s="76"/>
      <c r="F43" s="76"/>
      <c r="G43" s="76"/>
      <c r="H43" s="77"/>
      <c r="I43" s="204">
        <f t="shared" si="1"/>
        <v>0</v>
      </c>
    </row>
    <row r="44" spans="1:9" ht="26.25" thickBot="1" x14ac:dyDescent="0.25">
      <c r="A44" s="46" t="s">
        <v>353</v>
      </c>
      <c r="B44" s="88">
        <v>12263.6</v>
      </c>
      <c r="C44" s="88" t="s">
        <v>74</v>
      </c>
      <c r="D44" s="47" t="s">
        <v>362</v>
      </c>
      <c r="E44" s="47" t="s">
        <v>355</v>
      </c>
      <c r="F44" s="47" t="s">
        <v>100</v>
      </c>
      <c r="G44" s="47">
        <v>4</v>
      </c>
      <c r="H44" s="48">
        <v>17</v>
      </c>
      <c r="I44" s="49">
        <f t="shared" si="1"/>
        <v>68</v>
      </c>
    </row>
    <row r="45" spans="1:9" ht="12.75" customHeight="1" thickBot="1" x14ac:dyDescent="0.25">
      <c r="A45" s="46" t="s">
        <v>150</v>
      </c>
      <c r="B45" s="88">
        <v>12667.99</v>
      </c>
      <c r="C45" s="88" t="s">
        <v>75</v>
      </c>
      <c r="D45" s="467" t="s">
        <v>1095</v>
      </c>
      <c r="E45" s="47" t="s">
        <v>1096</v>
      </c>
      <c r="F45" s="47" t="s">
        <v>100</v>
      </c>
      <c r="G45" s="47">
        <v>1</v>
      </c>
      <c r="H45" s="48">
        <v>125</v>
      </c>
      <c r="I45" s="49">
        <f t="shared" si="1"/>
        <v>125</v>
      </c>
    </row>
    <row r="46" spans="1:9" ht="12.75" customHeight="1" x14ac:dyDescent="0.2">
      <c r="A46" s="588" t="s">
        <v>353</v>
      </c>
      <c r="B46" s="579">
        <v>14907.01</v>
      </c>
      <c r="C46" s="579" t="s">
        <v>76</v>
      </c>
      <c r="D46" s="591" t="s">
        <v>362</v>
      </c>
      <c r="E46" s="37" t="s">
        <v>355</v>
      </c>
      <c r="F46" s="37" t="s">
        <v>100</v>
      </c>
      <c r="G46" s="37">
        <v>2</v>
      </c>
      <c r="H46" s="38">
        <v>9.42</v>
      </c>
      <c r="I46" s="159">
        <f t="shared" si="1"/>
        <v>18.84</v>
      </c>
    </row>
    <row r="47" spans="1:9" ht="12.75" customHeight="1" x14ac:dyDescent="0.2">
      <c r="A47" s="589"/>
      <c r="B47" s="581"/>
      <c r="C47" s="581"/>
      <c r="D47" s="595"/>
      <c r="E47" s="15" t="s">
        <v>1176</v>
      </c>
      <c r="F47" s="15" t="s">
        <v>104</v>
      </c>
      <c r="G47" s="15">
        <v>100</v>
      </c>
      <c r="H47" s="16">
        <v>26.79</v>
      </c>
      <c r="I47" s="204">
        <f t="shared" si="1"/>
        <v>2679</v>
      </c>
    </row>
    <row r="48" spans="1:9" ht="12.75" customHeight="1" x14ac:dyDescent="0.2">
      <c r="A48" s="589"/>
      <c r="B48" s="581"/>
      <c r="C48" s="581"/>
      <c r="D48" s="595"/>
      <c r="E48" s="15" t="s">
        <v>1177</v>
      </c>
      <c r="F48" s="15" t="s">
        <v>100</v>
      </c>
      <c r="G48" s="15">
        <v>20</v>
      </c>
      <c r="H48" s="16">
        <v>34.01</v>
      </c>
      <c r="I48" s="204">
        <f t="shared" si="1"/>
        <v>680.19999999999993</v>
      </c>
    </row>
    <row r="49" spans="1:9" ht="12.75" customHeight="1" x14ac:dyDescent="0.2">
      <c r="A49" s="589"/>
      <c r="B49" s="581"/>
      <c r="C49" s="581"/>
      <c r="D49" s="595"/>
      <c r="E49" s="15" t="s">
        <v>358</v>
      </c>
      <c r="F49" s="15" t="s">
        <v>100</v>
      </c>
      <c r="G49" s="15">
        <v>15</v>
      </c>
      <c r="H49" s="16">
        <v>20</v>
      </c>
      <c r="I49" s="204">
        <f t="shared" si="1"/>
        <v>300</v>
      </c>
    </row>
    <row r="50" spans="1:9" ht="12.75" customHeight="1" x14ac:dyDescent="0.2">
      <c r="A50" s="589"/>
      <c r="B50" s="581"/>
      <c r="C50" s="581"/>
      <c r="D50" s="595"/>
      <c r="E50" s="15" t="s">
        <v>361</v>
      </c>
      <c r="F50" s="15" t="s">
        <v>100</v>
      </c>
      <c r="G50" s="15">
        <v>2</v>
      </c>
      <c r="H50" s="16">
        <v>20.95</v>
      </c>
      <c r="I50" s="204">
        <f t="shared" si="1"/>
        <v>41.9</v>
      </c>
    </row>
    <row r="51" spans="1:9" ht="12.75" customHeight="1" x14ac:dyDescent="0.2">
      <c r="A51" s="589"/>
      <c r="B51" s="581"/>
      <c r="C51" s="581"/>
      <c r="D51" s="595"/>
      <c r="E51" s="15" t="s">
        <v>356</v>
      </c>
      <c r="F51" s="15" t="s">
        <v>100</v>
      </c>
      <c r="G51" s="15">
        <v>2</v>
      </c>
      <c r="H51" s="16">
        <v>44.8</v>
      </c>
      <c r="I51" s="204">
        <f t="shared" si="1"/>
        <v>89.6</v>
      </c>
    </row>
    <row r="52" spans="1:9" ht="12.75" customHeight="1" x14ac:dyDescent="0.2">
      <c r="A52" s="589"/>
      <c r="B52" s="581"/>
      <c r="C52" s="581"/>
      <c r="D52" s="595"/>
      <c r="E52" s="15" t="s">
        <v>1178</v>
      </c>
      <c r="F52" s="15" t="s">
        <v>100</v>
      </c>
      <c r="G52" s="15">
        <v>2</v>
      </c>
      <c r="H52" s="16">
        <v>65</v>
      </c>
      <c r="I52" s="204">
        <f t="shared" si="1"/>
        <v>130</v>
      </c>
    </row>
    <row r="53" spans="1:9" ht="12.75" customHeight="1" x14ac:dyDescent="0.2">
      <c r="A53" s="589"/>
      <c r="B53" s="581"/>
      <c r="C53" s="581"/>
      <c r="D53" s="595"/>
      <c r="E53" s="15" t="s">
        <v>385</v>
      </c>
      <c r="F53" s="15" t="s">
        <v>100</v>
      </c>
      <c r="G53" s="15">
        <v>2</v>
      </c>
      <c r="H53" s="16">
        <v>38.51</v>
      </c>
      <c r="I53" s="204">
        <f t="shared" si="1"/>
        <v>77.02</v>
      </c>
    </row>
    <row r="54" spans="1:9" ht="12.75" customHeight="1" thickBot="1" x14ac:dyDescent="0.25">
      <c r="A54" s="590"/>
      <c r="B54" s="580"/>
      <c r="C54" s="580"/>
      <c r="D54" s="592"/>
      <c r="E54" s="40" t="s">
        <v>1179</v>
      </c>
      <c r="F54" s="40" t="s">
        <v>100</v>
      </c>
      <c r="G54" s="40">
        <v>2</v>
      </c>
      <c r="H54" s="41">
        <v>30</v>
      </c>
      <c r="I54" s="42">
        <f t="shared" si="1"/>
        <v>60</v>
      </c>
    </row>
    <row r="55" spans="1:9" ht="26.25" thickBot="1" x14ac:dyDescent="0.25">
      <c r="A55" s="46" t="s">
        <v>353</v>
      </c>
      <c r="B55" s="88">
        <v>11968.84</v>
      </c>
      <c r="C55" s="88" t="s">
        <v>77</v>
      </c>
      <c r="D55" s="47" t="s">
        <v>362</v>
      </c>
      <c r="E55" s="47" t="s">
        <v>355</v>
      </c>
      <c r="F55" s="47" t="s">
        <v>100</v>
      </c>
      <c r="G55" s="47">
        <v>2</v>
      </c>
      <c r="H55" s="48">
        <v>9.42</v>
      </c>
      <c r="I55" s="49">
        <f t="shared" si="1"/>
        <v>18.84</v>
      </c>
    </row>
    <row r="56" spans="1:9" ht="12.75" customHeight="1" thickBot="1" x14ac:dyDescent="0.25">
      <c r="A56" s="268"/>
      <c r="B56" s="13">
        <v>15501.23</v>
      </c>
      <c r="C56" s="13" t="s">
        <v>78</v>
      </c>
      <c r="D56" s="270"/>
      <c r="E56" s="15"/>
      <c r="F56" s="15"/>
      <c r="G56" s="15"/>
      <c r="H56" s="16"/>
      <c r="I56" s="204">
        <f t="shared" si="1"/>
        <v>0</v>
      </c>
    </row>
    <row r="57" spans="1:9" ht="26.25" thickBot="1" x14ac:dyDescent="0.25">
      <c r="A57" s="46" t="s">
        <v>353</v>
      </c>
      <c r="B57" s="88">
        <v>13306.66</v>
      </c>
      <c r="C57" s="88" t="s">
        <v>79</v>
      </c>
      <c r="D57" s="47" t="s">
        <v>362</v>
      </c>
      <c r="E57" s="47" t="s">
        <v>355</v>
      </c>
      <c r="F57" s="47" t="s">
        <v>100</v>
      </c>
      <c r="G57" s="47">
        <v>2</v>
      </c>
      <c r="H57" s="48">
        <v>17</v>
      </c>
      <c r="I57" s="49">
        <f t="shared" si="1"/>
        <v>34</v>
      </c>
    </row>
    <row r="58" spans="1:9" ht="12.75" customHeight="1" thickBot="1" x14ac:dyDescent="0.25">
      <c r="A58" s="11"/>
      <c r="B58" s="18">
        <f>SUM(B24:B57)</f>
        <v>148771.71000000002</v>
      </c>
      <c r="C58" s="17"/>
      <c r="D58" s="18"/>
      <c r="E58" s="19"/>
      <c r="F58" s="17"/>
      <c r="G58" s="17"/>
      <c r="H58" s="18" t="s">
        <v>16</v>
      </c>
      <c r="I58" s="18">
        <f>SUM(I24:I57)</f>
        <v>8229.36</v>
      </c>
    </row>
    <row r="59" spans="1:9" ht="64.5" thickBot="1" x14ac:dyDescent="0.25">
      <c r="A59" s="137" t="s">
        <v>381</v>
      </c>
      <c r="B59" s="383" t="s">
        <v>15</v>
      </c>
      <c r="C59" s="383" t="s">
        <v>4</v>
      </c>
      <c r="D59" s="383" t="s">
        <v>22</v>
      </c>
      <c r="E59" s="462" t="s">
        <v>17</v>
      </c>
      <c r="F59" s="383" t="s">
        <v>18</v>
      </c>
      <c r="G59" s="383" t="s">
        <v>9</v>
      </c>
      <c r="H59" s="383" t="s">
        <v>12</v>
      </c>
      <c r="I59" s="384" t="s">
        <v>11</v>
      </c>
    </row>
    <row r="60" spans="1:9" ht="12.75" customHeight="1" thickBot="1" x14ac:dyDescent="0.25">
      <c r="A60" s="106"/>
      <c r="B60" s="107">
        <v>5963.29</v>
      </c>
      <c r="C60" s="58" t="s">
        <v>65</v>
      </c>
      <c r="D60" s="67"/>
      <c r="E60" s="59"/>
      <c r="F60" s="59"/>
      <c r="G60" s="59"/>
      <c r="H60" s="60"/>
      <c r="I60" s="61"/>
    </row>
    <row r="61" spans="1:9" ht="12.75" customHeight="1" thickBot="1" x14ac:dyDescent="0.25">
      <c r="A61" s="106"/>
      <c r="B61" s="108">
        <v>6078.19</v>
      </c>
      <c r="C61" s="95" t="s">
        <v>66</v>
      </c>
      <c r="D61" s="96"/>
      <c r="E61" s="97"/>
      <c r="F61" s="97"/>
      <c r="G61" s="97"/>
      <c r="H61" s="98"/>
      <c r="I61" s="99"/>
    </row>
    <row r="62" spans="1:9" ht="12.75" customHeight="1" thickBot="1" x14ac:dyDescent="0.25">
      <c r="A62" s="106"/>
      <c r="B62" s="109">
        <v>5738.47</v>
      </c>
      <c r="C62" s="88" t="s">
        <v>69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106"/>
      <c r="B63" s="109">
        <v>5710.59</v>
      </c>
      <c r="C63" s="88" t="s">
        <v>71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106"/>
      <c r="B64" s="109">
        <v>5853.65</v>
      </c>
      <c r="C64" s="88" t="s">
        <v>72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106"/>
      <c r="B65" s="109">
        <v>6325.75</v>
      </c>
      <c r="C65" s="88" t="s">
        <v>73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11"/>
      <c r="B66" s="109">
        <v>5736.0069999999996</v>
      </c>
      <c r="C66" s="88" t="s">
        <v>74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11"/>
      <c r="B67" s="109">
        <v>7363.5775000000003</v>
      </c>
      <c r="C67" s="88" t="s">
        <v>75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11"/>
      <c r="B68" s="109">
        <v>6015.1081999999997</v>
      </c>
      <c r="C68" s="88" t="s">
        <v>76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11"/>
      <c r="B69" s="109">
        <v>5695.9534999999996</v>
      </c>
      <c r="C69" s="88" t="s">
        <v>77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11"/>
      <c r="B70" s="109">
        <v>6373.3607000000002</v>
      </c>
      <c r="C70" s="88" t="s">
        <v>78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11"/>
      <c r="B71" s="109">
        <v>6466.4305000000004</v>
      </c>
      <c r="C71" s="88" t="s">
        <v>79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434"/>
      <c r="B72" s="512">
        <f>SUM(B60:B71)</f>
        <v>73320.377400000012</v>
      </c>
      <c r="C72" s="518" t="s">
        <v>86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596" t="s">
        <v>114</v>
      </c>
      <c r="B73" s="109">
        <v>642.17999999999995</v>
      </c>
      <c r="C73" s="88" t="s">
        <v>72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7"/>
      <c r="B74" s="109">
        <v>958.32</v>
      </c>
      <c r="C74" s="88" t="s">
        <v>73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597"/>
      <c r="B75" s="109">
        <v>470.73</v>
      </c>
      <c r="C75" s="88" t="s">
        <v>74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597"/>
      <c r="B76" s="109">
        <v>190.49</v>
      </c>
      <c r="C76" s="88" t="s">
        <v>75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8"/>
      <c r="B77" s="512">
        <f>SUM(B73:B76)</f>
        <v>2261.7200000000003</v>
      </c>
      <c r="C77" s="518" t="s">
        <v>86</v>
      </c>
      <c r="D77" s="89"/>
      <c r="E77" s="47"/>
      <c r="F77" s="47"/>
      <c r="G77" s="47"/>
      <c r="H77" s="48"/>
      <c r="I77" s="49">
        <v>787.2</v>
      </c>
    </row>
    <row r="78" spans="1:9" ht="12.75" customHeight="1" thickBot="1" x14ac:dyDescent="0.25">
      <c r="A78" s="82"/>
      <c r="B78" s="200">
        <f>B72+B77</f>
        <v>75582.097400000013</v>
      </c>
      <c r="C78" s="201"/>
      <c r="D78" s="200"/>
      <c r="E78" s="202"/>
      <c r="F78" s="201"/>
      <c r="G78" s="201"/>
      <c r="H78" s="200" t="s">
        <v>16</v>
      </c>
      <c r="I78" s="200">
        <f>SUM(I60:I77)</f>
        <v>787.2</v>
      </c>
    </row>
    <row r="79" spans="1:9" ht="77.25" thickBot="1" x14ac:dyDescent="0.25">
      <c r="A79" s="137" t="s">
        <v>382</v>
      </c>
      <c r="B79" s="120" t="s">
        <v>15</v>
      </c>
      <c r="C79" s="134" t="s">
        <v>4</v>
      </c>
      <c r="D79" s="120" t="s">
        <v>22</v>
      </c>
      <c r="E79" s="135" t="s">
        <v>17</v>
      </c>
      <c r="F79" s="120" t="s">
        <v>18</v>
      </c>
      <c r="G79" s="134" t="s">
        <v>9</v>
      </c>
      <c r="H79" s="120" t="s">
        <v>12</v>
      </c>
      <c r="I79" s="120" t="s">
        <v>11</v>
      </c>
    </row>
    <row r="80" spans="1:9" ht="12.75" customHeight="1" thickBot="1" x14ac:dyDescent="0.25">
      <c r="A80" s="230"/>
      <c r="B80" s="109">
        <v>8434.64</v>
      </c>
      <c r="C80" s="55" t="s">
        <v>65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8995.02</v>
      </c>
      <c r="C81" s="55" t="s">
        <v>66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8102.86</v>
      </c>
      <c r="C82" s="88" t="s">
        <v>69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8517.98</v>
      </c>
      <c r="C83" s="88" t="s">
        <v>71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9279.15</v>
      </c>
      <c r="C84" s="88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9081.0300000000007</v>
      </c>
      <c r="C85" s="88" t="s">
        <v>73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8144.9260000000004</v>
      </c>
      <c r="C86" s="88" t="s">
        <v>74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9437.1309999999994</v>
      </c>
      <c r="C87" s="88" t="s">
        <v>75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9514.8160000000007</v>
      </c>
      <c r="C88" s="88" t="s">
        <v>76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8876.777</v>
      </c>
      <c r="C89" s="88" t="s">
        <v>77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8865.4779999999992</v>
      </c>
      <c r="C90" s="88" t="s">
        <v>78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9167.6910000000007</v>
      </c>
      <c r="C91" s="88" t="s">
        <v>79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/>
      <c r="C92" s="170" t="s">
        <v>86</v>
      </c>
      <c r="D92" s="89"/>
      <c r="E92" s="47"/>
      <c r="F92" s="47"/>
      <c r="G92" s="47"/>
      <c r="H92" s="48"/>
      <c r="I92" s="49">
        <v>831.1</v>
      </c>
    </row>
    <row r="93" spans="1:9" ht="13.5" thickBot="1" x14ac:dyDescent="0.25">
      <c r="A93" s="183"/>
      <c r="B93" s="200">
        <f>SUM(B80:B92)</f>
        <v>106417.49900000001</v>
      </c>
      <c r="C93" s="201"/>
      <c r="D93" s="200"/>
      <c r="E93" s="202"/>
      <c r="F93" s="201"/>
      <c r="G93" s="201"/>
      <c r="H93" s="200" t="s">
        <v>16</v>
      </c>
      <c r="I93" s="233">
        <f>SUM(I80:I92)</f>
        <v>831.1</v>
      </c>
    </row>
    <row r="94" spans="1:9" ht="26.25" thickBot="1" x14ac:dyDescent="0.25">
      <c r="A94" s="46" t="s">
        <v>7</v>
      </c>
      <c r="B94" s="117" t="s">
        <v>15</v>
      </c>
      <c r="C94" s="117" t="s">
        <v>4</v>
      </c>
      <c r="D94" s="117" t="s">
        <v>22</v>
      </c>
      <c r="E94" s="121" t="s">
        <v>17</v>
      </c>
      <c r="F94" s="117" t="s">
        <v>18</v>
      </c>
      <c r="G94" s="117" t="s">
        <v>9</v>
      </c>
      <c r="H94" s="117" t="s">
        <v>12</v>
      </c>
      <c r="I94" s="118" t="s">
        <v>11</v>
      </c>
    </row>
    <row r="95" spans="1:9" ht="12.75" customHeight="1" x14ac:dyDescent="0.2">
      <c r="A95" s="641" t="s">
        <v>81</v>
      </c>
      <c r="B95" s="33"/>
      <c r="C95" s="33" t="s">
        <v>65</v>
      </c>
      <c r="D95" s="34"/>
      <c r="E95" s="35"/>
      <c r="F95" s="35" t="s">
        <v>82</v>
      </c>
      <c r="G95" s="35">
        <v>643</v>
      </c>
      <c r="H95" s="16">
        <v>4.54</v>
      </c>
      <c r="I95" s="33">
        <f>G95*H95</f>
        <v>2919.22</v>
      </c>
    </row>
    <row r="96" spans="1:9" ht="12.75" customHeight="1" x14ac:dyDescent="0.2">
      <c r="A96" s="641"/>
      <c r="B96" s="13"/>
      <c r="C96" s="13" t="s">
        <v>66</v>
      </c>
      <c r="D96" s="14"/>
      <c r="E96" s="15"/>
      <c r="F96" s="15" t="s">
        <v>82</v>
      </c>
      <c r="G96" s="15">
        <v>632</v>
      </c>
      <c r="H96" s="16">
        <v>4.54</v>
      </c>
      <c r="I96" s="13">
        <f>G96*H96</f>
        <v>2869.28</v>
      </c>
    </row>
    <row r="97" spans="1:9" x14ac:dyDescent="0.2">
      <c r="A97" s="641"/>
      <c r="B97" s="13"/>
      <c r="C97" s="13" t="s">
        <v>69</v>
      </c>
      <c r="D97" s="14"/>
      <c r="E97" s="15"/>
      <c r="F97" s="15" t="s">
        <v>82</v>
      </c>
      <c r="G97" s="491">
        <v>514.97</v>
      </c>
      <c r="H97" s="16">
        <v>4.54</v>
      </c>
      <c r="I97" s="13">
        <f t="shared" ref="I97:I104" si="2">G97*H97</f>
        <v>2337.9638</v>
      </c>
    </row>
    <row r="98" spans="1:9" ht="12.75" customHeight="1" x14ac:dyDescent="0.2">
      <c r="A98" s="641"/>
      <c r="B98" s="13"/>
      <c r="C98" s="13" t="s">
        <v>71</v>
      </c>
      <c r="D98" s="14"/>
      <c r="E98" s="15"/>
      <c r="F98" s="15" t="s">
        <v>82</v>
      </c>
      <c r="G98" s="15">
        <v>217.95</v>
      </c>
      <c r="H98" s="16">
        <v>4.54</v>
      </c>
      <c r="I98" s="13">
        <f t="shared" si="2"/>
        <v>989.49299999999994</v>
      </c>
    </row>
    <row r="99" spans="1:9" x14ac:dyDescent="0.2">
      <c r="A99" s="641"/>
      <c r="B99" s="13"/>
      <c r="C99" s="13" t="s">
        <v>72</v>
      </c>
      <c r="D99" s="14"/>
      <c r="E99" s="15"/>
      <c r="F99" s="15" t="s">
        <v>82</v>
      </c>
      <c r="G99" s="15">
        <v>38.03</v>
      </c>
      <c r="H99" s="16">
        <v>4.54</v>
      </c>
      <c r="I99" s="13">
        <f t="shared" si="2"/>
        <v>172.65620000000001</v>
      </c>
    </row>
    <row r="100" spans="1:9" ht="12.75" customHeight="1" x14ac:dyDescent="0.2">
      <c r="A100" s="641"/>
      <c r="B100" s="13"/>
      <c r="C100" s="13" t="s">
        <v>73</v>
      </c>
      <c r="D100" s="14"/>
      <c r="E100" s="15"/>
      <c r="F100" s="15" t="s">
        <v>82</v>
      </c>
      <c r="G100" s="15">
        <v>-88.81</v>
      </c>
      <c r="H100" s="16">
        <v>4.54</v>
      </c>
      <c r="I100" s="13">
        <f t="shared" si="2"/>
        <v>-403.19740000000002</v>
      </c>
    </row>
    <row r="101" spans="1:9" ht="12.75" customHeight="1" x14ac:dyDescent="0.2">
      <c r="A101" s="641"/>
      <c r="B101" s="13"/>
      <c r="C101" s="13" t="s">
        <v>74</v>
      </c>
      <c r="D101" s="14"/>
      <c r="E101" s="15"/>
      <c r="F101" s="15" t="s">
        <v>82</v>
      </c>
      <c r="G101" s="15">
        <v>212.42</v>
      </c>
      <c r="H101" s="16">
        <v>4.8099999999999996</v>
      </c>
      <c r="I101" s="13">
        <f t="shared" si="2"/>
        <v>1021.7401999999998</v>
      </c>
    </row>
    <row r="102" spans="1:9" ht="12.75" customHeight="1" x14ac:dyDescent="0.2">
      <c r="A102" s="641"/>
      <c r="B102" s="13"/>
      <c r="C102" s="13" t="s">
        <v>75</v>
      </c>
      <c r="D102" s="14"/>
      <c r="E102" s="15"/>
      <c r="F102" s="15" t="s">
        <v>82</v>
      </c>
      <c r="G102" s="15">
        <v>362.01</v>
      </c>
      <c r="H102" s="16">
        <v>4.8099999999999996</v>
      </c>
      <c r="I102" s="13">
        <f t="shared" si="2"/>
        <v>1741.2680999999998</v>
      </c>
    </row>
    <row r="103" spans="1:9" ht="12.75" customHeight="1" x14ac:dyDescent="0.2">
      <c r="A103" s="641"/>
      <c r="B103" s="13"/>
      <c r="C103" s="13" t="s">
        <v>76</v>
      </c>
      <c r="D103" s="14"/>
      <c r="E103" s="15"/>
      <c r="F103" s="15" t="s">
        <v>82</v>
      </c>
      <c r="G103" s="15">
        <v>369.92</v>
      </c>
      <c r="H103" s="16">
        <v>4.8099999999999996</v>
      </c>
      <c r="I103" s="13">
        <f t="shared" si="2"/>
        <v>1779.3152</v>
      </c>
    </row>
    <row r="104" spans="1:9" ht="12.75" customHeight="1" x14ac:dyDescent="0.2">
      <c r="A104" s="641"/>
      <c r="B104" s="13"/>
      <c r="C104" s="13" t="s">
        <v>77</v>
      </c>
      <c r="D104" s="14"/>
      <c r="E104" s="15"/>
      <c r="F104" s="15" t="s">
        <v>82</v>
      </c>
      <c r="G104" s="15">
        <v>1181.43</v>
      </c>
      <c r="H104" s="16">
        <v>4.8099999999999996</v>
      </c>
      <c r="I104" s="13">
        <f t="shared" si="2"/>
        <v>5682.6782999999996</v>
      </c>
    </row>
    <row r="105" spans="1:9" ht="12.75" customHeight="1" x14ac:dyDescent="0.2">
      <c r="A105" s="641"/>
      <c r="B105" s="13"/>
      <c r="C105" s="13" t="s">
        <v>78</v>
      </c>
      <c r="D105" s="14"/>
      <c r="E105" s="15"/>
      <c r="F105" s="15" t="s">
        <v>82</v>
      </c>
      <c r="G105" s="15">
        <v>210.99</v>
      </c>
      <c r="H105" s="16">
        <v>4.8099999999999996</v>
      </c>
      <c r="I105" s="13">
        <f>G105*H105</f>
        <v>1014.8619</v>
      </c>
    </row>
    <row r="106" spans="1:9" ht="12.75" customHeight="1" x14ac:dyDescent="0.2">
      <c r="A106" s="641"/>
      <c r="B106" s="13"/>
      <c r="C106" s="13" t="s">
        <v>79</v>
      </c>
      <c r="D106" s="14"/>
      <c r="E106" s="15"/>
      <c r="F106" s="15" t="s">
        <v>82</v>
      </c>
      <c r="G106" s="15">
        <v>518.44000000000005</v>
      </c>
      <c r="H106" s="16">
        <v>4.8099999999999996</v>
      </c>
      <c r="I106" s="13">
        <f>G106*H106</f>
        <v>2493.6964000000003</v>
      </c>
    </row>
    <row r="107" spans="1:9" ht="12.75" customHeight="1" x14ac:dyDescent="0.2">
      <c r="A107" s="653"/>
      <c r="B107" s="13"/>
      <c r="C107" s="13" t="s">
        <v>86</v>
      </c>
      <c r="D107" s="14"/>
      <c r="E107" s="15"/>
      <c r="F107" s="15" t="s">
        <v>82</v>
      </c>
      <c r="G107" s="15">
        <f>SUM(G95:G106)</f>
        <v>4812.3500000000004</v>
      </c>
      <c r="H107" s="16"/>
      <c r="I107" s="247">
        <f>SUM(I95:I106)</f>
        <v>22618.975699999999</v>
      </c>
    </row>
    <row r="108" spans="1:9" ht="25.5" x14ac:dyDescent="0.2">
      <c r="A108" s="11" t="s">
        <v>91</v>
      </c>
      <c r="B108" s="13"/>
      <c r="C108" s="13" t="s">
        <v>86</v>
      </c>
      <c r="D108" s="14"/>
      <c r="E108" s="15"/>
      <c r="F108" s="15"/>
      <c r="G108" s="15"/>
      <c r="H108" s="16"/>
      <c r="I108" s="247">
        <v>132116.4</v>
      </c>
    </row>
    <row r="109" spans="1:9" ht="12.75" customHeight="1" x14ac:dyDescent="0.2">
      <c r="A109" s="11" t="s">
        <v>83</v>
      </c>
      <c r="B109" s="13"/>
      <c r="C109" s="13" t="s">
        <v>86</v>
      </c>
      <c r="D109" s="14"/>
      <c r="E109" s="15"/>
      <c r="F109" s="15"/>
      <c r="G109" s="15"/>
      <c r="H109" s="16"/>
      <c r="I109" s="247">
        <v>8934.75</v>
      </c>
    </row>
    <row r="110" spans="1:9" ht="12.75" customHeight="1" x14ac:dyDescent="0.2">
      <c r="A110" s="11" t="s">
        <v>85</v>
      </c>
      <c r="B110" s="13"/>
      <c r="C110" s="13" t="s">
        <v>86</v>
      </c>
      <c r="D110" s="14"/>
      <c r="E110" s="15"/>
      <c r="F110" s="15"/>
      <c r="G110" s="15"/>
      <c r="H110" s="16"/>
      <c r="I110" s="247">
        <v>9553.3799999999992</v>
      </c>
    </row>
    <row r="111" spans="1:9" ht="12.75" customHeight="1" x14ac:dyDescent="0.2">
      <c r="A111" s="243" t="s">
        <v>88</v>
      </c>
      <c r="B111" s="13"/>
      <c r="C111" s="13" t="s">
        <v>86</v>
      </c>
      <c r="D111" s="14"/>
      <c r="E111" s="15"/>
      <c r="F111" s="15"/>
      <c r="G111" s="15"/>
      <c r="H111" s="16"/>
      <c r="I111" s="247">
        <v>7529.76</v>
      </c>
    </row>
    <row r="112" spans="1:9" ht="12.75" customHeight="1" thickBot="1" x14ac:dyDescent="0.25">
      <c r="A112" s="30"/>
      <c r="B112" s="112"/>
      <c r="C112" s="112"/>
      <c r="D112" s="111"/>
      <c r="E112" s="113"/>
      <c r="F112" s="112"/>
      <c r="G112" s="112"/>
      <c r="H112" s="111" t="s">
        <v>16</v>
      </c>
      <c r="I112" s="111">
        <f>SUM(I107:I111)</f>
        <v>180753.26570000002</v>
      </c>
    </row>
    <row r="113" spans="1:255" s="45" customFormat="1" ht="74.45" customHeight="1" thickBot="1" x14ac:dyDescent="0.25">
      <c r="A113" s="120" t="s">
        <v>96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06"/>
      <c r="B114" s="390">
        <v>3487.72</v>
      </c>
      <c r="C114" s="393" t="s">
        <v>65</v>
      </c>
      <c r="D114" s="398"/>
      <c r="E114" s="391"/>
      <c r="F114" s="391"/>
      <c r="G114" s="391"/>
      <c r="H114" s="392"/>
      <c r="I114" s="318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06"/>
      <c r="B115" s="390">
        <v>3055.12</v>
      </c>
      <c r="C115" s="393" t="s">
        <v>66</v>
      </c>
      <c r="D115" s="398"/>
      <c r="E115" s="391"/>
      <c r="F115" s="391"/>
      <c r="G115" s="391"/>
      <c r="H115" s="392"/>
      <c r="I115" s="318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06"/>
      <c r="B116" s="109">
        <v>3484.5</v>
      </c>
      <c r="C116" s="88" t="s">
        <v>69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" customHeight="1" thickBot="1" x14ac:dyDescent="0.25">
      <c r="A117" s="106"/>
      <c r="B117" s="109">
        <v>3444.68</v>
      </c>
      <c r="C117" s="88" t="s">
        <v>71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06"/>
      <c r="B118" s="109">
        <v>3480.21</v>
      </c>
      <c r="C118" s="88" t="s">
        <v>72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06"/>
      <c r="B119" s="109">
        <v>3435.73</v>
      </c>
      <c r="C119" s="88" t="s">
        <v>73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1"/>
      <c r="B120" s="109">
        <v>2883.1120000000001</v>
      </c>
      <c r="C120" s="88" t="s">
        <v>74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09">
        <v>3048.6509999999998</v>
      </c>
      <c r="C121" s="88" t="s">
        <v>75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109">
        <v>3434.7739999999999</v>
      </c>
      <c r="C122" s="88" t="s">
        <v>76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11"/>
      <c r="B123" s="109">
        <v>2789.942</v>
      </c>
      <c r="C123" s="88" t="s">
        <v>77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1"/>
      <c r="B124" s="109">
        <v>2825.3040000000001</v>
      </c>
      <c r="C124" s="88" t="s">
        <v>78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11"/>
      <c r="B125" s="109">
        <v>3522.7440000000001</v>
      </c>
      <c r="C125" s="88" t="s">
        <v>79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3.5" thickBot="1" x14ac:dyDescent="0.25">
      <c r="A126" s="11"/>
      <c r="B126" s="188"/>
      <c r="C126" s="73" t="s">
        <v>86</v>
      </c>
      <c r="D126" s="166"/>
      <c r="E126" s="53"/>
      <c r="F126" s="53"/>
      <c r="G126" s="53"/>
      <c r="H126" s="156"/>
      <c r="I126" s="49">
        <v>1315.04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11"/>
      <c r="B127" s="18">
        <f>SUM(B114:B125)</f>
        <v>38892.487000000001</v>
      </c>
      <c r="C127" s="17"/>
      <c r="D127" s="18"/>
      <c r="E127" s="19"/>
      <c r="F127" s="17"/>
      <c r="G127" s="17"/>
      <c r="H127" s="18" t="s">
        <v>16</v>
      </c>
      <c r="I127" s="18">
        <f>SUM(I114:I126)</f>
        <v>1315.04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40.5" customHeight="1" thickBot="1" x14ac:dyDescent="0.25">
      <c r="A128" s="46" t="s">
        <v>98</v>
      </c>
      <c r="B128" s="117" t="s">
        <v>15</v>
      </c>
      <c r="C128" s="117" t="s">
        <v>4</v>
      </c>
      <c r="D128" s="117" t="s">
        <v>22</v>
      </c>
      <c r="E128" s="121" t="s">
        <v>17</v>
      </c>
      <c r="F128" s="117" t="s">
        <v>18</v>
      </c>
      <c r="G128" s="117" t="s">
        <v>9</v>
      </c>
      <c r="H128" s="117" t="s">
        <v>12</v>
      </c>
      <c r="I128" s="118" t="s">
        <v>11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9" ht="26.25" thickBot="1" x14ac:dyDescent="0.25">
      <c r="A129" s="120" t="s">
        <v>87</v>
      </c>
      <c r="B129" s="167"/>
      <c r="C129" s="88" t="s">
        <v>86</v>
      </c>
      <c r="D129" s="241"/>
      <c r="E129" s="242"/>
      <c r="F129" s="241"/>
      <c r="G129" s="242"/>
      <c r="H129" s="259"/>
      <c r="I129" s="260">
        <v>52545.18</v>
      </c>
    </row>
    <row r="130" spans="1:9" ht="13.5" thickBot="1" x14ac:dyDescent="0.25">
      <c r="A130" s="46"/>
      <c r="B130" s="79">
        <f>SUM(B129:B129)</f>
        <v>0</v>
      </c>
      <c r="C130" s="78"/>
      <c r="D130" s="79"/>
      <c r="E130" s="80"/>
      <c r="F130" s="78"/>
      <c r="G130" s="78"/>
      <c r="H130" s="79" t="s">
        <v>16</v>
      </c>
      <c r="I130" s="79">
        <f>SUM(I129:I129)</f>
        <v>52545.18</v>
      </c>
    </row>
    <row r="131" spans="1:9" ht="51.75" thickBot="1" x14ac:dyDescent="0.25">
      <c r="A131" s="137" t="s">
        <v>97</v>
      </c>
      <c r="B131" s="117" t="s">
        <v>15</v>
      </c>
      <c r="C131" s="117" t="s">
        <v>4</v>
      </c>
      <c r="D131" s="117" t="s">
        <v>22</v>
      </c>
      <c r="E131" s="285" t="s">
        <v>17</v>
      </c>
      <c r="F131" s="117" t="s">
        <v>18</v>
      </c>
      <c r="G131" s="117" t="s">
        <v>9</v>
      </c>
      <c r="H131" s="117" t="s">
        <v>12</v>
      </c>
      <c r="I131" s="118" t="s">
        <v>11</v>
      </c>
    </row>
    <row r="132" spans="1:9" ht="13.5" thickBot="1" x14ac:dyDescent="0.25">
      <c r="A132" s="209"/>
      <c r="B132" s="188"/>
      <c r="C132" s="73" t="s">
        <v>86</v>
      </c>
      <c r="D132" s="166"/>
      <c r="E132" s="53"/>
      <c r="F132" s="53"/>
      <c r="G132" s="53"/>
      <c r="H132" s="156"/>
      <c r="I132" s="571">
        <v>83273.179999999993</v>
      </c>
    </row>
    <row r="133" spans="1:9" ht="13.5" thickBot="1" x14ac:dyDescent="0.25">
      <c r="A133" s="137"/>
      <c r="B133" s="277"/>
      <c r="C133" s="78"/>
      <c r="D133" s="79"/>
      <c r="E133" s="80"/>
      <c r="F133" s="78"/>
      <c r="G133" s="78"/>
      <c r="H133" s="79"/>
      <c r="I133" s="81">
        <f>SUM(I132)</f>
        <v>83273.179999999993</v>
      </c>
    </row>
    <row r="134" spans="1:9" x14ac:dyDescent="0.2">
      <c r="A134" s="9"/>
      <c r="B134" s="9"/>
      <c r="C134" s="9"/>
      <c r="D134" s="9"/>
      <c r="E134" s="9"/>
      <c r="F134" s="20"/>
      <c r="G134" s="20"/>
      <c r="H134" s="20"/>
      <c r="I134" s="20"/>
    </row>
    <row r="135" spans="1:9" ht="12.75" customHeight="1" x14ac:dyDescent="0.2">
      <c r="A135" s="21" t="s">
        <v>20</v>
      </c>
      <c r="B135" s="22"/>
      <c r="C135" s="23"/>
      <c r="D135" s="4" t="s">
        <v>8</v>
      </c>
      <c r="E135" s="4" t="s">
        <v>5</v>
      </c>
      <c r="F135" s="122" t="s">
        <v>6</v>
      </c>
    </row>
    <row r="136" spans="1:9" ht="12.75" customHeight="1" x14ac:dyDescent="0.2">
      <c r="A136" s="593" t="s">
        <v>14</v>
      </c>
      <c r="B136" s="594"/>
      <c r="C136" s="25"/>
      <c r="D136" s="26">
        <f>B22</f>
        <v>100431.02600000001</v>
      </c>
      <c r="E136" s="26">
        <f>I22</f>
        <v>1330.5700000000002</v>
      </c>
      <c r="F136" s="123">
        <f>D136+E136</f>
        <v>101761.59600000002</v>
      </c>
    </row>
    <row r="137" spans="1:9" ht="12.75" customHeight="1" x14ac:dyDescent="0.2">
      <c r="A137" s="593" t="s">
        <v>1603</v>
      </c>
      <c r="B137" s="594"/>
      <c r="C137" s="25"/>
      <c r="D137" s="26">
        <f>B58</f>
        <v>148771.71000000002</v>
      </c>
      <c r="E137" s="26">
        <f>I58</f>
        <v>8229.36</v>
      </c>
      <c r="F137" s="123">
        <f>D137+E137</f>
        <v>157001.07</v>
      </c>
    </row>
    <row r="138" spans="1:9" ht="12.75" customHeight="1" x14ac:dyDescent="0.2">
      <c r="A138" s="593" t="s">
        <v>13</v>
      </c>
      <c r="B138" s="594"/>
      <c r="C138" s="25"/>
      <c r="D138" s="26">
        <f>B78</f>
        <v>75582.097400000013</v>
      </c>
      <c r="E138" s="26">
        <f>I78</f>
        <v>787.2</v>
      </c>
      <c r="F138" s="123">
        <f>D138+E138</f>
        <v>76369.29740000001</v>
      </c>
    </row>
    <row r="139" spans="1:9" ht="12.75" customHeight="1" x14ac:dyDescent="0.2">
      <c r="A139" s="593" t="s">
        <v>383</v>
      </c>
      <c r="B139" s="594"/>
      <c r="C139" s="25"/>
      <c r="D139" s="26">
        <f>B93</f>
        <v>106417.49900000001</v>
      </c>
      <c r="E139" s="26">
        <f>I93</f>
        <v>831.1</v>
      </c>
      <c r="F139" s="123">
        <f>D139+E139</f>
        <v>107248.59900000002</v>
      </c>
      <c r="G139" s="56"/>
    </row>
    <row r="140" spans="1:9" ht="12.75" customHeight="1" x14ac:dyDescent="0.2">
      <c r="A140" s="593" t="s">
        <v>25</v>
      </c>
      <c r="B140" s="594"/>
      <c r="C140" s="25"/>
      <c r="D140" s="26">
        <f>B127</f>
        <v>38892.487000000001</v>
      </c>
      <c r="E140" s="26">
        <f>I127</f>
        <v>1315.04</v>
      </c>
      <c r="F140" s="123">
        <f>D140+E140</f>
        <v>40207.527000000002</v>
      </c>
      <c r="G140" s="56"/>
    </row>
    <row r="141" spans="1:9" ht="12.75" customHeight="1" x14ac:dyDescent="0.2">
      <c r="A141" s="607" t="s">
        <v>68</v>
      </c>
      <c r="B141" s="608"/>
      <c r="C141" s="248"/>
      <c r="D141" s="249"/>
      <c r="E141" s="249"/>
      <c r="F141" s="245">
        <f>F142+F143+F144+F145+F146</f>
        <v>180753.26570000002</v>
      </c>
      <c r="G141" s="56"/>
    </row>
    <row r="142" spans="1:9" ht="12.75" customHeight="1" x14ac:dyDescent="0.2">
      <c r="A142" s="605" t="s">
        <v>81</v>
      </c>
      <c r="B142" s="606"/>
      <c r="C142" s="25"/>
      <c r="D142" s="26"/>
      <c r="E142" s="26"/>
      <c r="F142" s="123">
        <f>I107</f>
        <v>22618.975699999999</v>
      </c>
      <c r="G142" s="56"/>
    </row>
    <row r="143" spans="1:9" ht="12.75" customHeight="1" x14ac:dyDescent="0.2">
      <c r="A143" s="605" t="s">
        <v>91</v>
      </c>
      <c r="B143" s="606"/>
      <c r="C143" s="25"/>
      <c r="D143" s="26"/>
      <c r="E143" s="26"/>
      <c r="F143" s="123">
        <f>I108</f>
        <v>132116.4</v>
      </c>
      <c r="G143" s="56"/>
    </row>
    <row r="144" spans="1:9" ht="12.75" customHeight="1" x14ac:dyDescent="0.2">
      <c r="A144" s="605" t="s">
        <v>83</v>
      </c>
      <c r="B144" s="606"/>
      <c r="C144" s="25"/>
      <c r="D144" s="26"/>
      <c r="E144" s="26"/>
      <c r="F144" s="123">
        <f>I109</f>
        <v>8934.75</v>
      </c>
      <c r="G144" s="56"/>
    </row>
    <row r="145" spans="1:7" ht="12.75" customHeight="1" x14ac:dyDescent="0.2">
      <c r="A145" s="605" t="s">
        <v>85</v>
      </c>
      <c r="B145" s="606"/>
      <c r="C145" s="25"/>
      <c r="D145" s="26"/>
      <c r="E145" s="26"/>
      <c r="F145" s="123">
        <f>I110</f>
        <v>9553.3799999999992</v>
      </c>
      <c r="G145" s="56"/>
    </row>
    <row r="146" spans="1:7" ht="12.75" customHeight="1" x14ac:dyDescent="0.2">
      <c r="A146" s="605" t="s">
        <v>88</v>
      </c>
      <c r="B146" s="606"/>
      <c r="C146" s="25"/>
      <c r="D146" s="26"/>
      <c r="E146" s="26"/>
      <c r="F146" s="123">
        <f>I111</f>
        <v>7529.76</v>
      </c>
      <c r="G146" s="56"/>
    </row>
    <row r="147" spans="1:7" ht="12.75" customHeight="1" x14ac:dyDescent="0.2">
      <c r="A147" s="614" t="s">
        <v>2</v>
      </c>
      <c r="B147" s="615"/>
      <c r="C147" s="25"/>
      <c r="D147" s="26">
        <f>B130</f>
        <v>0</v>
      </c>
      <c r="E147" s="26"/>
      <c r="F147" s="123">
        <f>D147+E147+I130</f>
        <v>52545.18</v>
      </c>
      <c r="G147" s="56"/>
    </row>
    <row r="148" spans="1:7" ht="12.75" customHeight="1" x14ac:dyDescent="0.2">
      <c r="A148" s="614" t="s">
        <v>97</v>
      </c>
      <c r="B148" s="615"/>
      <c r="C148" s="25"/>
      <c r="D148" s="26"/>
      <c r="E148" s="26"/>
      <c r="F148" s="123">
        <f>I133</f>
        <v>83273.179999999993</v>
      </c>
      <c r="G148" s="56"/>
    </row>
    <row r="149" spans="1:7" ht="12.75" customHeight="1" x14ac:dyDescent="0.2">
      <c r="A149" s="612" t="s">
        <v>21</v>
      </c>
      <c r="B149" s="613"/>
      <c r="C149" s="27"/>
      <c r="D149" s="28">
        <f>SUM(D136:D147)</f>
        <v>470094.81940000009</v>
      </c>
      <c r="E149" s="28">
        <f>SUM(E136:E140)</f>
        <v>12493.27</v>
      </c>
      <c r="F149" s="124">
        <f>F136+F137+F138+F139+F140+F141+F147+F148</f>
        <v>799159.71510000015</v>
      </c>
    </row>
  </sheetData>
  <autoFilter ref="A5:I127"/>
  <mergeCells count="43">
    <mergeCell ref="A149:B149"/>
    <mergeCell ref="A140:B140"/>
    <mergeCell ref="A137:B137"/>
    <mergeCell ref="A138:B138"/>
    <mergeCell ref="A141:B141"/>
    <mergeCell ref="G1:H1"/>
    <mergeCell ref="G2:H2"/>
    <mergeCell ref="A1:B1"/>
    <mergeCell ref="A24:A32"/>
    <mergeCell ref="C24:C32"/>
    <mergeCell ref="B38:B42"/>
    <mergeCell ref="B24:B32"/>
    <mergeCell ref="D34:D35"/>
    <mergeCell ref="B33:B35"/>
    <mergeCell ref="C38:C42"/>
    <mergeCell ref="C33:C35"/>
    <mergeCell ref="A9:A11"/>
    <mergeCell ref="B9:B11"/>
    <mergeCell ref="C9:C11"/>
    <mergeCell ref="D9:D11"/>
    <mergeCell ref="A148:B148"/>
    <mergeCell ref="A147:B147"/>
    <mergeCell ref="A145:B145"/>
    <mergeCell ref="A146:B146"/>
    <mergeCell ref="A34:A35"/>
    <mergeCell ref="A38:A41"/>
    <mergeCell ref="A16:A17"/>
    <mergeCell ref="D16:D17"/>
    <mergeCell ref="B16:B18"/>
    <mergeCell ref="C16:C18"/>
    <mergeCell ref="D24:D32"/>
    <mergeCell ref="A46:A54"/>
    <mergeCell ref="C46:C54"/>
    <mergeCell ref="D46:D54"/>
    <mergeCell ref="B46:B54"/>
    <mergeCell ref="D38:D41"/>
    <mergeCell ref="A73:A77"/>
    <mergeCell ref="A95:A107"/>
    <mergeCell ref="A144:B144"/>
    <mergeCell ref="A142:B142"/>
    <mergeCell ref="A136:B136"/>
    <mergeCell ref="A143:B143"/>
    <mergeCell ref="A139:B139"/>
  </mergeCells>
  <phoneticPr fontId="0" type="noConversion"/>
  <pageMargins left="0" right="0" top="0" bottom="0" header="0.51181102362204722" footer="0.51181102362204722"/>
  <pageSetup paperSize="9" scale="98" orientation="landscape" horizontalDpi="300" verticalDpi="300" r:id="rId1"/>
  <headerFooter alignWithMargins="0"/>
  <rowBreaks count="1" manualBreakCount="1">
    <brk id="112" max="8" man="1"/>
  </row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6"/>
  <dimension ref="A1:IU128"/>
  <sheetViews>
    <sheetView topLeftCell="A109" zoomScaleNormal="100" workbookViewId="0">
      <selection activeCell="A116" sqref="A116:B116"/>
    </sheetView>
  </sheetViews>
  <sheetFormatPr defaultRowHeight="12.75" customHeight="1" x14ac:dyDescent="0.2"/>
  <cols>
    <col min="1" max="1" width="23.28515625" customWidth="1"/>
    <col min="2" max="2" width="13.140625" customWidth="1"/>
    <col min="3" max="3" width="10.28515625" customWidth="1"/>
    <col min="4" max="4" width="17.5703125" customWidth="1"/>
    <col min="5" max="5" width="27.28515625" customWidth="1"/>
    <col min="6" max="6" width="11.5703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675.4</v>
      </c>
      <c r="E2" s="5">
        <v>173719.38</v>
      </c>
      <c r="F2" s="6">
        <v>131811.45000000001</v>
      </c>
      <c r="G2" s="586">
        <f>E2-F2</f>
        <v>41907.929999999993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36</v>
      </c>
      <c r="F3" s="1"/>
      <c r="G3" s="1"/>
      <c r="H3" s="1" t="s">
        <v>24</v>
      </c>
      <c r="I3" s="8">
        <f>F2-F128</f>
        <v>-22143.799199999979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2030.92</v>
      </c>
      <c r="C6" s="33" t="s">
        <v>65</v>
      </c>
      <c r="D6" s="34"/>
      <c r="E6" s="35"/>
      <c r="F6" s="35"/>
      <c r="G6" s="35"/>
      <c r="H6" s="345"/>
      <c r="I6" s="33">
        <f t="shared" ref="I6:I17" si="0">G6*H6</f>
        <v>0</v>
      </c>
    </row>
    <row r="7" spans="1:9" ht="12.75" customHeight="1" x14ac:dyDescent="0.2">
      <c r="A7" s="11"/>
      <c r="B7" s="13">
        <v>2026.63</v>
      </c>
      <c r="C7" s="13" t="s">
        <v>66</v>
      </c>
      <c r="D7" s="14"/>
      <c r="E7" s="15"/>
      <c r="F7" s="15"/>
      <c r="G7" s="15"/>
      <c r="H7" s="343"/>
      <c r="I7" s="13">
        <f t="shared" si="0"/>
        <v>0</v>
      </c>
    </row>
    <row r="8" spans="1:9" ht="12.75" customHeight="1" x14ac:dyDescent="0.2">
      <c r="A8" s="30"/>
      <c r="B8" s="74">
        <v>2167.44</v>
      </c>
      <c r="C8" s="74" t="s">
        <v>69</v>
      </c>
      <c r="D8" s="75"/>
      <c r="E8" s="76"/>
      <c r="F8" s="76"/>
      <c r="G8" s="76"/>
      <c r="H8" s="347"/>
      <c r="I8" s="13">
        <f t="shared" si="0"/>
        <v>0</v>
      </c>
    </row>
    <row r="9" spans="1:9" ht="12.75" customHeight="1" x14ac:dyDescent="0.2">
      <c r="A9" s="268"/>
      <c r="B9" s="13">
        <v>1915.74</v>
      </c>
      <c r="C9" s="74" t="s">
        <v>71</v>
      </c>
      <c r="D9" s="274"/>
      <c r="E9" s="15"/>
      <c r="F9" s="15"/>
      <c r="G9" s="15"/>
      <c r="H9" s="16"/>
      <c r="I9" s="13">
        <f t="shared" si="0"/>
        <v>0</v>
      </c>
    </row>
    <row r="10" spans="1:9" ht="12.75" customHeight="1" thickBot="1" x14ac:dyDescent="0.25">
      <c r="A10" s="316"/>
      <c r="B10" s="74">
        <v>1777.06</v>
      </c>
      <c r="C10" s="74" t="s">
        <v>72</v>
      </c>
      <c r="D10" s="326"/>
      <c r="E10" s="76"/>
      <c r="F10" s="76"/>
      <c r="G10" s="76"/>
      <c r="H10" s="77"/>
      <c r="I10" s="74">
        <f t="shared" si="0"/>
        <v>0</v>
      </c>
    </row>
    <row r="11" spans="1:9" ht="13.5" thickBot="1" x14ac:dyDescent="0.25">
      <c r="A11" s="46" t="s">
        <v>522</v>
      </c>
      <c r="B11" s="88">
        <v>1572.03</v>
      </c>
      <c r="C11" s="88" t="s">
        <v>73</v>
      </c>
      <c r="D11" s="467"/>
      <c r="E11" s="47" t="s">
        <v>951</v>
      </c>
      <c r="F11" s="47" t="s">
        <v>102</v>
      </c>
      <c r="G11" s="47">
        <v>3</v>
      </c>
      <c r="H11" s="48">
        <v>148</v>
      </c>
      <c r="I11" s="49">
        <f>G11*H11</f>
        <v>444</v>
      </c>
    </row>
    <row r="12" spans="1:9" ht="12.75" customHeight="1" x14ac:dyDescent="0.2">
      <c r="A12" s="265"/>
      <c r="B12" s="33">
        <v>1353.79</v>
      </c>
      <c r="C12" s="73" t="s">
        <v>74</v>
      </c>
      <c r="D12" s="312"/>
      <c r="E12" s="35"/>
      <c r="F12" s="35"/>
      <c r="G12" s="35"/>
      <c r="H12" s="36"/>
      <c r="I12" s="33">
        <f t="shared" si="0"/>
        <v>0</v>
      </c>
    </row>
    <row r="13" spans="1:9" ht="12.75" customHeight="1" x14ac:dyDescent="0.2">
      <c r="A13" s="11"/>
      <c r="B13" s="13">
        <v>1108.213</v>
      </c>
      <c r="C13" s="74" t="s">
        <v>75</v>
      </c>
      <c r="D13" s="14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268"/>
      <c r="B14" s="13">
        <v>1204.0830000000001</v>
      </c>
      <c r="C14" s="74" t="s">
        <v>76</v>
      </c>
      <c r="D14" s="274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268"/>
      <c r="B15" s="13">
        <v>1220.6780000000001</v>
      </c>
      <c r="C15" s="74" t="s">
        <v>77</v>
      </c>
      <c r="D15" s="274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11"/>
      <c r="B16" s="13">
        <v>1320.002</v>
      </c>
      <c r="C16" s="74" t="s">
        <v>78</v>
      </c>
      <c r="D16" s="14"/>
      <c r="E16" s="15"/>
      <c r="F16" s="15"/>
      <c r="G16" s="15"/>
      <c r="H16" s="16"/>
      <c r="I16" s="13">
        <f t="shared" si="0"/>
        <v>0</v>
      </c>
    </row>
    <row r="17" spans="1:9" ht="12.75" customHeight="1" x14ac:dyDescent="0.2">
      <c r="A17" s="30"/>
      <c r="B17" s="74">
        <v>1315.864</v>
      </c>
      <c r="C17" s="74" t="s">
        <v>79</v>
      </c>
      <c r="D17" s="75"/>
      <c r="E17" s="76"/>
      <c r="F17" s="76"/>
      <c r="G17" s="76"/>
      <c r="H17" s="77"/>
      <c r="I17" s="74">
        <f t="shared" si="0"/>
        <v>0</v>
      </c>
    </row>
    <row r="18" spans="1:9" ht="12.75" customHeight="1" thickBot="1" x14ac:dyDescent="0.25">
      <c r="A18" s="425"/>
      <c r="B18" s="411">
        <f>SUM(B6:B17)</f>
        <v>19012.45</v>
      </c>
      <c r="C18" s="412"/>
      <c r="D18" s="411"/>
      <c r="E18" s="413"/>
      <c r="F18" s="412"/>
      <c r="G18" s="412"/>
      <c r="H18" s="411" t="s">
        <v>16</v>
      </c>
      <c r="I18" s="411">
        <f>SUM(I6:I17)</f>
        <v>444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x14ac:dyDescent="0.2">
      <c r="A20" s="265"/>
      <c r="B20" s="33">
        <v>2933.36</v>
      </c>
      <c r="C20" s="33" t="s">
        <v>65</v>
      </c>
      <c r="D20" s="312"/>
      <c r="E20" s="35"/>
      <c r="F20" s="35"/>
      <c r="G20" s="35"/>
      <c r="H20" s="36"/>
      <c r="I20" s="33">
        <f t="shared" ref="I20:I36" si="1">G20*H20</f>
        <v>0</v>
      </c>
    </row>
    <row r="21" spans="1:9" ht="12.75" customHeight="1" x14ac:dyDescent="0.2">
      <c r="A21" s="265"/>
      <c r="B21" s="33">
        <v>2461.85</v>
      </c>
      <c r="C21" s="33" t="s">
        <v>66</v>
      </c>
      <c r="D21" s="266"/>
      <c r="E21" s="35"/>
      <c r="F21" s="35"/>
      <c r="G21" s="35"/>
      <c r="H21" s="36"/>
      <c r="I21" s="13">
        <f t="shared" si="1"/>
        <v>0</v>
      </c>
    </row>
    <row r="22" spans="1:9" ht="12.75" customHeight="1" x14ac:dyDescent="0.2">
      <c r="A22" s="268"/>
      <c r="B22" s="13">
        <v>2470.77</v>
      </c>
      <c r="C22" s="33" t="s">
        <v>69</v>
      </c>
      <c r="D22" s="269"/>
      <c r="E22" s="15"/>
      <c r="F22" s="15"/>
      <c r="G22" s="15"/>
      <c r="H22" s="16"/>
      <c r="I22" s="13">
        <f t="shared" si="1"/>
        <v>0</v>
      </c>
    </row>
    <row r="23" spans="1:9" ht="12.75" customHeight="1" x14ac:dyDescent="0.2">
      <c r="A23" s="268"/>
      <c r="B23" s="13">
        <v>2284.73</v>
      </c>
      <c r="C23" s="33" t="s">
        <v>71</v>
      </c>
      <c r="D23" s="269"/>
      <c r="E23" s="15"/>
      <c r="F23" s="15"/>
      <c r="G23" s="15"/>
      <c r="H23" s="16"/>
      <c r="I23" s="13">
        <f t="shared" si="1"/>
        <v>0</v>
      </c>
    </row>
    <row r="24" spans="1:9" ht="12.75" customHeight="1" x14ac:dyDescent="0.2">
      <c r="A24" s="268"/>
      <c r="B24" s="13">
        <v>2277.4899999999998</v>
      </c>
      <c r="C24" s="33" t="s">
        <v>72</v>
      </c>
      <c r="D24" s="269"/>
      <c r="E24" s="15"/>
      <c r="F24" s="15"/>
      <c r="G24" s="15"/>
      <c r="H24" s="16"/>
      <c r="I24" s="13">
        <f t="shared" si="1"/>
        <v>0</v>
      </c>
    </row>
    <row r="25" spans="1:9" ht="12.75" customHeight="1" x14ac:dyDescent="0.2">
      <c r="A25" s="268"/>
      <c r="B25" s="13">
        <v>2244.09</v>
      </c>
      <c r="C25" s="33" t="s">
        <v>73</v>
      </c>
      <c r="D25" s="269"/>
      <c r="E25" s="15"/>
      <c r="F25" s="15"/>
      <c r="G25" s="15"/>
      <c r="H25" s="16"/>
      <c r="I25" s="13">
        <f t="shared" si="1"/>
        <v>0</v>
      </c>
    </row>
    <row r="26" spans="1:9" ht="12.75" customHeight="1" thickBot="1" x14ac:dyDescent="0.25">
      <c r="A26" s="268"/>
      <c r="B26" s="13">
        <v>2811.93</v>
      </c>
      <c r="C26" s="33" t="s">
        <v>74</v>
      </c>
      <c r="D26" s="269"/>
      <c r="E26" s="15"/>
      <c r="F26" s="15"/>
      <c r="G26" s="15"/>
      <c r="H26" s="16"/>
      <c r="I26" s="13">
        <f t="shared" si="1"/>
        <v>0</v>
      </c>
    </row>
    <row r="27" spans="1:9" ht="26.25" thickBot="1" x14ac:dyDescent="0.25">
      <c r="A27" s="46" t="s">
        <v>353</v>
      </c>
      <c r="B27" s="13">
        <v>2904.2489999999998</v>
      </c>
      <c r="C27" s="543" t="s">
        <v>75</v>
      </c>
      <c r="D27" s="47" t="s">
        <v>362</v>
      </c>
      <c r="E27" s="493" t="s">
        <v>355</v>
      </c>
      <c r="F27" s="493" t="s">
        <v>100</v>
      </c>
      <c r="G27" s="493">
        <v>2</v>
      </c>
      <c r="H27" s="48">
        <v>17</v>
      </c>
      <c r="I27" s="49">
        <f t="shared" si="1"/>
        <v>34</v>
      </c>
    </row>
    <row r="28" spans="1:9" ht="12.75" customHeight="1" x14ac:dyDescent="0.2">
      <c r="A28" s="588" t="s">
        <v>558</v>
      </c>
      <c r="B28" s="579">
        <v>3417.5129999999999</v>
      </c>
      <c r="C28" s="579" t="s">
        <v>76</v>
      </c>
      <c r="D28" s="579" t="s">
        <v>1202</v>
      </c>
      <c r="E28" s="37" t="s">
        <v>236</v>
      </c>
      <c r="F28" s="37" t="s">
        <v>104</v>
      </c>
      <c r="G28" s="37">
        <v>4</v>
      </c>
      <c r="H28" s="38">
        <v>56.72</v>
      </c>
      <c r="I28" s="39">
        <f t="shared" si="1"/>
        <v>226.88</v>
      </c>
    </row>
    <row r="29" spans="1:9" ht="12.75" customHeight="1" x14ac:dyDescent="0.2">
      <c r="A29" s="589"/>
      <c r="B29" s="581"/>
      <c r="C29" s="581"/>
      <c r="D29" s="581"/>
      <c r="E29" s="76" t="s">
        <v>420</v>
      </c>
      <c r="F29" s="76" t="s">
        <v>100</v>
      </c>
      <c r="G29" s="76">
        <v>2</v>
      </c>
      <c r="H29" s="77">
        <v>4.59</v>
      </c>
      <c r="I29" s="43">
        <f t="shared" si="1"/>
        <v>9.18</v>
      </c>
    </row>
    <row r="30" spans="1:9" ht="12.75" customHeight="1" x14ac:dyDescent="0.2">
      <c r="A30" s="589"/>
      <c r="B30" s="581"/>
      <c r="C30" s="581"/>
      <c r="D30" s="581"/>
      <c r="E30" s="76" t="s">
        <v>411</v>
      </c>
      <c r="F30" s="76" t="s">
        <v>100</v>
      </c>
      <c r="G30" s="76">
        <v>2</v>
      </c>
      <c r="H30" s="77">
        <v>5.44</v>
      </c>
      <c r="I30" s="43">
        <f t="shared" si="1"/>
        <v>10.88</v>
      </c>
    </row>
    <row r="31" spans="1:9" ht="12.75" customHeight="1" x14ac:dyDescent="0.2">
      <c r="A31" s="589"/>
      <c r="B31" s="581"/>
      <c r="C31" s="581"/>
      <c r="D31" s="581"/>
      <c r="E31" s="76" t="s">
        <v>1203</v>
      </c>
      <c r="F31" s="76" t="s">
        <v>100</v>
      </c>
      <c r="G31" s="76">
        <v>1</v>
      </c>
      <c r="H31" s="77">
        <v>130</v>
      </c>
      <c r="I31" s="43">
        <f t="shared" si="1"/>
        <v>130</v>
      </c>
    </row>
    <row r="32" spans="1:9" ht="12.75" customHeight="1" x14ac:dyDescent="0.2">
      <c r="A32" s="589"/>
      <c r="B32" s="581"/>
      <c r="C32" s="581"/>
      <c r="D32" s="581"/>
      <c r="E32" s="76" t="s">
        <v>225</v>
      </c>
      <c r="F32" s="76" t="s">
        <v>100</v>
      </c>
      <c r="G32" s="76">
        <v>1</v>
      </c>
      <c r="H32" s="77">
        <v>191.27</v>
      </c>
      <c r="I32" s="43">
        <f t="shared" si="1"/>
        <v>191.27</v>
      </c>
    </row>
    <row r="33" spans="1:9" ht="12.75" customHeight="1" thickBot="1" x14ac:dyDescent="0.25">
      <c r="A33" s="590"/>
      <c r="B33" s="580"/>
      <c r="C33" s="580"/>
      <c r="D33" s="580"/>
      <c r="E33" s="40" t="s">
        <v>430</v>
      </c>
      <c r="F33" s="40" t="s">
        <v>100</v>
      </c>
      <c r="G33" s="40">
        <v>1</v>
      </c>
      <c r="H33" s="41">
        <v>132.5</v>
      </c>
      <c r="I33" s="42">
        <f t="shared" si="1"/>
        <v>132.5</v>
      </c>
    </row>
    <row r="34" spans="1:9" ht="26.25" thickBot="1" x14ac:dyDescent="0.25">
      <c r="A34" s="46" t="s">
        <v>353</v>
      </c>
      <c r="B34" s="88">
        <v>2743.6770000000001</v>
      </c>
      <c r="C34" s="88" t="s">
        <v>77</v>
      </c>
      <c r="D34" s="47" t="s">
        <v>362</v>
      </c>
      <c r="E34" s="47" t="s">
        <v>355</v>
      </c>
      <c r="F34" s="47" t="s">
        <v>100</v>
      </c>
      <c r="G34" s="47">
        <v>3</v>
      </c>
      <c r="H34" s="48">
        <v>9.42</v>
      </c>
      <c r="I34" s="49">
        <f t="shared" si="1"/>
        <v>28.259999999999998</v>
      </c>
    </row>
    <row r="35" spans="1:9" ht="12.75" customHeight="1" x14ac:dyDescent="0.2">
      <c r="A35" s="268"/>
      <c r="B35" s="13">
        <v>3553.4659999999999</v>
      </c>
      <c r="C35" s="74" t="s">
        <v>78</v>
      </c>
      <c r="D35" s="269"/>
      <c r="E35" s="15"/>
      <c r="F35" s="15"/>
      <c r="G35" s="15"/>
      <c r="H35" s="16"/>
      <c r="I35" s="13">
        <f t="shared" si="1"/>
        <v>0</v>
      </c>
    </row>
    <row r="36" spans="1:9" ht="12.75" customHeight="1" x14ac:dyDescent="0.2">
      <c r="A36" s="316"/>
      <c r="B36" s="74">
        <v>3050.3490000000002</v>
      </c>
      <c r="C36" s="13" t="s">
        <v>79</v>
      </c>
      <c r="D36" s="273"/>
      <c r="E36" s="76"/>
      <c r="F36" s="76"/>
      <c r="G36" s="76"/>
      <c r="H36" s="77"/>
      <c r="I36" s="74">
        <f t="shared" si="1"/>
        <v>0</v>
      </c>
    </row>
    <row r="37" spans="1:9" ht="12.75" customHeight="1" thickBot="1" x14ac:dyDescent="0.25">
      <c r="A37" s="30"/>
      <c r="B37" s="111">
        <f>SUM(B20:B36)</f>
        <v>33153.473999999995</v>
      </c>
      <c r="C37" s="112"/>
      <c r="D37" s="111"/>
      <c r="E37" s="113"/>
      <c r="F37" s="112"/>
      <c r="G37" s="112"/>
      <c r="H37" s="111"/>
      <c r="I37" s="111">
        <f>SUM(I20:I36)</f>
        <v>762.97</v>
      </c>
    </row>
    <row r="38" spans="1:9" ht="64.5" thickBot="1" x14ac:dyDescent="0.25">
      <c r="A38" s="137" t="s">
        <v>381</v>
      </c>
      <c r="B38" s="117" t="s">
        <v>15</v>
      </c>
      <c r="C38" s="117" t="s">
        <v>4</v>
      </c>
      <c r="D38" s="117" t="s">
        <v>22</v>
      </c>
      <c r="E38" s="121" t="s">
        <v>17</v>
      </c>
      <c r="F38" s="117" t="s">
        <v>18</v>
      </c>
      <c r="G38" s="117" t="s">
        <v>9</v>
      </c>
      <c r="H38" s="117" t="s">
        <v>12</v>
      </c>
      <c r="I38" s="118" t="s">
        <v>11</v>
      </c>
    </row>
    <row r="39" spans="1:9" ht="12.75" customHeight="1" thickBot="1" x14ac:dyDescent="0.25">
      <c r="A39" s="106"/>
      <c r="B39" s="107">
        <v>1283.74</v>
      </c>
      <c r="C39" s="58" t="s">
        <v>65</v>
      </c>
      <c r="D39" s="67"/>
      <c r="E39" s="59"/>
      <c r="F39" s="59"/>
      <c r="G39" s="59"/>
      <c r="H39" s="60"/>
      <c r="I39" s="61">
        <f t="shared" ref="I39:I55" si="2">G39*H39</f>
        <v>0</v>
      </c>
    </row>
    <row r="40" spans="1:9" ht="12.75" customHeight="1" thickBot="1" x14ac:dyDescent="0.25">
      <c r="A40" s="106"/>
      <c r="B40" s="108">
        <v>1299.07</v>
      </c>
      <c r="C40" s="95" t="s">
        <v>66</v>
      </c>
      <c r="D40" s="96"/>
      <c r="E40" s="97"/>
      <c r="F40" s="97"/>
      <c r="G40" s="97"/>
      <c r="H40" s="98"/>
      <c r="I40" s="99">
        <f t="shared" si="2"/>
        <v>0</v>
      </c>
    </row>
    <row r="41" spans="1:9" ht="12.75" customHeight="1" thickBot="1" x14ac:dyDescent="0.25">
      <c r="A41" s="106"/>
      <c r="B41" s="109">
        <v>1235.3399999999999</v>
      </c>
      <c r="C41" s="88" t="s">
        <v>69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06"/>
      <c r="B42" s="109">
        <v>1229.3399999999999</v>
      </c>
      <c r="C42" s="88" t="s">
        <v>71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06"/>
      <c r="B43" s="109">
        <v>1259.23</v>
      </c>
      <c r="C43" s="88" t="s">
        <v>72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06"/>
      <c r="B44" s="109">
        <v>1362.13</v>
      </c>
      <c r="C44" s="88" t="s">
        <v>73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9">
        <v>2059.4299999999998</v>
      </c>
      <c r="C45" s="88" t="s">
        <v>74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1"/>
      <c r="B46" s="109">
        <v>2651.8283000000001</v>
      </c>
      <c r="C46" s="88" t="s">
        <v>75</v>
      </c>
      <c r="D46" s="89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1"/>
      <c r="B47" s="109">
        <v>2166.5779000000002</v>
      </c>
      <c r="C47" s="88" t="s">
        <v>76</v>
      </c>
      <c r="D47" s="89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11"/>
      <c r="B48" s="109">
        <v>2051.6718999999998</v>
      </c>
      <c r="C48" s="88" t="s">
        <v>77</v>
      </c>
      <c r="D48" s="89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11"/>
      <c r="B49" s="109">
        <v>2295.4259999999999</v>
      </c>
      <c r="C49" s="88" t="s">
        <v>78</v>
      </c>
      <c r="D49" s="89"/>
      <c r="E49" s="47"/>
      <c r="F49" s="47"/>
      <c r="G49" s="47"/>
      <c r="H49" s="48"/>
      <c r="I49" s="49">
        <f t="shared" si="2"/>
        <v>0</v>
      </c>
    </row>
    <row r="50" spans="1:9" ht="12.75" customHeight="1" thickBot="1" x14ac:dyDescent="0.25">
      <c r="A50" s="11"/>
      <c r="B50" s="109">
        <v>2329.3910999999998</v>
      </c>
      <c r="C50" s="88" t="s">
        <v>79</v>
      </c>
      <c r="D50" s="89"/>
      <c r="E50" s="47"/>
      <c r="F50" s="47"/>
      <c r="G50" s="47"/>
      <c r="H50" s="48"/>
      <c r="I50" s="49">
        <f t="shared" si="2"/>
        <v>0</v>
      </c>
    </row>
    <row r="51" spans="1:9" ht="12.75" customHeight="1" thickBot="1" x14ac:dyDescent="0.25">
      <c r="A51" s="434"/>
      <c r="B51" s="512">
        <f>SUM(B39:B50)</f>
        <v>21223.175200000001</v>
      </c>
      <c r="C51" s="518" t="s">
        <v>86</v>
      </c>
      <c r="D51" s="89"/>
      <c r="E51" s="47"/>
      <c r="F51" s="47"/>
      <c r="G51" s="47"/>
      <c r="H51" s="48"/>
      <c r="I51" s="49">
        <f t="shared" si="2"/>
        <v>0</v>
      </c>
    </row>
    <row r="52" spans="1:9" ht="12.75" customHeight="1" thickBot="1" x14ac:dyDescent="0.25">
      <c r="A52" s="596" t="s">
        <v>114</v>
      </c>
      <c r="B52" s="109">
        <v>138.24</v>
      </c>
      <c r="C52" s="88" t="s">
        <v>72</v>
      </c>
      <c r="D52" s="89"/>
      <c r="E52" s="47"/>
      <c r="F52" s="47"/>
      <c r="G52" s="47"/>
      <c r="H52" s="48"/>
      <c r="I52" s="49">
        <f t="shared" si="2"/>
        <v>0</v>
      </c>
    </row>
    <row r="53" spans="1:9" ht="12.75" customHeight="1" thickBot="1" x14ac:dyDescent="0.25">
      <c r="A53" s="597"/>
      <c r="B53" s="109">
        <v>206.3</v>
      </c>
      <c r="C53" s="88" t="s">
        <v>73</v>
      </c>
      <c r="D53" s="89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597"/>
      <c r="B54" s="109">
        <v>101.34</v>
      </c>
      <c r="C54" s="88" t="s">
        <v>74</v>
      </c>
      <c r="D54" s="89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597"/>
      <c r="B55" s="109">
        <v>41.01</v>
      </c>
      <c r="C55" s="88" t="s">
        <v>75</v>
      </c>
      <c r="D55" s="89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598"/>
      <c r="B56" s="512">
        <f>SUM(B52:B55)</f>
        <v>486.89</v>
      </c>
      <c r="C56" s="518" t="s">
        <v>86</v>
      </c>
      <c r="D56" s="89"/>
      <c r="E56" s="47"/>
      <c r="F56" s="47"/>
      <c r="G56" s="47"/>
      <c r="H56" s="48"/>
      <c r="I56" s="49">
        <v>283.60000000000002</v>
      </c>
    </row>
    <row r="57" spans="1:9" ht="12.75" customHeight="1" thickBot="1" x14ac:dyDescent="0.25">
      <c r="A57" s="82"/>
      <c r="B57" s="200">
        <f>B51+B56</f>
        <v>21710.065200000001</v>
      </c>
      <c r="C57" s="201"/>
      <c r="D57" s="200"/>
      <c r="E57" s="202"/>
      <c r="F57" s="201"/>
      <c r="G57" s="201"/>
      <c r="H57" s="200" t="s">
        <v>16</v>
      </c>
      <c r="I57" s="200">
        <f>SUM(I39:I56)</f>
        <v>283.60000000000002</v>
      </c>
    </row>
    <row r="58" spans="1:9" ht="77.25" thickBot="1" x14ac:dyDescent="0.25">
      <c r="A58" s="137" t="s">
        <v>382</v>
      </c>
      <c r="B58" s="120" t="s">
        <v>15</v>
      </c>
      <c r="C58" s="134" t="s">
        <v>4</v>
      </c>
      <c r="D58" s="120" t="s">
        <v>22</v>
      </c>
      <c r="E58" s="135" t="s">
        <v>17</v>
      </c>
      <c r="F58" s="120" t="s">
        <v>18</v>
      </c>
      <c r="G58" s="134" t="s">
        <v>9</v>
      </c>
      <c r="H58" s="120" t="s">
        <v>12</v>
      </c>
      <c r="I58" s="120" t="s">
        <v>11</v>
      </c>
    </row>
    <row r="59" spans="1:9" ht="12.75" customHeight="1" thickBot="1" x14ac:dyDescent="0.25">
      <c r="A59" s="230"/>
      <c r="B59" s="109"/>
      <c r="C59" s="55" t="s">
        <v>65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55" t="s">
        <v>66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88" t="s">
        <v>69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88" t="s">
        <v>71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72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88" t="s">
        <v>73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/>
      <c r="C65" s="88" t="s">
        <v>74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/>
      <c r="C66" s="88" t="s">
        <v>75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/>
      <c r="C67" s="88" t="s">
        <v>76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/>
      <c r="C68" s="88" t="s">
        <v>77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/>
      <c r="C69" s="88" t="s">
        <v>78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/>
      <c r="C70" s="88" t="s">
        <v>79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/>
      <c r="C71" s="170" t="s">
        <v>86</v>
      </c>
      <c r="D71" s="89"/>
      <c r="E71" s="47"/>
      <c r="F71" s="47"/>
      <c r="G71" s="47"/>
      <c r="H71" s="48"/>
      <c r="I71" s="49"/>
    </row>
    <row r="72" spans="1:9" ht="13.5" thickBot="1" x14ac:dyDescent="0.25">
      <c r="A72" s="183"/>
      <c r="B72" s="200">
        <f>SUM(B59:B71)</f>
        <v>0</v>
      </c>
      <c r="C72" s="201"/>
      <c r="D72" s="200"/>
      <c r="E72" s="202"/>
      <c r="F72" s="201"/>
      <c r="G72" s="201"/>
      <c r="H72" s="200" t="s">
        <v>16</v>
      </c>
      <c r="I72" s="233">
        <f>SUM(I59:I71)</f>
        <v>0</v>
      </c>
    </row>
    <row r="73" spans="1:9" ht="26.25" thickBot="1" x14ac:dyDescent="0.25">
      <c r="A73" s="46" t="s">
        <v>7</v>
      </c>
      <c r="B73" s="117" t="s">
        <v>15</v>
      </c>
      <c r="C73" s="117" t="s">
        <v>4</v>
      </c>
      <c r="D73" s="117" t="s">
        <v>22</v>
      </c>
      <c r="E73" s="121" t="s">
        <v>17</v>
      </c>
      <c r="F73" s="117" t="s">
        <v>18</v>
      </c>
      <c r="G73" s="117" t="s">
        <v>9</v>
      </c>
      <c r="H73" s="117" t="s">
        <v>12</v>
      </c>
      <c r="I73" s="118" t="s">
        <v>11</v>
      </c>
    </row>
    <row r="74" spans="1:9" ht="12.75" customHeight="1" x14ac:dyDescent="0.2">
      <c r="A74" s="641" t="s">
        <v>81</v>
      </c>
      <c r="B74" s="33"/>
      <c r="C74" s="33" t="s">
        <v>65</v>
      </c>
      <c r="D74" s="34"/>
      <c r="E74" s="35"/>
      <c r="F74" s="35" t="s">
        <v>82</v>
      </c>
      <c r="G74" s="35">
        <v>89</v>
      </c>
      <c r="H74" s="16">
        <v>4.54</v>
      </c>
      <c r="I74" s="33">
        <f>G74*H74</f>
        <v>404.06</v>
      </c>
    </row>
    <row r="75" spans="1:9" ht="12.75" customHeight="1" x14ac:dyDescent="0.2">
      <c r="A75" s="641"/>
      <c r="B75" s="13"/>
      <c r="C75" s="13" t="s">
        <v>66</v>
      </c>
      <c r="D75" s="14"/>
      <c r="E75" s="15"/>
      <c r="F75" s="15" t="s">
        <v>82</v>
      </c>
      <c r="G75" s="15">
        <v>84</v>
      </c>
      <c r="H75" s="16">
        <v>4.54</v>
      </c>
      <c r="I75" s="13">
        <f>G75*H75</f>
        <v>381.36</v>
      </c>
    </row>
    <row r="76" spans="1:9" x14ac:dyDescent="0.2">
      <c r="A76" s="641"/>
      <c r="B76" s="13"/>
      <c r="C76" s="13" t="s">
        <v>69</v>
      </c>
      <c r="D76" s="14"/>
      <c r="E76" s="15"/>
      <c r="F76" s="15" t="s">
        <v>82</v>
      </c>
      <c r="G76" s="15">
        <v>89</v>
      </c>
      <c r="H76" s="16">
        <v>4.54</v>
      </c>
      <c r="I76" s="13">
        <f t="shared" ref="I76:I83" si="3">G76*H76</f>
        <v>404.06</v>
      </c>
    </row>
    <row r="77" spans="1:9" ht="12.75" customHeight="1" x14ac:dyDescent="0.2">
      <c r="A77" s="641"/>
      <c r="B77" s="13"/>
      <c r="C77" s="13" t="s">
        <v>71</v>
      </c>
      <c r="D77" s="14"/>
      <c r="E77" s="15"/>
      <c r="F77" s="15" t="s">
        <v>82</v>
      </c>
      <c r="G77" s="15">
        <v>86</v>
      </c>
      <c r="H77" s="16">
        <v>4.54</v>
      </c>
      <c r="I77" s="13">
        <f t="shared" si="3"/>
        <v>390.44</v>
      </c>
    </row>
    <row r="78" spans="1:9" x14ac:dyDescent="0.2">
      <c r="A78" s="641"/>
      <c r="B78" s="13"/>
      <c r="C78" s="13" t="s">
        <v>72</v>
      </c>
      <c r="D78" s="14"/>
      <c r="E78" s="15"/>
      <c r="F78" s="15" t="s">
        <v>82</v>
      </c>
      <c r="G78" s="15">
        <v>89</v>
      </c>
      <c r="H78" s="16">
        <v>4.54</v>
      </c>
      <c r="I78" s="13">
        <f t="shared" si="3"/>
        <v>404.06</v>
      </c>
    </row>
    <row r="79" spans="1:9" ht="12.75" customHeight="1" x14ac:dyDescent="0.2">
      <c r="A79" s="641"/>
      <c r="B79" s="13"/>
      <c r="C79" s="13" t="s">
        <v>73</v>
      </c>
      <c r="D79" s="14"/>
      <c r="E79" s="15"/>
      <c r="F79" s="15" t="s">
        <v>82</v>
      </c>
      <c r="G79" s="15">
        <v>86</v>
      </c>
      <c r="H79" s="16">
        <v>4.54</v>
      </c>
      <c r="I79" s="13">
        <f t="shared" si="3"/>
        <v>390.44</v>
      </c>
    </row>
    <row r="80" spans="1:9" ht="12.75" customHeight="1" x14ac:dyDescent="0.2">
      <c r="A80" s="641"/>
      <c r="B80" s="13"/>
      <c r="C80" s="13" t="s">
        <v>74</v>
      </c>
      <c r="D80" s="14"/>
      <c r="E80" s="15"/>
      <c r="F80" s="15" t="s">
        <v>82</v>
      </c>
      <c r="G80" s="15">
        <v>89</v>
      </c>
      <c r="H80" s="16">
        <v>4.8099999999999996</v>
      </c>
      <c r="I80" s="13">
        <f t="shared" si="3"/>
        <v>428.09</v>
      </c>
    </row>
    <row r="81" spans="1:255" ht="12.75" customHeight="1" x14ac:dyDescent="0.2">
      <c r="A81" s="641"/>
      <c r="B81" s="13"/>
      <c r="C81" s="13" t="s">
        <v>75</v>
      </c>
      <c r="D81" s="14"/>
      <c r="E81" s="15"/>
      <c r="F81" s="15" t="s">
        <v>82</v>
      </c>
      <c r="G81" s="15">
        <v>89</v>
      </c>
      <c r="H81" s="16">
        <v>4.8099999999999996</v>
      </c>
      <c r="I81" s="13">
        <f t="shared" si="3"/>
        <v>428.09</v>
      </c>
    </row>
    <row r="82" spans="1:255" ht="12.75" customHeight="1" x14ac:dyDescent="0.2">
      <c r="A82" s="641"/>
      <c r="B82" s="13"/>
      <c r="C82" s="13" t="s">
        <v>76</v>
      </c>
      <c r="D82" s="14"/>
      <c r="E82" s="15"/>
      <c r="F82" s="15" t="s">
        <v>82</v>
      </c>
      <c r="G82" s="15">
        <v>86</v>
      </c>
      <c r="H82" s="16">
        <v>4.8099999999999996</v>
      </c>
      <c r="I82" s="13">
        <f t="shared" si="3"/>
        <v>413.65999999999997</v>
      </c>
    </row>
    <row r="83" spans="1:255" ht="12.75" customHeight="1" x14ac:dyDescent="0.2">
      <c r="A83" s="641"/>
      <c r="B83" s="13"/>
      <c r="C83" s="13" t="s">
        <v>77</v>
      </c>
      <c r="D83" s="14"/>
      <c r="E83" s="15"/>
      <c r="F83" s="15" t="s">
        <v>82</v>
      </c>
      <c r="G83" s="15">
        <v>89</v>
      </c>
      <c r="H83" s="16">
        <v>4.8099999999999996</v>
      </c>
      <c r="I83" s="13">
        <f t="shared" si="3"/>
        <v>428.09</v>
      </c>
    </row>
    <row r="84" spans="1:255" ht="12.75" customHeight="1" x14ac:dyDescent="0.2">
      <c r="A84" s="641"/>
      <c r="B84" s="13"/>
      <c r="C84" s="13" t="s">
        <v>78</v>
      </c>
      <c r="D84" s="14"/>
      <c r="E84" s="15"/>
      <c r="F84" s="15" t="s">
        <v>82</v>
      </c>
      <c r="G84" s="15">
        <v>86</v>
      </c>
      <c r="H84" s="16">
        <v>4.8099999999999996</v>
      </c>
      <c r="I84" s="13">
        <f>G84*H84</f>
        <v>413.65999999999997</v>
      </c>
    </row>
    <row r="85" spans="1:255" ht="12.75" customHeight="1" x14ac:dyDescent="0.2">
      <c r="A85" s="641"/>
      <c r="B85" s="13"/>
      <c r="C85" s="13" t="s">
        <v>79</v>
      </c>
      <c r="D85" s="14"/>
      <c r="E85" s="15"/>
      <c r="F85" s="15" t="s">
        <v>82</v>
      </c>
      <c r="G85" s="15">
        <v>89</v>
      </c>
      <c r="H85" s="16">
        <v>4.8099999999999996</v>
      </c>
      <c r="I85" s="13">
        <f>G85*H85</f>
        <v>428.09</v>
      </c>
    </row>
    <row r="86" spans="1:255" ht="12.75" customHeight="1" x14ac:dyDescent="0.2">
      <c r="A86" s="653"/>
      <c r="B86" s="13"/>
      <c r="C86" s="13" t="s">
        <v>86</v>
      </c>
      <c r="D86" s="14"/>
      <c r="E86" s="15"/>
      <c r="F86" s="15" t="s">
        <v>82</v>
      </c>
      <c r="G86" s="15">
        <f>SUM(G74:G85)</f>
        <v>1051</v>
      </c>
      <c r="H86" s="16"/>
      <c r="I86" s="247">
        <f>SUM(I74:I85)</f>
        <v>4914.1000000000004</v>
      </c>
    </row>
    <row r="87" spans="1:255" ht="25.5" x14ac:dyDescent="0.2">
      <c r="A87" s="11" t="s">
        <v>91</v>
      </c>
      <c r="B87" s="13"/>
      <c r="C87" s="13"/>
      <c r="D87" s="14"/>
      <c r="E87" s="15"/>
      <c r="F87" s="15"/>
      <c r="G87" s="15"/>
      <c r="H87" s="16"/>
      <c r="I87" s="247">
        <v>30184.02</v>
      </c>
    </row>
    <row r="88" spans="1:255" ht="12.75" customHeight="1" x14ac:dyDescent="0.2">
      <c r="A88" s="11" t="s">
        <v>83</v>
      </c>
      <c r="B88" s="13"/>
      <c r="C88" s="13" t="s">
        <v>86</v>
      </c>
      <c r="D88" s="14"/>
      <c r="E88" s="15"/>
      <c r="F88" s="15"/>
      <c r="G88" s="15"/>
      <c r="H88" s="16"/>
      <c r="I88" s="247">
        <v>1923.42</v>
      </c>
    </row>
    <row r="89" spans="1:255" ht="12.75" customHeight="1" x14ac:dyDescent="0.2">
      <c r="A89" s="11" t="s">
        <v>85</v>
      </c>
      <c r="B89" s="13"/>
      <c r="C89" s="13" t="s">
        <v>86</v>
      </c>
      <c r="D89" s="14"/>
      <c r="E89" s="15"/>
      <c r="F89" s="15"/>
      <c r="G89" s="15"/>
      <c r="H89" s="16"/>
      <c r="I89" s="247">
        <v>2056.5300000000002</v>
      </c>
    </row>
    <row r="90" spans="1:255" ht="12.75" customHeight="1" x14ac:dyDescent="0.2">
      <c r="A90" s="243" t="s">
        <v>88</v>
      </c>
      <c r="B90" s="13"/>
      <c r="C90" s="13" t="s">
        <v>86</v>
      </c>
      <c r="D90" s="14"/>
      <c r="E90" s="15"/>
      <c r="F90" s="15"/>
      <c r="G90" s="15"/>
      <c r="H90" s="16"/>
      <c r="I90" s="247">
        <v>1620.96</v>
      </c>
    </row>
    <row r="91" spans="1:255" ht="12.75" customHeight="1" thickBot="1" x14ac:dyDescent="0.25">
      <c r="A91" s="30"/>
      <c r="B91" s="112"/>
      <c r="C91" s="112"/>
      <c r="D91" s="111"/>
      <c r="E91" s="113"/>
      <c r="F91" s="112"/>
      <c r="G91" s="112"/>
      <c r="H91" s="111" t="s">
        <v>16</v>
      </c>
      <c r="I91" s="111">
        <f>SUM(I86:I90)</f>
        <v>40699.03</v>
      </c>
    </row>
    <row r="92" spans="1:255" s="45" customFormat="1" ht="71.45" customHeight="1" thickBot="1" x14ac:dyDescent="0.25">
      <c r="A92" s="120" t="s">
        <v>96</v>
      </c>
      <c r="B92" s="117" t="s">
        <v>15</v>
      </c>
      <c r="C92" s="117" t="s">
        <v>4</v>
      </c>
      <c r="D92" s="117" t="s">
        <v>22</v>
      </c>
      <c r="E92" s="121" t="s">
        <v>17</v>
      </c>
      <c r="F92" s="117" t="s">
        <v>18</v>
      </c>
      <c r="G92" s="117" t="s">
        <v>9</v>
      </c>
      <c r="H92" s="117" t="s">
        <v>12</v>
      </c>
      <c r="I92" s="118" t="s">
        <v>11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106"/>
      <c r="B93" s="107">
        <v>750.82</v>
      </c>
      <c r="C93" s="58" t="s">
        <v>65</v>
      </c>
      <c r="D93" s="67"/>
      <c r="E93" s="59"/>
      <c r="F93" s="59"/>
      <c r="G93" s="59"/>
      <c r="H93" s="60"/>
      <c r="I93" s="61">
        <f t="shared" ref="I93:I104" si="4">G93*H93</f>
        <v>0</v>
      </c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106"/>
      <c r="B94" s="108">
        <v>657.69</v>
      </c>
      <c r="C94" s="95" t="s">
        <v>66</v>
      </c>
      <c r="D94" s="96"/>
      <c r="E94" s="97"/>
      <c r="F94" s="97"/>
      <c r="G94" s="97"/>
      <c r="H94" s="98"/>
      <c r="I94" s="99">
        <f t="shared" si="4"/>
        <v>0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106"/>
      <c r="B95" s="109">
        <v>750.12</v>
      </c>
      <c r="C95" s="88" t="s">
        <v>69</v>
      </c>
      <c r="D95" s="89"/>
      <c r="E95" s="47"/>
      <c r="F95" s="47"/>
      <c r="G95" s="47"/>
      <c r="H95" s="48"/>
      <c r="I95" s="49">
        <f t="shared" si="4"/>
        <v>0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106"/>
      <c r="B96" s="109">
        <v>741.55</v>
      </c>
      <c r="C96" s="88" t="s">
        <v>71</v>
      </c>
      <c r="D96" s="89"/>
      <c r="E96" s="47"/>
      <c r="F96" s="47"/>
      <c r="G96" s="47"/>
      <c r="H96" s="48"/>
      <c r="I96" s="49">
        <f t="shared" si="4"/>
        <v>0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106"/>
      <c r="B97" s="109">
        <v>749.2</v>
      </c>
      <c r="C97" s="88" t="s">
        <v>72</v>
      </c>
      <c r="D97" s="89"/>
      <c r="E97" s="47"/>
      <c r="F97" s="47"/>
      <c r="G97" s="47"/>
      <c r="H97" s="48"/>
      <c r="I97" s="49">
        <f t="shared" si="4"/>
        <v>0</v>
      </c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106"/>
      <c r="B98" s="109">
        <v>738.72</v>
      </c>
      <c r="C98" s="88" t="s">
        <v>73</v>
      </c>
      <c r="D98" s="89"/>
      <c r="E98" s="47"/>
      <c r="F98" s="47"/>
      <c r="G98" s="47"/>
      <c r="H98" s="48"/>
      <c r="I98" s="49">
        <f t="shared" si="4"/>
        <v>0</v>
      </c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11"/>
      <c r="B99" s="109">
        <v>620.13</v>
      </c>
      <c r="C99" s="88" t="s">
        <v>74</v>
      </c>
      <c r="D99" s="89"/>
      <c r="E99" s="47"/>
      <c r="F99" s="47"/>
      <c r="G99" s="47"/>
      <c r="H99" s="48"/>
      <c r="I99" s="49">
        <f t="shared" si="4"/>
        <v>0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11"/>
      <c r="B100" s="109">
        <v>655.64</v>
      </c>
      <c r="C100" s="88" t="s">
        <v>75</v>
      </c>
      <c r="D100" s="89"/>
      <c r="E100" s="47"/>
      <c r="F100" s="47"/>
      <c r="G100" s="47"/>
      <c r="H100" s="48"/>
      <c r="I100" s="49">
        <f t="shared" si="4"/>
        <v>0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11"/>
      <c r="B101" s="109">
        <v>739.03</v>
      </c>
      <c r="C101" s="88" t="s">
        <v>76</v>
      </c>
      <c r="D101" s="89"/>
      <c r="E101" s="47"/>
      <c r="F101" s="47"/>
      <c r="G101" s="47"/>
      <c r="H101" s="48"/>
      <c r="I101" s="49">
        <f t="shared" si="4"/>
        <v>0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11"/>
      <c r="B102" s="109">
        <v>600.23</v>
      </c>
      <c r="C102" s="88" t="s">
        <v>77</v>
      </c>
      <c r="D102" s="89"/>
      <c r="E102" s="47"/>
      <c r="F102" s="47"/>
      <c r="G102" s="47"/>
      <c r="H102" s="48"/>
      <c r="I102" s="49">
        <f t="shared" si="4"/>
        <v>0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11"/>
      <c r="B103" s="109">
        <v>607.66999999999996</v>
      </c>
      <c r="C103" s="88" t="s">
        <v>78</v>
      </c>
      <c r="D103" s="89"/>
      <c r="E103" s="47"/>
      <c r="F103" s="47"/>
      <c r="G103" s="47"/>
      <c r="H103" s="48"/>
      <c r="I103" s="49">
        <f t="shared" si="4"/>
        <v>0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1"/>
      <c r="B104" s="109">
        <v>757.7</v>
      </c>
      <c r="C104" s="88" t="s">
        <v>79</v>
      </c>
      <c r="D104" s="89"/>
      <c r="E104" s="47"/>
      <c r="F104" s="47"/>
      <c r="G104" s="47"/>
      <c r="H104" s="48"/>
      <c r="I104" s="49">
        <f t="shared" si="4"/>
        <v>0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3.5" thickBot="1" x14ac:dyDescent="0.25">
      <c r="A105" s="11"/>
      <c r="B105" s="188"/>
      <c r="C105" s="73" t="s">
        <v>86</v>
      </c>
      <c r="D105" s="166"/>
      <c r="E105" s="53"/>
      <c r="F105" s="53"/>
      <c r="G105" s="53"/>
      <c r="H105" s="156"/>
      <c r="I105" s="49">
        <v>283.08999999999997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1"/>
      <c r="B106" s="18">
        <f>SUM(B93:B104)</f>
        <v>8368.5000000000018</v>
      </c>
      <c r="C106" s="17"/>
      <c r="D106" s="18"/>
      <c r="E106" s="19"/>
      <c r="F106" s="17"/>
      <c r="G106" s="17"/>
      <c r="H106" s="18" t="s">
        <v>16</v>
      </c>
      <c r="I106" s="18">
        <f>SUM(I93:I105)</f>
        <v>283.08999999999997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77.25" thickBot="1" x14ac:dyDescent="0.25">
      <c r="A107" s="46" t="s">
        <v>98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26.25" thickBot="1" x14ac:dyDescent="0.25">
      <c r="A108" s="120" t="s">
        <v>87</v>
      </c>
      <c r="B108" s="167"/>
      <c r="C108" s="88" t="s">
        <v>86</v>
      </c>
      <c r="D108" s="241"/>
      <c r="E108" s="242"/>
      <c r="F108" s="241"/>
      <c r="G108" s="242"/>
      <c r="H108" s="259"/>
      <c r="I108" s="260">
        <v>11311.6</v>
      </c>
    </row>
    <row r="109" spans="1:255" ht="13.5" thickBot="1" x14ac:dyDescent="0.25">
      <c r="A109" s="46"/>
      <c r="B109" s="79">
        <f>SUM(B108:B108)</f>
        <v>0</v>
      </c>
      <c r="C109" s="78"/>
      <c r="D109" s="79"/>
      <c r="E109" s="80"/>
      <c r="F109" s="78"/>
      <c r="G109" s="78"/>
      <c r="H109" s="79" t="s">
        <v>16</v>
      </c>
      <c r="I109" s="79">
        <f>SUM(I108:I108)</f>
        <v>11311.6</v>
      </c>
    </row>
    <row r="110" spans="1:255" ht="51.75" thickBot="1" x14ac:dyDescent="0.25">
      <c r="A110" s="137" t="s">
        <v>97</v>
      </c>
      <c r="B110" s="117" t="s">
        <v>15</v>
      </c>
      <c r="C110" s="117" t="s">
        <v>4</v>
      </c>
      <c r="D110" s="117" t="s">
        <v>22</v>
      </c>
      <c r="E110" s="285" t="s">
        <v>17</v>
      </c>
      <c r="F110" s="117" t="s">
        <v>18</v>
      </c>
      <c r="G110" s="117" t="s">
        <v>9</v>
      </c>
      <c r="H110" s="117" t="s">
        <v>12</v>
      </c>
      <c r="I110" s="118" t="s">
        <v>11</v>
      </c>
    </row>
    <row r="111" spans="1:255" ht="13.5" thickBot="1" x14ac:dyDescent="0.25">
      <c r="A111" s="209"/>
      <c r="B111" s="188"/>
      <c r="C111" s="73" t="s">
        <v>86</v>
      </c>
      <c r="D111" s="166"/>
      <c r="E111" s="53"/>
      <c r="F111" s="53"/>
      <c r="G111" s="53"/>
      <c r="H111" s="156"/>
      <c r="I111" s="571">
        <v>17926.47</v>
      </c>
    </row>
    <row r="112" spans="1:255" ht="13.5" thickBot="1" x14ac:dyDescent="0.25">
      <c r="A112" s="137"/>
      <c r="B112" s="277"/>
      <c r="C112" s="78"/>
      <c r="D112" s="79"/>
      <c r="E112" s="80"/>
      <c r="F112" s="78"/>
      <c r="G112" s="78"/>
      <c r="H112" s="79"/>
      <c r="I112" s="81">
        <f>SUM(I111)</f>
        <v>17926.47</v>
      </c>
    </row>
    <row r="113" spans="1:9" x14ac:dyDescent="0.2">
      <c r="A113" s="9"/>
      <c r="B113" s="9"/>
      <c r="C113" s="9"/>
      <c r="D113" s="9"/>
      <c r="E113" s="9"/>
      <c r="F113" s="20"/>
      <c r="G113" s="20"/>
      <c r="H113" s="20"/>
      <c r="I113" s="20"/>
    </row>
    <row r="114" spans="1:9" ht="12.75" customHeight="1" x14ac:dyDescent="0.2">
      <c r="A114" s="21" t="s">
        <v>20</v>
      </c>
      <c r="B114" s="22"/>
      <c r="C114" s="23"/>
      <c r="D114" s="4" t="s">
        <v>8</v>
      </c>
      <c r="E114" s="4" t="s">
        <v>5</v>
      </c>
      <c r="F114" s="122" t="s">
        <v>6</v>
      </c>
    </row>
    <row r="115" spans="1:9" ht="12.75" customHeight="1" x14ac:dyDescent="0.2">
      <c r="A115" s="593" t="s">
        <v>14</v>
      </c>
      <c r="B115" s="594"/>
      <c r="C115" s="25"/>
      <c r="D115" s="26">
        <f>B18</f>
        <v>19012.45</v>
      </c>
      <c r="E115" s="26">
        <f>I18</f>
        <v>444</v>
      </c>
      <c r="F115" s="123">
        <f>D115+E115</f>
        <v>19456.45</v>
      </c>
    </row>
    <row r="116" spans="1:9" ht="12.75" customHeight="1" x14ac:dyDescent="0.2">
      <c r="A116" s="593" t="s">
        <v>1603</v>
      </c>
      <c r="B116" s="594"/>
      <c r="C116" s="25"/>
      <c r="D116" s="26">
        <f>B37</f>
        <v>33153.473999999995</v>
      </c>
      <c r="E116" s="26">
        <f>I37</f>
        <v>762.97</v>
      </c>
      <c r="F116" s="123">
        <f>D116+E116</f>
        <v>33916.443999999996</v>
      </c>
    </row>
    <row r="117" spans="1:9" ht="12.75" customHeight="1" x14ac:dyDescent="0.2">
      <c r="A117" s="593" t="s">
        <v>13</v>
      </c>
      <c r="B117" s="594"/>
      <c r="C117" s="25"/>
      <c r="D117" s="26">
        <f>B57</f>
        <v>21710.065200000001</v>
      </c>
      <c r="E117" s="26">
        <f>I57</f>
        <v>283.60000000000002</v>
      </c>
      <c r="F117" s="123">
        <f>D117+E117</f>
        <v>21993.665199999999</v>
      </c>
    </row>
    <row r="118" spans="1:9" ht="12.75" customHeight="1" x14ac:dyDescent="0.2">
      <c r="A118" s="593" t="s">
        <v>383</v>
      </c>
      <c r="B118" s="594"/>
      <c r="C118" s="25"/>
      <c r="D118" s="26">
        <f>B72</f>
        <v>0</v>
      </c>
      <c r="E118" s="26">
        <f>I72</f>
        <v>0</v>
      </c>
      <c r="F118" s="123">
        <f>D118+E118</f>
        <v>0</v>
      </c>
      <c r="G118" s="56"/>
    </row>
    <row r="119" spans="1:9" ht="12.75" customHeight="1" x14ac:dyDescent="0.2">
      <c r="A119" s="593" t="s">
        <v>25</v>
      </c>
      <c r="B119" s="594"/>
      <c r="C119" s="25"/>
      <c r="D119" s="26">
        <f>B106</f>
        <v>8368.5000000000018</v>
      </c>
      <c r="E119" s="26">
        <f>I106</f>
        <v>283.08999999999997</v>
      </c>
      <c r="F119" s="123">
        <f>D119+E119</f>
        <v>8651.590000000002</v>
      </c>
      <c r="G119" s="56"/>
    </row>
    <row r="120" spans="1:9" ht="12.75" customHeight="1" x14ac:dyDescent="0.2">
      <c r="A120" s="607" t="s">
        <v>68</v>
      </c>
      <c r="B120" s="608"/>
      <c r="C120" s="248"/>
      <c r="D120" s="249"/>
      <c r="E120" s="249"/>
      <c r="F120" s="245">
        <f>F121+F122+F123+F124+F125</f>
        <v>40699.03</v>
      </c>
      <c r="G120" s="56"/>
    </row>
    <row r="121" spans="1:9" ht="12.75" customHeight="1" x14ac:dyDescent="0.2">
      <c r="A121" s="605" t="s">
        <v>81</v>
      </c>
      <c r="B121" s="606"/>
      <c r="C121" s="25"/>
      <c r="D121" s="26"/>
      <c r="E121" s="26"/>
      <c r="F121" s="123">
        <f>I86</f>
        <v>4914.1000000000004</v>
      </c>
      <c r="G121" s="56"/>
    </row>
    <row r="122" spans="1:9" ht="12.75" customHeight="1" x14ac:dyDescent="0.2">
      <c r="A122" s="605" t="s">
        <v>91</v>
      </c>
      <c r="B122" s="606"/>
      <c r="C122" s="25"/>
      <c r="D122" s="26"/>
      <c r="E122" s="26"/>
      <c r="F122" s="123">
        <f>I87</f>
        <v>30184.02</v>
      </c>
      <c r="G122" s="56"/>
    </row>
    <row r="123" spans="1:9" ht="12.75" customHeight="1" x14ac:dyDescent="0.2">
      <c r="A123" s="605" t="s">
        <v>83</v>
      </c>
      <c r="B123" s="606"/>
      <c r="C123" s="25"/>
      <c r="D123" s="26"/>
      <c r="E123" s="26"/>
      <c r="F123" s="123">
        <f>I88</f>
        <v>1923.42</v>
      </c>
      <c r="G123" s="56"/>
    </row>
    <row r="124" spans="1:9" ht="12.75" customHeight="1" x14ac:dyDescent="0.2">
      <c r="A124" s="605" t="s">
        <v>85</v>
      </c>
      <c r="B124" s="606"/>
      <c r="C124" s="25"/>
      <c r="D124" s="26"/>
      <c r="E124" s="26"/>
      <c r="F124" s="123">
        <f>I89</f>
        <v>2056.5300000000002</v>
      </c>
      <c r="G124" s="56"/>
    </row>
    <row r="125" spans="1:9" ht="12.75" customHeight="1" x14ac:dyDescent="0.2">
      <c r="A125" s="605" t="s">
        <v>88</v>
      </c>
      <c r="B125" s="606"/>
      <c r="C125" s="25"/>
      <c r="D125" s="26"/>
      <c r="E125" s="26"/>
      <c r="F125" s="123">
        <f>I90</f>
        <v>1620.96</v>
      </c>
      <c r="G125" s="56"/>
    </row>
    <row r="126" spans="1:9" ht="12.75" customHeight="1" x14ac:dyDescent="0.2">
      <c r="A126" s="614" t="s">
        <v>2</v>
      </c>
      <c r="B126" s="615"/>
      <c r="C126" s="25"/>
      <c r="D126" s="26">
        <f>B109</f>
        <v>0</v>
      </c>
      <c r="E126" s="26"/>
      <c r="F126" s="123">
        <f>D126+E126+I109</f>
        <v>11311.6</v>
      </c>
      <c r="G126" s="56"/>
    </row>
    <row r="127" spans="1:9" ht="12.75" customHeight="1" x14ac:dyDescent="0.2">
      <c r="A127" s="614" t="s">
        <v>97</v>
      </c>
      <c r="B127" s="615"/>
      <c r="C127" s="25"/>
      <c r="D127" s="26"/>
      <c r="E127" s="26"/>
      <c r="F127" s="123">
        <f>I112</f>
        <v>17926.47</v>
      </c>
      <c r="G127" s="56"/>
    </row>
    <row r="128" spans="1:9" ht="12.75" customHeight="1" x14ac:dyDescent="0.2">
      <c r="A128" s="612" t="s">
        <v>21</v>
      </c>
      <c r="B128" s="613"/>
      <c r="C128" s="27"/>
      <c r="D128" s="28">
        <f>SUM(D115:D126)</f>
        <v>82244.489199999996</v>
      </c>
      <c r="E128" s="28">
        <f>SUM(E115:E119)</f>
        <v>1773.66</v>
      </c>
      <c r="F128" s="124">
        <f>F115+F116+F117+F118+F119+F120+F126+F127</f>
        <v>153955.24919999999</v>
      </c>
    </row>
  </sheetData>
  <autoFilter ref="A5:I106"/>
  <mergeCells count="23">
    <mergeCell ref="G1:H1"/>
    <mergeCell ref="G2:H2"/>
    <mergeCell ref="A1:B1"/>
    <mergeCell ref="A120:B120"/>
    <mergeCell ref="A123:B123"/>
    <mergeCell ref="A125:B125"/>
    <mergeCell ref="A126:B126"/>
    <mergeCell ref="A121:B121"/>
    <mergeCell ref="A124:B124"/>
    <mergeCell ref="A28:A33"/>
    <mergeCell ref="D28:D33"/>
    <mergeCell ref="C28:C33"/>
    <mergeCell ref="B28:B33"/>
    <mergeCell ref="A127:B127"/>
    <mergeCell ref="A122:B122"/>
    <mergeCell ref="A74:A86"/>
    <mergeCell ref="A118:B118"/>
    <mergeCell ref="A52:A56"/>
    <mergeCell ref="A128:B128"/>
    <mergeCell ref="A115:B115"/>
    <mergeCell ref="A116:B116"/>
    <mergeCell ref="A117:B117"/>
    <mergeCell ref="A119:B119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IU143"/>
  <sheetViews>
    <sheetView topLeftCell="A118" zoomScaleNormal="100" workbookViewId="0">
      <selection activeCell="A131" sqref="A131:B131"/>
    </sheetView>
  </sheetViews>
  <sheetFormatPr defaultRowHeight="12.75" customHeight="1" x14ac:dyDescent="0.2"/>
  <cols>
    <col min="1" max="1" width="21.28515625" customWidth="1"/>
    <col min="2" max="2" width="12.5703125" customWidth="1"/>
    <col min="3" max="3" width="13.28515625" customWidth="1"/>
    <col min="4" max="4" width="17.5703125" customWidth="1"/>
    <col min="5" max="5" width="27.140625" customWidth="1"/>
    <col min="6" max="6" width="12.42578125" customWidth="1"/>
    <col min="7" max="7" width="7.28515625" customWidth="1"/>
    <col min="8" max="8" width="12.85546875" customWidth="1"/>
    <col min="9" max="9" width="13.855468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2717.3</v>
      </c>
      <c r="E2" s="5">
        <v>734739.35</v>
      </c>
      <c r="F2" s="6">
        <v>733180.98</v>
      </c>
      <c r="G2" s="586">
        <f>E2-F2</f>
        <v>1558.3699999999953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 t="s">
        <v>34</v>
      </c>
      <c r="F3" s="1"/>
      <c r="G3" s="1"/>
      <c r="H3" s="1" t="s">
        <v>24</v>
      </c>
      <c r="I3" s="8">
        <f>F2-F143</f>
        <v>149363.27850000001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76.5" x14ac:dyDescent="0.2">
      <c r="A5" s="207" t="s">
        <v>95</v>
      </c>
      <c r="B5" s="90" t="s">
        <v>15</v>
      </c>
      <c r="C5" s="90" t="s">
        <v>4</v>
      </c>
      <c r="D5" s="90" t="s">
        <v>22</v>
      </c>
      <c r="E5" s="91" t="s">
        <v>17</v>
      </c>
      <c r="F5" s="90" t="s">
        <v>18</v>
      </c>
      <c r="G5" s="90" t="s">
        <v>9</v>
      </c>
      <c r="H5" s="90" t="s">
        <v>12</v>
      </c>
      <c r="I5" s="92" t="s">
        <v>11</v>
      </c>
    </row>
    <row r="6" spans="1:9" ht="12.75" customHeight="1" x14ac:dyDescent="0.2">
      <c r="A6" s="268"/>
      <c r="B6" s="13">
        <v>8170.91</v>
      </c>
      <c r="C6" s="13" t="s">
        <v>65</v>
      </c>
      <c r="D6" s="270"/>
      <c r="E6" s="15"/>
      <c r="F6" s="15"/>
      <c r="G6" s="15"/>
      <c r="H6" s="16"/>
      <c r="I6" s="13">
        <f t="shared" ref="I6:I18" si="0">G6*H6</f>
        <v>0</v>
      </c>
    </row>
    <row r="7" spans="1:9" ht="12.75" customHeight="1" x14ac:dyDescent="0.2">
      <c r="A7" s="268"/>
      <c r="B7" s="13">
        <v>8157.42</v>
      </c>
      <c r="C7" s="13" t="s">
        <v>66</v>
      </c>
      <c r="D7" s="270"/>
      <c r="E7" s="15"/>
      <c r="F7" s="15"/>
      <c r="G7" s="15"/>
      <c r="H7" s="16"/>
      <c r="I7" s="13">
        <f t="shared" si="0"/>
        <v>0</v>
      </c>
    </row>
    <row r="8" spans="1:9" ht="12.75" customHeight="1" x14ac:dyDescent="0.2">
      <c r="A8" s="11"/>
      <c r="B8" s="13">
        <v>8720.15</v>
      </c>
      <c r="C8" s="13" t="s">
        <v>69</v>
      </c>
      <c r="D8" s="175"/>
      <c r="E8" s="15"/>
      <c r="F8" s="15"/>
      <c r="G8" s="15"/>
      <c r="H8" s="16"/>
      <c r="I8" s="13">
        <f t="shared" si="0"/>
        <v>0</v>
      </c>
    </row>
    <row r="9" spans="1:9" ht="12.75" customHeight="1" thickBot="1" x14ac:dyDescent="0.25">
      <c r="A9" s="30"/>
      <c r="B9" s="74">
        <v>7707.51</v>
      </c>
      <c r="C9" s="74" t="s">
        <v>71</v>
      </c>
      <c r="D9" s="503"/>
      <c r="E9" s="76"/>
      <c r="F9" s="76"/>
      <c r="G9" s="76"/>
      <c r="H9" s="77"/>
      <c r="I9" s="74">
        <f t="shared" si="0"/>
        <v>0</v>
      </c>
    </row>
    <row r="10" spans="1:9" ht="12.75" customHeight="1" x14ac:dyDescent="0.2">
      <c r="A10" s="588" t="s">
        <v>522</v>
      </c>
      <c r="B10" s="579">
        <v>7149.54</v>
      </c>
      <c r="C10" s="579" t="s">
        <v>72</v>
      </c>
      <c r="D10" s="591" t="s">
        <v>788</v>
      </c>
      <c r="E10" s="37" t="s">
        <v>898</v>
      </c>
      <c r="F10" s="37" t="s">
        <v>300</v>
      </c>
      <c r="G10" s="37">
        <v>1</v>
      </c>
      <c r="H10" s="38">
        <v>815.4</v>
      </c>
      <c r="I10" s="39">
        <f t="shared" si="0"/>
        <v>815.4</v>
      </c>
    </row>
    <row r="11" spans="1:9" ht="12.75" customHeight="1" thickBot="1" x14ac:dyDescent="0.25">
      <c r="A11" s="590"/>
      <c r="B11" s="580"/>
      <c r="C11" s="580"/>
      <c r="D11" s="592"/>
      <c r="E11" s="40" t="s">
        <v>899</v>
      </c>
      <c r="F11" s="40" t="s">
        <v>111</v>
      </c>
      <c r="G11" s="40">
        <v>0.5</v>
      </c>
      <c r="H11" s="41">
        <v>750</v>
      </c>
      <c r="I11" s="42">
        <f t="shared" si="0"/>
        <v>375</v>
      </c>
    </row>
    <row r="12" spans="1:9" ht="12.75" customHeight="1" x14ac:dyDescent="0.2">
      <c r="A12" s="265"/>
      <c r="B12" s="33">
        <v>6324.68</v>
      </c>
      <c r="C12" s="33" t="s">
        <v>73</v>
      </c>
      <c r="D12" s="267"/>
      <c r="E12" s="35"/>
      <c r="F12" s="35"/>
      <c r="G12" s="35"/>
      <c r="H12" s="36"/>
      <c r="I12" s="33">
        <f t="shared" si="0"/>
        <v>0</v>
      </c>
    </row>
    <row r="13" spans="1:9" x14ac:dyDescent="0.2">
      <c r="A13" s="11"/>
      <c r="B13" s="13">
        <v>7326.9679999999998</v>
      </c>
      <c r="C13" s="13" t="s">
        <v>74</v>
      </c>
      <c r="D13" s="15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11"/>
      <c r="B14" s="13">
        <v>6005.7240000000002</v>
      </c>
      <c r="C14" s="13" t="s">
        <v>75</v>
      </c>
      <c r="D14" s="15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11"/>
      <c r="B15" s="13">
        <v>6525.2889999999998</v>
      </c>
      <c r="C15" s="13" t="s">
        <v>76</v>
      </c>
      <c r="D15" s="15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11"/>
      <c r="B16" s="13">
        <v>6612.3</v>
      </c>
      <c r="C16" s="13" t="s">
        <v>77</v>
      </c>
      <c r="D16" s="15"/>
      <c r="E16" s="15"/>
      <c r="F16" s="15"/>
      <c r="G16" s="15"/>
      <c r="H16" s="16"/>
      <c r="I16" s="13">
        <f t="shared" si="0"/>
        <v>0</v>
      </c>
    </row>
    <row r="17" spans="1:9" ht="12.75" customHeight="1" x14ac:dyDescent="0.2">
      <c r="A17" s="11"/>
      <c r="B17" s="13">
        <v>7151.17</v>
      </c>
      <c r="C17" s="13" t="s">
        <v>78</v>
      </c>
      <c r="D17" s="15"/>
      <c r="E17" s="15"/>
      <c r="F17" s="15"/>
      <c r="G17" s="15"/>
      <c r="H17" s="16"/>
      <c r="I17" s="13">
        <f t="shared" si="0"/>
        <v>0</v>
      </c>
    </row>
    <row r="18" spans="1:9" ht="12.75" customHeight="1" x14ac:dyDescent="0.2">
      <c r="A18" s="11"/>
      <c r="B18" s="13">
        <v>7127.9660000000003</v>
      </c>
      <c r="C18" s="13" t="s">
        <v>79</v>
      </c>
      <c r="D18" s="15"/>
      <c r="E18" s="15"/>
      <c r="F18" s="15"/>
      <c r="G18" s="15"/>
      <c r="H18" s="16"/>
      <c r="I18" s="13">
        <f t="shared" si="0"/>
        <v>0</v>
      </c>
    </row>
    <row r="19" spans="1:9" ht="12.75" customHeight="1" thickBot="1" x14ac:dyDescent="0.25">
      <c r="A19" s="183"/>
      <c r="B19" s="200">
        <f>SUM(B6:B18)</f>
        <v>86979.627000000008</v>
      </c>
      <c r="C19" s="201"/>
      <c r="D19" s="200"/>
      <c r="E19" s="202"/>
      <c r="F19" s="201"/>
      <c r="G19" s="201"/>
      <c r="H19" s="200" t="s">
        <v>16</v>
      </c>
      <c r="I19" s="233">
        <f>SUM(I6:I18)</f>
        <v>1190.4000000000001</v>
      </c>
    </row>
    <row r="20" spans="1:9" ht="90" thickBot="1" x14ac:dyDescent="0.25">
      <c r="A20" s="137" t="s">
        <v>1602</v>
      </c>
      <c r="B20" s="90" t="s">
        <v>15</v>
      </c>
      <c r="C20" s="90" t="s">
        <v>4</v>
      </c>
      <c r="D20" s="90" t="s">
        <v>22</v>
      </c>
      <c r="E20" s="91" t="s">
        <v>17</v>
      </c>
      <c r="F20" s="90" t="s">
        <v>18</v>
      </c>
      <c r="G20" s="90" t="s">
        <v>9</v>
      </c>
      <c r="H20" s="90" t="s">
        <v>12</v>
      </c>
      <c r="I20" s="92" t="s">
        <v>11</v>
      </c>
    </row>
    <row r="21" spans="1:9" ht="26.25" thickBot="1" x14ac:dyDescent="0.25">
      <c r="A21" s="46" t="s">
        <v>353</v>
      </c>
      <c r="B21" s="272">
        <v>11801.61</v>
      </c>
      <c r="C21" s="88" t="s">
        <v>65</v>
      </c>
      <c r="D21" s="47"/>
      <c r="E21" s="47" t="s">
        <v>355</v>
      </c>
      <c r="F21" s="47" t="s">
        <v>100</v>
      </c>
      <c r="G21" s="47">
        <v>5</v>
      </c>
      <c r="H21" s="48">
        <v>17</v>
      </c>
      <c r="I21" s="49">
        <f>G21*H21</f>
        <v>85</v>
      </c>
    </row>
    <row r="22" spans="1:9" ht="12.75" customHeight="1" x14ac:dyDescent="0.2">
      <c r="A22" s="11"/>
      <c r="B22" s="13">
        <v>9904.6200000000008</v>
      </c>
      <c r="C22" s="13" t="s">
        <v>66</v>
      </c>
      <c r="D22" s="270"/>
      <c r="E22" s="15"/>
      <c r="F22" s="15"/>
      <c r="G22" s="15"/>
      <c r="H22" s="16"/>
      <c r="I22" s="13">
        <f t="shared" ref="I22:I50" si="1">G22*H22</f>
        <v>0</v>
      </c>
    </row>
    <row r="23" spans="1:9" ht="12.75" customHeight="1" thickBot="1" x14ac:dyDescent="0.25">
      <c r="A23" s="11"/>
      <c r="B23" s="13">
        <v>9929.7000000000007</v>
      </c>
      <c r="C23" s="13" t="s">
        <v>69</v>
      </c>
      <c r="D23" s="270"/>
      <c r="E23" s="15"/>
      <c r="F23" s="15"/>
      <c r="G23" s="15"/>
      <c r="H23" s="16"/>
      <c r="I23" s="13">
        <f t="shared" si="1"/>
        <v>0</v>
      </c>
    </row>
    <row r="24" spans="1:9" ht="12.75" customHeight="1" x14ac:dyDescent="0.2">
      <c r="A24" s="588" t="s">
        <v>353</v>
      </c>
      <c r="B24" s="579">
        <v>9192.01</v>
      </c>
      <c r="C24" s="609" t="s">
        <v>71</v>
      </c>
      <c r="D24" s="591" t="s">
        <v>362</v>
      </c>
      <c r="E24" s="495" t="s">
        <v>355</v>
      </c>
      <c r="F24" s="495" t="s">
        <v>100</v>
      </c>
      <c r="G24" s="495">
        <v>2</v>
      </c>
      <c r="H24" s="496">
        <v>17</v>
      </c>
      <c r="I24" s="39">
        <f t="shared" si="1"/>
        <v>34</v>
      </c>
    </row>
    <row r="25" spans="1:9" ht="12.75" customHeight="1" thickBot="1" x14ac:dyDescent="0.25">
      <c r="A25" s="590"/>
      <c r="B25" s="581"/>
      <c r="C25" s="611"/>
      <c r="D25" s="592"/>
      <c r="E25" s="86" t="s">
        <v>356</v>
      </c>
      <c r="F25" s="86" t="s">
        <v>100</v>
      </c>
      <c r="G25" s="86">
        <v>1</v>
      </c>
      <c r="H25" s="87">
        <v>45</v>
      </c>
      <c r="I25" s="203">
        <f t="shared" si="1"/>
        <v>45</v>
      </c>
    </row>
    <row r="26" spans="1:9" ht="12.75" customHeight="1" x14ac:dyDescent="0.2">
      <c r="A26" s="588" t="s">
        <v>150</v>
      </c>
      <c r="B26" s="581"/>
      <c r="C26" s="579" t="s">
        <v>71</v>
      </c>
      <c r="D26" s="591" t="s">
        <v>315</v>
      </c>
      <c r="E26" s="37" t="s">
        <v>336</v>
      </c>
      <c r="F26" s="37" t="s">
        <v>104</v>
      </c>
      <c r="G26" s="37">
        <v>1</v>
      </c>
      <c r="H26" s="38">
        <v>52.03</v>
      </c>
      <c r="I26" s="39">
        <f t="shared" si="1"/>
        <v>52.03</v>
      </c>
    </row>
    <row r="27" spans="1:9" ht="13.5" thickBot="1" x14ac:dyDescent="0.25">
      <c r="A27" s="590"/>
      <c r="B27" s="580"/>
      <c r="C27" s="580"/>
      <c r="D27" s="592"/>
      <c r="E27" s="40" t="s">
        <v>728</v>
      </c>
      <c r="F27" s="40" t="s">
        <v>100</v>
      </c>
      <c r="G27" s="40">
        <v>1</v>
      </c>
      <c r="H27" s="41">
        <v>61.59</v>
      </c>
      <c r="I27" s="42">
        <f t="shared" si="1"/>
        <v>61.59</v>
      </c>
    </row>
    <row r="28" spans="1:9" x14ac:dyDescent="0.2">
      <c r="A28" s="32"/>
      <c r="B28" s="33">
        <v>9162.89</v>
      </c>
      <c r="C28" s="33" t="s">
        <v>72</v>
      </c>
      <c r="D28" s="35"/>
      <c r="E28" s="35"/>
      <c r="F28" s="35"/>
      <c r="G28" s="35"/>
      <c r="H28" s="36"/>
      <c r="I28" s="33">
        <f t="shared" si="1"/>
        <v>0</v>
      </c>
    </row>
    <row r="29" spans="1:9" ht="12.75" customHeight="1" x14ac:dyDescent="0.2">
      <c r="A29" s="11"/>
      <c r="B29" s="13">
        <v>9028.52</v>
      </c>
      <c r="C29" s="33" t="s">
        <v>73</v>
      </c>
      <c r="D29" s="15"/>
      <c r="E29" s="15"/>
      <c r="F29" s="15"/>
      <c r="G29" s="15"/>
      <c r="H29" s="16"/>
      <c r="I29" s="13">
        <f t="shared" si="1"/>
        <v>0</v>
      </c>
    </row>
    <row r="30" spans="1:9" ht="12.75" customHeight="1" thickBot="1" x14ac:dyDescent="0.25">
      <c r="A30" s="11"/>
      <c r="B30" s="13">
        <v>10621.5</v>
      </c>
      <c r="C30" s="33" t="s">
        <v>74</v>
      </c>
      <c r="D30" s="15"/>
      <c r="E30" s="15"/>
      <c r="F30" s="15"/>
      <c r="G30" s="15"/>
      <c r="H30" s="16"/>
      <c r="I30" s="13">
        <f t="shared" si="1"/>
        <v>0</v>
      </c>
    </row>
    <row r="31" spans="1:9" ht="26.25" thickBot="1" x14ac:dyDescent="0.25">
      <c r="A31" s="46" t="s">
        <v>353</v>
      </c>
      <c r="B31" s="13">
        <v>10971.73</v>
      </c>
      <c r="C31" s="493" t="s">
        <v>75</v>
      </c>
      <c r="D31" s="47" t="s">
        <v>362</v>
      </c>
      <c r="E31" s="493" t="s">
        <v>355</v>
      </c>
      <c r="F31" s="493" t="s">
        <v>100</v>
      </c>
      <c r="G31" s="493">
        <v>6</v>
      </c>
      <c r="H31" s="48">
        <v>17</v>
      </c>
      <c r="I31" s="49">
        <f t="shared" si="1"/>
        <v>102</v>
      </c>
    </row>
    <row r="32" spans="1:9" ht="12.75" customHeight="1" x14ac:dyDescent="0.2">
      <c r="A32" s="588" t="s">
        <v>118</v>
      </c>
      <c r="B32" s="579">
        <v>12910.95</v>
      </c>
      <c r="C32" s="579" t="s">
        <v>76</v>
      </c>
      <c r="D32" s="591" t="s">
        <v>626</v>
      </c>
      <c r="E32" s="37" t="s">
        <v>273</v>
      </c>
      <c r="F32" s="37" t="s">
        <v>104</v>
      </c>
      <c r="G32" s="37">
        <v>2</v>
      </c>
      <c r="H32" s="38">
        <v>55.74</v>
      </c>
      <c r="I32" s="39">
        <f t="shared" si="1"/>
        <v>111.48</v>
      </c>
    </row>
    <row r="33" spans="1:9" ht="12.75" customHeight="1" x14ac:dyDescent="0.2">
      <c r="A33" s="589"/>
      <c r="B33" s="581"/>
      <c r="C33" s="581"/>
      <c r="D33" s="595"/>
      <c r="E33" s="15" t="s">
        <v>1267</v>
      </c>
      <c r="F33" s="15" t="s">
        <v>100</v>
      </c>
      <c r="G33" s="15">
        <v>1</v>
      </c>
      <c r="H33" s="16">
        <v>98.83</v>
      </c>
      <c r="I33" s="43">
        <f t="shared" si="1"/>
        <v>98.83</v>
      </c>
    </row>
    <row r="34" spans="1:9" ht="12.75" customHeight="1" x14ac:dyDescent="0.2">
      <c r="A34" s="589"/>
      <c r="B34" s="581"/>
      <c r="C34" s="581"/>
      <c r="D34" s="595"/>
      <c r="E34" s="15" t="s">
        <v>274</v>
      </c>
      <c r="F34" s="15" t="s">
        <v>100</v>
      </c>
      <c r="G34" s="15">
        <v>1</v>
      </c>
      <c r="H34" s="16">
        <v>102.25</v>
      </c>
      <c r="I34" s="43">
        <f t="shared" si="1"/>
        <v>102.25</v>
      </c>
    </row>
    <row r="35" spans="1:9" ht="12.75" customHeight="1" x14ac:dyDescent="0.2">
      <c r="A35" s="589"/>
      <c r="B35" s="581"/>
      <c r="C35" s="581"/>
      <c r="D35" s="595"/>
      <c r="E35" s="15" t="s">
        <v>719</v>
      </c>
      <c r="F35" s="15" t="s">
        <v>100</v>
      </c>
      <c r="G35" s="15">
        <v>1</v>
      </c>
      <c r="H35" s="16">
        <v>84.72</v>
      </c>
      <c r="I35" s="43">
        <f t="shared" si="1"/>
        <v>84.72</v>
      </c>
    </row>
    <row r="36" spans="1:9" ht="12.75" customHeight="1" x14ac:dyDescent="0.2">
      <c r="A36" s="589"/>
      <c r="B36" s="581"/>
      <c r="C36" s="581"/>
      <c r="D36" s="595"/>
      <c r="E36" s="15" t="s">
        <v>275</v>
      </c>
      <c r="F36" s="15" t="s">
        <v>100</v>
      </c>
      <c r="G36" s="15">
        <v>1</v>
      </c>
      <c r="H36" s="16">
        <v>92.39</v>
      </c>
      <c r="I36" s="43">
        <f t="shared" si="1"/>
        <v>92.39</v>
      </c>
    </row>
    <row r="37" spans="1:9" ht="12.75" customHeight="1" thickBot="1" x14ac:dyDescent="0.25">
      <c r="A37" s="590"/>
      <c r="B37" s="580"/>
      <c r="C37" s="580"/>
      <c r="D37" s="592"/>
      <c r="E37" s="40" t="s">
        <v>244</v>
      </c>
      <c r="F37" s="40" t="s">
        <v>100</v>
      </c>
      <c r="G37" s="40">
        <v>1</v>
      </c>
      <c r="H37" s="41">
        <v>290</v>
      </c>
      <c r="I37" s="42">
        <f t="shared" si="1"/>
        <v>290</v>
      </c>
    </row>
    <row r="38" spans="1:9" ht="12.75" customHeight="1" thickBot="1" x14ac:dyDescent="0.25">
      <c r="A38" s="265"/>
      <c r="B38" s="266">
        <v>10366.209999999999</v>
      </c>
      <c r="C38" s="33" t="s">
        <v>77</v>
      </c>
      <c r="D38" s="267"/>
      <c r="E38" s="35"/>
      <c r="F38" s="35"/>
      <c r="G38" s="35"/>
      <c r="H38" s="36"/>
      <c r="I38" s="33"/>
    </row>
    <row r="39" spans="1:9" ht="12.75" customHeight="1" x14ac:dyDescent="0.2">
      <c r="A39" s="588" t="s">
        <v>353</v>
      </c>
      <c r="B39" s="579">
        <v>13425.61</v>
      </c>
      <c r="C39" s="579" t="s">
        <v>78</v>
      </c>
      <c r="D39" s="591" t="s">
        <v>362</v>
      </c>
      <c r="E39" s="37" t="s">
        <v>355</v>
      </c>
      <c r="F39" s="37" t="s">
        <v>100</v>
      </c>
      <c r="G39" s="37">
        <v>3</v>
      </c>
      <c r="H39" s="38">
        <v>17</v>
      </c>
      <c r="I39" s="298">
        <f>G39*H39</f>
        <v>51</v>
      </c>
    </row>
    <row r="40" spans="1:9" ht="12.75" customHeight="1" thickBot="1" x14ac:dyDescent="0.25">
      <c r="A40" s="590"/>
      <c r="B40" s="581"/>
      <c r="C40" s="581"/>
      <c r="D40" s="592"/>
      <c r="E40" s="86" t="s">
        <v>357</v>
      </c>
      <c r="F40" s="86" t="s">
        <v>100</v>
      </c>
      <c r="G40" s="86">
        <v>1</v>
      </c>
      <c r="H40" s="87">
        <v>20.95</v>
      </c>
      <c r="I40" s="203">
        <f>G40*H40</f>
        <v>20.95</v>
      </c>
    </row>
    <row r="41" spans="1:9" ht="12.75" customHeight="1" x14ac:dyDescent="0.2">
      <c r="A41" s="588" t="s">
        <v>1435</v>
      </c>
      <c r="B41" s="581"/>
      <c r="C41" s="581"/>
      <c r="D41" s="591" t="s">
        <v>626</v>
      </c>
      <c r="E41" s="37" t="s">
        <v>1436</v>
      </c>
      <c r="F41" s="37" t="s">
        <v>100</v>
      </c>
      <c r="G41" s="37">
        <v>1</v>
      </c>
      <c r="H41" s="38">
        <v>19.260000000000002</v>
      </c>
      <c r="I41" s="39">
        <f t="shared" si="1"/>
        <v>19.260000000000002</v>
      </c>
    </row>
    <row r="42" spans="1:9" ht="12.75" customHeight="1" x14ac:dyDescent="0.2">
      <c r="A42" s="589"/>
      <c r="B42" s="581"/>
      <c r="C42" s="581"/>
      <c r="D42" s="595"/>
      <c r="E42" s="15" t="s">
        <v>273</v>
      </c>
      <c r="F42" s="15" t="s">
        <v>104</v>
      </c>
      <c r="G42" s="15">
        <v>1</v>
      </c>
      <c r="H42" s="16">
        <v>55.65</v>
      </c>
      <c r="I42" s="43">
        <f t="shared" si="1"/>
        <v>55.65</v>
      </c>
    </row>
    <row r="43" spans="1:9" ht="12.75" customHeight="1" x14ac:dyDescent="0.2">
      <c r="A43" s="589"/>
      <c r="B43" s="581"/>
      <c r="C43" s="581"/>
      <c r="D43" s="595"/>
      <c r="E43" s="15" t="s">
        <v>275</v>
      </c>
      <c r="F43" s="15" t="s">
        <v>100</v>
      </c>
      <c r="G43" s="15">
        <v>2</v>
      </c>
      <c r="H43" s="16">
        <v>90</v>
      </c>
      <c r="I43" s="43">
        <f t="shared" si="1"/>
        <v>180</v>
      </c>
    </row>
    <row r="44" spans="1:9" ht="12.75" customHeight="1" x14ac:dyDescent="0.2">
      <c r="A44" s="589"/>
      <c r="B44" s="581"/>
      <c r="C44" s="581"/>
      <c r="D44" s="595"/>
      <c r="E44" s="15" t="s">
        <v>1437</v>
      </c>
      <c r="F44" s="15" t="s">
        <v>100</v>
      </c>
      <c r="G44" s="15">
        <v>1</v>
      </c>
      <c r="H44" s="16">
        <v>102.25</v>
      </c>
      <c r="I44" s="43">
        <f t="shared" si="1"/>
        <v>102.25</v>
      </c>
    </row>
    <row r="45" spans="1:9" ht="12.75" customHeight="1" x14ac:dyDescent="0.2">
      <c r="A45" s="589"/>
      <c r="B45" s="581"/>
      <c r="C45" s="581"/>
      <c r="D45" s="595"/>
      <c r="E45" s="15" t="s">
        <v>206</v>
      </c>
      <c r="F45" s="15" t="s">
        <v>100</v>
      </c>
      <c r="G45" s="15">
        <v>1</v>
      </c>
      <c r="H45" s="16">
        <v>5.28</v>
      </c>
      <c r="I45" s="43">
        <f t="shared" si="1"/>
        <v>5.28</v>
      </c>
    </row>
    <row r="46" spans="1:9" ht="12.75" customHeight="1" thickBot="1" x14ac:dyDescent="0.25">
      <c r="A46" s="590"/>
      <c r="B46" s="580"/>
      <c r="C46" s="580"/>
      <c r="D46" s="592"/>
      <c r="E46" s="40" t="s">
        <v>571</v>
      </c>
      <c r="F46" s="40" t="s">
        <v>100</v>
      </c>
      <c r="G46" s="40">
        <v>2</v>
      </c>
      <c r="H46" s="41">
        <v>27</v>
      </c>
      <c r="I46" s="42">
        <f t="shared" si="1"/>
        <v>54</v>
      </c>
    </row>
    <row r="47" spans="1:9" ht="26.25" thickBot="1" x14ac:dyDescent="0.25">
      <c r="A47" s="46" t="s">
        <v>353</v>
      </c>
      <c r="B47" s="579">
        <v>11524.51</v>
      </c>
      <c r="C47" s="579" t="s">
        <v>79</v>
      </c>
      <c r="D47" s="47" t="s">
        <v>362</v>
      </c>
      <c r="E47" s="47" t="s">
        <v>355</v>
      </c>
      <c r="F47" s="47" t="s">
        <v>100</v>
      </c>
      <c r="G47" s="47">
        <v>4</v>
      </c>
      <c r="H47" s="48">
        <v>17</v>
      </c>
      <c r="I47" s="49">
        <f t="shared" si="1"/>
        <v>68</v>
      </c>
    </row>
    <row r="48" spans="1:9" ht="13.15" customHeight="1" x14ac:dyDescent="0.2">
      <c r="A48" s="588" t="s">
        <v>940</v>
      </c>
      <c r="B48" s="581"/>
      <c r="C48" s="581"/>
      <c r="D48" s="591" t="s">
        <v>1556</v>
      </c>
      <c r="E48" s="37" t="s">
        <v>261</v>
      </c>
      <c r="F48" s="37" t="s">
        <v>100</v>
      </c>
      <c r="G48" s="37">
        <v>2</v>
      </c>
      <c r="H48" s="38">
        <v>230</v>
      </c>
      <c r="I48" s="39">
        <f t="shared" si="1"/>
        <v>460</v>
      </c>
    </row>
    <row r="49" spans="1:9" ht="13.15" customHeight="1" x14ac:dyDescent="0.2">
      <c r="A49" s="589"/>
      <c r="B49" s="581"/>
      <c r="C49" s="581"/>
      <c r="D49" s="595"/>
      <c r="E49" s="15" t="s">
        <v>261</v>
      </c>
      <c r="F49" s="15" t="s">
        <v>100</v>
      </c>
      <c r="G49" s="15">
        <v>1</v>
      </c>
      <c r="H49" s="16">
        <v>370</v>
      </c>
      <c r="I49" s="43">
        <f t="shared" si="1"/>
        <v>370</v>
      </c>
    </row>
    <row r="50" spans="1:9" ht="13.15" customHeight="1" thickBot="1" x14ac:dyDescent="0.25">
      <c r="A50" s="590"/>
      <c r="B50" s="580"/>
      <c r="C50" s="580"/>
      <c r="D50" s="592"/>
      <c r="E50" s="86" t="s">
        <v>1557</v>
      </c>
      <c r="F50" s="86" t="s">
        <v>100</v>
      </c>
      <c r="G50" s="86">
        <v>3</v>
      </c>
      <c r="H50" s="87">
        <v>20</v>
      </c>
      <c r="I50" s="203">
        <f t="shared" si="1"/>
        <v>60</v>
      </c>
    </row>
    <row r="51" spans="1:9" ht="12.75" customHeight="1" thickBot="1" x14ac:dyDescent="0.25">
      <c r="A51" s="183"/>
      <c r="B51" s="200">
        <f>SUM(B21:B48)</f>
        <v>128839.85999999999</v>
      </c>
      <c r="C51" s="201"/>
      <c r="D51" s="200"/>
      <c r="E51" s="202"/>
      <c r="F51" s="201"/>
      <c r="G51" s="201"/>
      <c r="H51" s="200" t="s">
        <v>16</v>
      </c>
      <c r="I51" s="233">
        <f>SUM(I21:I50)</f>
        <v>2605.6800000000003</v>
      </c>
    </row>
    <row r="52" spans="1:9" ht="77.25" thickBot="1" x14ac:dyDescent="0.25">
      <c r="A52" s="137" t="s">
        <v>381</v>
      </c>
      <c r="B52" s="117" t="s">
        <v>15</v>
      </c>
      <c r="C52" s="117" t="s">
        <v>4</v>
      </c>
      <c r="D52" s="117" t="s">
        <v>22</v>
      </c>
      <c r="E52" s="121" t="s">
        <v>17</v>
      </c>
      <c r="F52" s="117" t="s">
        <v>18</v>
      </c>
      <c r="G52" s="117" t="s">
        <v>9</v>
      </c>
      <c r="H52" s="117" t="s">
        <v>12</v>
      </c>
      <c r="I52" s="118" t="s">
        <v>11</v>
      </c>
    </row>
    <row r="53" spans="1:9" ht="12.75" customHeight="1" thickBot="1" x14ac:dyDescent="0.25">
      <c r="A53" s="223"/>
      <c r="B53" s="349">
        <v>5164.8</v>
      </c>
      <c r="C53" s="349" t="s">
        <v>65</v>
      </c>
      <c r="D53" s="350"/>
      <c r="E53" s="351"/>
      <c r="F53" s="351"/>
      <c r="G53" s="351"/>
      <c r="H53" s="352"/>
      <c r="I53" s="420"/>
    </row>
    <row r="54" spans="1:9" ht="12.75" customHeight="1" thickBot="1" x14ac:dyDescent="0.25">
      <c r="A54" s="230"/>
      <c r="B54" s="125">
        <v>5264.31</v>
      </c>
      <c r="C54" s="126" t="s">
        <v>66</v>
      </c>
      <c r="D54" s="127"/>
      <c r="E54" s="128"/>
      <c r="F54" s="128"/>
      <c r="G54" s="128"/>
      <c r="H54" s="129"/>
      <c r="I54" s="130"/>
    </row>
    <row r="55" spans="1:9" ht="12.75" customHeight="1" thickBot="1" x14ac:dyDescent="0.25">
      <c r="A55" s="230"/>
      <c r="B55" s="109">
        <v>4970.08</v>
      </c>
      <c r="C55" s="88" t="s">
        <v>69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>
        <v>4945.9399999999996</v>
      </c>
      <c r="C56" s="88" t="s">
        <v>71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>
        <v>5066.2</v>
      </c>
      <c r="C57" s="88" t="s">
        <v>72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>
        <v>5478.73</v>
      </c>
      <c r="C58" s="88" t="s">
        <v>73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>
        <v>4967.0859</v>
      </c>
      <c r="C59" s="88" t="s">
        <v>74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24"/>
      <c r="B60" s="109">
        <v>6377.5895</v>
      </c>
      <c r="C60" s="88" t="s">
        <v>75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24"/>
      <c r="B61" s="109">
        <v>5209.6810999999998</v>
      </c>
      <c r="C61" s="88" t="s">
        <v>76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24"/>
      <c r="B62" s="109">
        <v>4933.2614999999996</v>
      </c>
      <c r="C62" s="88" t="s">
        <v>77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24"/>
      <c r="B63" s="109">
        <v>5519.9633999999996</v>
      </c>
      <c r="C63" s="88" t="s">
        <v>78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24"/>
      <c r="B64" s="109">
        <v>5600.5711000000001</v>
      </c>
      <c r="C64" s="88" t="s">
        <v>79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1"/>
      <c r="B65" s="512">
        <f>SUM(B53:B64)</f>
        <v>63498.212500000009</v>
      </c>
      <c r="C65" s="518" t="s">
        <v>86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623" t="s">
        <v>114</v>
      </c>
      <c r="B66" s="109">
        <v>556.19000000000005</v>
      </c>
      <c r="C66" s="88" t="s">
        <v>72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597"/>
      <c r="B67" s="109">
        <v>830</v>
      </c>
      <c r="C67" s="88" t="s">
        <v>73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597"/>
      <c r="B68" s="109">
        <v>407.7</v>
      </c>
      <c r="C68" s="88" t="s">
        <v>74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597"/>
      <c r="B69" s="109">
        <v>164.98</v>
      </c>
      <c r="C69" s="88" t="s">
        <v>75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624"/>
      <c r="B70" s="512">
        <f>SUM(B66:B69)</f>
        <v>1958.8700000000001</v>
      </c>
      <c r="C70" s="518" t="s">
        <v>86</v>
      </c>
      <c r="D70" s="89"/>
      <c r="E70" s="47"/>
      <c r="F70" s="47"/>
      <c r="G70" s="47"/>
      <c r="H70" s="48"/>
      <c r="I70" s="49">
        <v>681.8</v>
      </c>
    </row>
    <row r="71" spans="1:9" ht="12.75" customHeight="1" thickBot="1" x14ac:dyDescent="0.25">
      <c r="A71" s="222"/>
      <c r="B71" s="111">
        <f>B65+B70</f>
        <v>65457.082500000011</v>
      </c>
      <c r="C71" s="112"/>
      <c r="D71" s="111"/>
      <c r="E71" s="113"/>
      <c r="F71" s="112"/>
      <c r="G71" s="112"/>
      <c r="H71" s="111" t="s">
        <v>16</v>
      </c>
      <c r="I71" s="235">
        <f>SUM(I53:I70)</f>
        <v>681.8</v>
      </c>
    </row>
    <row r="72" spans="1:9" ht="90" thickBot="1" x14ac:dyDescent="0.25">
      <c r="A72" s="137" t="s">
        <v>382</v>
      </c>
      <c r="B72" s="117" t="s">
        <v>15</v>
      </c>
      <c r="C72" s="117" t="s">
        <v>4</v>
      </c>
      <c r="D72" s="117" t="s">
        <v>22</v>
      </c>
      <c r="E72" s="121" t="s">
        <v>17</v>
      </c>
      <c r="F72" s="117" t="s">
        <v>18</v>
      </c>
      <c r="G72" s="117" t="s">
        <v>9</v>
      </c>
      <c r="H72" s="117" t="s">
        <v>12</v>
      </c>
      <c r="I72" s="118" t="s">
        <v>11</v>
      </c>
    </row>
    <row r="73" spans="1:9" ht="12.75" customHeight="1" thickBot="1" x14ac:dyDescent="0.25">
      <c r="A73" s="230"/>
      <c r="B73" s="109">
        <v>7308.89</v>
      </c>
      <c r="C73" s="33" t="s">
        <v>65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>
        <v>7790.58</v>
      </c>
      <c r="C74" s="13" t="s">
        <v>66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>
        <v>7017.88</v>
      </c>
      <c r="C75" s="33" t="s">
        <v>69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7377.42</v>
      </c>
      <c r="C76" s="13" t="s">
        <v>71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6" t="s">
        <v>110</v>
      </c>
      <c r="B77" s="629">
        <v>8036.67</v>
      </c>
      <c r="C77" s="579" t="s">
        <v>72</v>
      </c>
      <c r="D77" s="591" t="s">
        <v>126</v>
      </c>
      <c r="E77" s="47" t="s">
        <v>407</v>
      </c>
      <c r="F77" s="47" t="s">
        <v>406</v>
      </c>
      <c r="G77" s="47">
        <v>6</v>
      </c>
      <c r="H77" s="48">
        <v>118</v>
      </c>
      <c r="I77" s="49">
        <f>G77*H77</f>
        <v>708</v>
      </c>
    </row>
    <row r="78" spans="1:9" ht="12.75" customHeight="1" thickBot="1" x14ac:dyDescent="0.25">
      <c r="A78" s="598"/>
      <c r="B78" s="630"/>
      <c r="C78" s="580"/>
      <c r="D78" s="592"/>
      <c r="E78" s="47" t="s">
        <v>911</v>
      </c>
      <c r="F78" s="47" t="s">
        <v>406</v>
      </c>
      <c r="G78" s="47">
        <v>0.25</v>
      </c>
      <c r="H78" s="48">
        <v>625</v>
      </c>
      <c r="I78" s="49">
        <f>G78*H78</f>
        <v>156.25</v>
      </c>
    </row>
    <row r="79" spans="1:9" ht="12.75" customHeight="1" thickBot="1" x14ac:dyDescent="0.25">
      <c r="A79" s="230"/>
      <c r="B79" s="109">
        <v>7865.07</v>
      </c>
      <c r="C79" s="13" t="s">
        <v>73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7054.3149999999996</v>
      </c>
      <c r="C80" s="33" t="s">
        <v>74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8173.4930000000004</v>
      </c>
      <c r="C81" s="13" t="s">
        <v>75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8240.7749999999996</v>
      </c>
      <c r="C82" s="33" t="s">
        <v>76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7688.1710000000003</v>
      </c>
      <c r="C83" s="13" t="s">
        <v>77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7678.3850000000002</v>
      </c>
      <c r="C84" s="13" t="s">
        <v>78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7940.1310000000003</v>
      </c>
      <c r="C85" s="13" t="s">
        <v>79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/>
      <c r="C86" s="88" t="s">
        <v>86</v>
      </c>
      <c r="D86" s="89"/>
      <c r="E86" s="47"/>
      <c r="F86" s="47"/>
      <c r="G86" s="47"/>
      <c r="H86" s="48"/>
      <c r="I86" s="49">
        <v>719.8</v>
      </c>
    </row>
    <row r="87" spans="1:9" ht="25.5" customHeight="1" thickBot="1" x14ac:dyDescent="0.25">
      <c r="A87" s="183"/>
      <c r="B87" s="200">
        <f>SUM(B73:B86)</f>
        <v>92171.78</v>
      </c>
      <c r="C87" s="201"/>
      <c r="D87" s="200"/>
      <c r="E87" s="202"/>
      <c r="F87" s="201"/>
      <c r="G87" s="201"/>
      <c r="H87" s="200" t="s">
        <v>16</v>
      </c>
      <c r="I87" s="233">
        <f>SUM(I73:I86)</f>
        <v>1584.05</v>
      </c>
    </row>
    <row r="88" spans="1:9" ht="26.25" thickBot="1" x14ac:dyDescent="0.25">
      <c r="A88" s="46" t="s">
        <v>7</v>
      </c>
      <c r="B88" s="117" t="s">
        <v>15</v>
      </c>
      <c r="C88" s="117" t="s">
        <v>4</v>
      </c>
      <c r="D88" s="117" t="s">
        <v>22</v>
      </c>
      <c r="E88" s="121" t="s">
        <v>17</v>
      </c>
      <c r="F88" s="117" t="s">
        <v>18</v>
      </c>
      <c r="G88" s="117" t="s">
        <v>9</v>
      </c>
      <c r="H88" s="117" t="s">
        <v>12</v>
      </c>
      <c r="I88" s="118" t="s">
        <v>11</v>
      </c>
    </row>
    <row r="89" spans="1:9" ht="12.75" customHeight="1" x14ac:dyDescent="0.2">
      <c r="A89" s="589" t="s">
        <v>81</v>
      </c>
      <c r="B89" s="33"/>
      <c r="C89" s="33" t="s">
        <v>65</v>
      </c>
      <c r="D89" s="34"/>
      <c r="E89" s="35"/>
      <c r="F89" s="35" t="s">
        <v>82</v>
      </c>
      <c r="G89" s="35">
        <v>249</v>
      </c>
      <c r="H89" s="16">
        <v>4.54</v>
      </c>
      <c r="I89" s="160">
        <f>G89*H89</f>
        <v>1130.46</v>
      </c>
    </row>
    <row r="90" spans="1:9" x14ac:dyDescent="0.2">
      <c r="A90" s="589"/>
      <c r="B90" s="13"/>
      <c r="C90" s="13" t="s">
        <v>66</v>
      </c>
      <c r="D90" s="14"/>
      <c r="E90" s="15"/>
      <c r="F90" s="15" t="s">
        <v>82</v>
      </c>
      <c r="G90" s="15">
        <v>209</v>
      </c>
      <c r="H90" s="16">
        <v>4.54</v>
      </c>
      <c r="I90" s="43">
        <f>G90*H90</f>
        <v>948.86</v>
      </c>
    </row>
    <row r="91" spans="1:9" x14ac:dyDescent="0.2">
      <c r="A91" s="589"/>
      <c r="B91" s="13"/>
      <c r="C91" s="13" t="s">
        <v>69</v>
      </c>
      <c r="D91" s="14"/>
      <c r="E91" s="15"/>
      <c r="F91" s="15" t="s">
        <v>82</v>
      </c>
      <c r="G91" s="15">
        <v>283</v>
      </c>
      <c r="H91" s="16">
        <v>4.54</v>
      </c>
      <c r="I91" s="43">
        <f t="shared" ref="I91:I99" si="2">G91*H91</f>
        <v>1284.82</v>
      </c>
    </row>
    <row r="92" spans="1:9" ht="12.75" customHeight="1" x14ac:dyDescent="0.2">
      <c r="A92" s="589"/>
      <c r="B92" s="13"/>
      <c r="C92" s="13" t="s">
        <v>71</v>
      </c>
      <c r="D92" s="14"/>
      <c r="E92" s="15"/>
      <c r="F92" s="15" t="s">
        <v>82</v>
      </c>
      <c r="G92" s="15">
        <v>130</v>
      </c>
      <c r="H92" s="16">
        <v>4.54</v>
      </c>
      <c r="I92" s="43">
        <f t="shared" si="2"/>
        <v>590.20000000000005</v>
      </c>
    </row>
    <row r="93" spans="1:9" x14ac:dyDescent="0.2">
      <c r="A93" s="589"/>
      <c r="B93" s="13"/>
      <c r="C93" s="13" t="s">
        <v>72</v>
      </c>
      <c r="D93" s="14"/>
      <c r="E93" s="15"/>
      <c r="F93" s="15" t="s">
        <v>82</v>
      </c>
      <c r="G93" s="15">
        <v>158</v>
      </c>
      <c r="H93" s="16">
        <v>4.54</v>
      </c>
      <c r="I93" s="43">
        <f t="shared" si="2"/>
        <v>717.32</v>
      </c>
    </row>
    <row r="94" spans="1:9" ht="12.75" customHeight="1" x14ac:dyDescent="0.2">
      <c r="A94" s="589"/>
      <c r="B94" s="13"/>
      <c r="C94" s="13" t="s">
        <v>73</v>
      </c>
      <c r="D94" s="14"/>
      <c r="E94" s="15"/>
      <c r="F94" s="15" t="s">
        <v>82</v>
      </c>
      <c r="G94" s="15">
        <v>114</v>
      </c>
      <c r="H94" s="16">
        <v>4.54</v>
      </c>
      <c r="I94" s="43">
        <f t="shared" si="2"/>
        <v>517.56000000000006</v>
      </c>
    </row>
    <row r="95" spans="1:9" ht="12.75" customHeight="1" x14ac:dyDescent="0.2">
      <c r="A95" s="589"/>
      <c r="B95" s="13"/>
      <c r="C95" s="13" t="s">
        <v>74</v>
      </c>
      <c r="D95" s="14"/>
      <c r="E95" s="15"/>
      <c r="F95" s="15" t="s">
        <v>82</v>
      </c>
      <c r="G95" s="15">
        <v>83</v>
      </c>
      <c r="H95" s="16">
        <v>4.8099999999999996</v>
      </c>
      <c r="I95" s="43">
        <f t="shared" si="2"/>
        <v>399.22999999999996</v>
      </c>
    </row>
    <row r="96" spans="1:9" ht="12.75" customHeight="1" x14ac:dyDescent="0.2">
      <c r="A96" s="589"/>
      <c r="B96" s="13"/>
      <c r="C96" s="13" t="s">
        <v>75</v>
      </c>
      <c r="D96" s="14"/>
      <c r="E96" s="15"/>
      <c r="F96" s="15" t="s">
        <v>82</v>
      </c>
      <c r="G96" s="15">
        <v>197</v>
      </c>
      <c r="H96" s="16">
        <v>4.8099999999999996</v>
      </c>
      <c r="I96" s="43">
        <f t="shared" si="2"/>
        <v>947.56999999999994</v>
      </c>
    </row>
    <row r="97" spans="1:255" ht="12.75" customHeight="1" x14ac:dyDescent="0.2">
      <c r="A97" s="589"/>
      <c r="B97" s="13"/>
      <c r="C97" s="13" t="s">
        <v>76</v>
      </c>
      <c r="D97" s="14"/>
      <c r="E97" s="15"/>
      <c r="F97" s="15" t="s">
        <v>82</v>
      </c>
      <c r="G97" s="15">
        <v>166</v>
      </c>
      <c r="H97" s="16">
        <v>4.8099999999999996</v>
      </c>
      <c r="I97" s="43">
        <f t="shared" si="2"/>
        <v>798.45999999999992</v>
      </c>
    </row>
    <row r="98" spans="1:255" ht="12.75" customHeight="1" x14ac:dyDescent="0.2">
      <c r="A98" s="589"/>
      <c r="B98" s="13"/>
      <c r="C98" s="13" t="s">
        <v>77</v>
      </c>
      <c r="D98" s="14"/>
      <c r="E98" s="15"/>
      <c r="F98" s="15" t="s">
        <v>82</v>
      </c>
      <c r="G98" s="15">
        <v>212</v>
      </c>
      <c r="H98" s="16">
        <v>4.8099999999999996</v>
      </c>
      <c r="I98" s="43">
        <f t="shared" si="2"/>
        <v>1019.7199999999999</v>
      </c>
    </row>
    <row r="99" spans="1:255" ht="12.75" customHeight="1" x14ac:dyDescent="0.2">
      <c r="A99" s="589"/>
      <c r="B99" s="13"/>
      <c r="C99" s="13" t="s">
        <v>78</v>
      </c>
      <c r="D99" s="14"/>
      <c r="E99" s="15"/>
      <c r="F99" s="15" t="s">
        <v>82</v>
      </c>
      <c r="G99" s="15">
        <v>202</v>
      </c>
      <c r="H99" s="16">
        <v>4.8099999999999996</v>
      </c>
      <c r="I99" s="43">
        <f t="shared" si="2"/>
        <v>971.61999999999989</v>
      </c>
    </row>
    <row r="100" spans="1:255" ht="12.75" customHeight="1" x14ac:dyDescent="0.2">
      <c r="A100" s="589"/>
      <c r="B100" s="13"/>
      <c r="C100" s="13" t="s">
        <v>79</v>
      </c>
      <c r="D100" s="14"/>
      <c r="E100" s="15"/>
      <c r="F100" s="15" t="s">
        <v>82</v>
      </c>
      <c r="G100" s="15">
        <v>221</v>
      </c>
      <c r="H100" s="16">
        <v>4.8099999999999996</v>
      </c>
      <c r="I100" s="43">
        <f>G100*H100</f>
        <v>1063.01</v>
      </c>
    </row>
    <row r="101" spans="1:255" ht="12.75" customHeight="1" x14ac:dyDescent="0.2">
      <c r="A101" s="589"/>
      <c r="B101" s="74"/>
      <c r="C101" s="74" t="s">
        <v>86</v>
      </c>
      <c r="D101" s="14"/>
      <c r="E101" s="15"/>
      <c r="F101" s="15" t="s">
        <v>82</v>
      </c>
      <c r="G101" s="15">
        <f>SUM(G89:G100)</f>
        <v>2224</v>
      </c>
      <c r="H101" s="16"/>
      <c r="I101" s="246">
        <f>SUM(I89:I100)</f>
        <v>10388.83</v>
      </c>
    </row>
    <row r="102" spans="1:255" ht="25.5" x14ac:dyDescent="0.2">
      <c r="A102" s="11" t="s">
        <v>91</v>
      </c>
      <c r="B102" s="13"/>
      <c r="C102" s="13" t="s">
        <v>86</v>
      </c>
      <c r="D102" s="14"/>
      <c r="E102" s="15"/>
      <c r="F102" s="15"/>
      <c r="G102" s="15"/>
      <c r="H102" s="16"/>
      <c r="I102" s="246">
        <v>112688.97</v>
      </c>
    </row>
    <row r="103" spans="1:255" ht="12.75" customHeight="1" x14ac:dyDescent="0.2">
      <c r="A103" s="11" t="s">
        <v>83</v>
      </c>
      <c r="B103" s="13"/>
      <c r="C103" s="74" t="s">
        <v>86</v>
      </c>
      <c r="D103" s="14"/>
      <c r="E103" s="15"/>
      <c r="F103" s="15"/>
      <c r="G103" s="15"/>
      <c r="H103" s="16"/>
      <c r="I103" s="246">
        <v>7738.38</v>
      </c>
    </row>
    <row r="104" spans="1:255" ht="12.75" customHeight="1" x14ac:dyDescent="0.2">
      <c r="A104" s="11" t="s">
        <v>85</v>
      </c>
      <c r="B104" s="13"/>
      <c r="C104" s="74" t="s">
        <v>86</v>
      </c>
      <c r="D104" s="14"/>
      <c r="E104" s="15"/>
      <c r="F104" s="15"/>
      <c r="G104" s="15"/>
      <c r="H104" s="16"/>
      <c r="I104" s="246">
        <v>8273.91</v>
      </c>
    </row>
    <row r="105" spans="1:255" ht="12.75" customHeight="1" x14ac:dyDescent="0.2">
      <c r="A105" s="243" t="s">
        <v>88</v>
      </c>
      <c r="B105" s="13"/>
      <c r="C105" s="74" t="s">
        <v>86</v>
      </c>
      <c r="D105" s="14"/>
      <c r="E105" s="15"/>
      <c r="F105" s="15"/>
      <c r="G105" s="15"/>
      <c r="H105" s="16"/>
      <c r="I105" s="246">
        <v>6521.52</v>
      </c>
    </row>
    <row r="106" spans="1:255" ht="12.75" customHeight="1" thickBot="1" x14ac:dyDescent="0.25">
      <c r="A106" s="222"/>
      <c r="B106" s="112"/>
      <c r="C106" s="112"/>
      <c r="D106" s="111"/>
      <c r="E106" s="113"/>
      <c r="F106" s="112"/>
      <c r="G106" s="112"/>
      <c r="H106" s="111" t="s">
        <v>16</v>
      </c>
      <c r="I106" s="235">
        <f>SUM(I101:I105)</f>
        <v>145611.60999999999</v>
      </c>
    </row>
    <row r="107" spans="1:255" s="45" customFormat="1" ht="83.25" customHeight="1" thickBot="1" x14ac:dyDescent="0.25">
      <c r="A107" s="120" t="s">
        <v>96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30"/>
      <c r="B108" s="107">
        <v>3020.72</v>
      </c>
      <c r="C108" s="58" t="s">
        <v>65</v>
      </c>
      <c r="D108" s="67"/>
      <c r="E108" s="59"/>
      <c r="F108" s="59"/>
      <c r="G108" s="59"/>
      <c r="H108" s="60"/>
      <c r="I108" s="61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30"/>
      <c r="B109" s="108">
        <v>2646.04</v>
      </c>
      <c r="C109" s="95" t="s">
        <v>66</v>
      </c>
      <c r="D109" s="96"/>
      <c r="E109" s="97"/>
      <c r="F109" s="97"/>
      <c r="G109" s="97"/>
      <c r="H109" s="98"/>
      <c r="I109" s="9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30"/>
      <c r="B110" s="109">
        <v>3017.92</v>
      </c>
      <c r="C110" s="88" t="s">
        <v>69</v>
      </c>
      <c r="D110" s="89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30"/>
      <c r="B111" s="109">
        <v>2983.44</v>
      </c>
      <c r="C111" s="88" t="s">
        <v>71</v>
      </c>
      <c r="D111" s="89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30"/>
      <c r="B112" s="109">
        <v>3014.21</v>
      </c>
      <c r="C112" s="88" t="s">
        <v>72</v>
      </c>
      <c r="D112" s="89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30"/>
      <c r="B113" s="109">
        <v>2972.05</v>
      </c>
      <c r="C113" s="88" t="s">
        <v>73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30"/>
      <c r="B114" s="109">
        <v>2497.0619999999999</v>
      </c>
      <c r="C114" s="88" t="s">
        <v>74</v>
      </c>
      <c r="D114" s="89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4"/>
      <c r="B115" s="109">
        <v>2640.4349999999999</v>
      </c>
      <c r="C115" s="88" t="s">
        <v>75</v>
      </c>
      <c r="D115" s="89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4"/>
      <c r="B116" s="109">
        <v>2974.855</v>
      </c>
      <c r="C116" s="88" t="s">
        <v>76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4"/>
      <c r="B117" s="109">
        <v>2415.9969999999998</v>
      </c>
      <c r="C117" s="88" t="s">
        <v>77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4"/>
      <c r="B118" s="109">
        <v>2447.3609999999999</v>
      </c>
      <c r="C118" s="88" t="s">
        <v>78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4"/>
      <c r="B119" s="109">
        <v>3050.672</v>
      </c>
      <c r="C119" s="88" t="s">
        <v>79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x14ac:dyDescent="0.2">
      <c r="A120" s="224"/>
      <c r="B120" s="188"/>
      <c r="C120" s="73" t="s">
        <v>86</v>
      </c>
      <c r="D120" s="166"/>
      <c r="E120" s="53"/>
      <c r="F120" s="53"/>
      <c r="G120" s="53"/>
      <c r="H120" s="156"/>
      <c r="I120" s="168">
        <v>1138.96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4"/>
      <c r="B121" s="18">
        <f>SUM(B108:B120)</f>
        <v>33680.762000000002</v>
      </c>
      <c r="C121" s="17"/>
      <c r="D121" s="18"/>
      <c r="E121" s="19"/>
      <c r="F121" s="17"/>
      <c r="G121" s="17"/>
      <c r="H121" s="18" t="s">
        <v>16</v>
      </c>
      <c r="I121" s="236">
        <f>SUM(I108:I120)</f>
        <v>1138.96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90" thickBot="1" x14ac:dyDescent="0.25">
      <c r="A122" s="46" t="s">
        <v>98</v>
      </c>
      <c r="B122" s="117" t="s">
        <v>15</v>
      </c>
      <c r="C122" s="117" t="s">
        <v>4</v>
      </c>
      <c r="D122" s="117" t="s">
        <v>22</v>
      </c>
      <c r="E122" s="121" t="s">
        <v>17</v>
      </c>
      <c r="F122" s="117" t="s">
        <v>18</v>
      </c>
      <c r="G122" s="117" t="s">
        <v>9</v>
      </c>
      <c r="H122" s="117" t="s">
        <v>12</v>
      </c>
      <c r="I122" s="118" t="s">
        <v>11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26.25" thickBot="1" x14ac:dyDescent="0.25">
      <c r="A123" s="209" t="s">
        <v>87</v>
      </c>
      <c r="B123" s="185"/>
      <c r="C123" s="170" t="s">
        <v>86</v>
      </c>
      <c r="D123" s="241"/>
      <c r="E123" s="242"/>
      <c r="F123" s="241"/>
      <c r="G123" s="242"/>
      <c r="H123" s="242"/>
      <c r="I123" s="203">
        <v>45509.34</v>
      </c>
    </row>
    <row r="124" spans="1:255" ht="13.5" thickBot="1" x14ac:dyDescent="0.25">
      <c r="A124" s="46"/>
      <c r="B124" s="79">
        <f>SUM(B123:B123)</f>
        <v>0</v>
      </c>
      <c r="C124" s="78"/>
      <c r="D124" s="79"/>
      <c r="E124" s="80"/>
      <c r="F124" s="78"/>
      <c r="G124" s="78"/>
      <c r="H124" s="79" t="s">
        <v>16</v>
      </c>
      <c r="I124" s="81">
        <f>SUM(I123:I123)</f>
        <v>45509.34</v>
      </c>
    </row>
    <row r="125" spans="1:255" ht="51.75" thickBot="1" x14ac:dyDescent="0.25">
      <c r="A125" s="137" t="s">
        <v>97</v>
      </c>
      <c r="B125" s="117" t="s">
        <v>15</v>
      </c>
      <c r="C125" s="117" t="s">
        <v>4</v>
      </c>
      <c r="D125" s="117" t="s">
        <v>22</v>
      </c>
      <c r="E125" s="285" t="s">
        <v>17</v>
      </c>
      <c r="F125" s="117" t="s">
        <v>18</v>
      </c>
      <c r="G125" s="117" t="s">
        <v>9</v>
      </c>
      <c r="H125" s="117" t="s">
        <v>12</v>
      </c>
      <c r="I125" s="118" t="s">
        <v>11</v>
      </c>
    </row>
    <row r="126" spans="1:255" ht="13.5" thickBot="1" x14ac:dyDescent="0.25">
      <c r="A126" s="209"/>
      <c r="B126" s="188"/>
      <c r="C126" s="73" t="s">
        <v>86</v>
      </c>
      <c r="D126" s="166"/>
      <c r="E126" s="53"/>
      <c r="F126" s="53"/>
      <c r="G126" s="53"/>
      <c r="H126" s="156"/>
      <c r="I126" s="571">
        <v>72122.58</v>
      </c>
    </row>
    <row r="127" spans="1:255" ht="13.5" thickBot="1" x14ac:dyDescent="0.25">
      <c r="A127" s="137"/>
      <c r="B127" s="277"/>
      <c r="C127" s="78"/>
      <c r="D127" s="79"/>
      <c r="E127" s="80"/>
      <c r="F127" s="78"/>
      <c r="G127" s="78"/>
      <c r="H127" s="79"/>
      <c r="I127" s="81">
        <f>SUM(I126)</f>
        <v>72122.58</v>
      </c>
    </row>
    <row r="128" spans="1:255" x14ac:dyDescent="0.2">
      <c r="A128" s="9"/>
      <c r="B128" s="9"/>
      <c r="C128" s="9"/>
      <c r="D128" s="9"/>
      <c r="E128" s="9"/>
      <c r="F128" s="20"/>
      <c r="G128" s="20"/>
      <c r="H128" s="20"/>
      <c r="I128" s="20"/>
    </row>
    <row r="129" spans="1:7" ht="12.75" customHeight="1" x14ac:dyDescent="0.2">
      <c r="A129" s="21" t="s">
        <v>20</v>
      </c>
      <c r="B129" s="22"/>
      <c r="C129" s="23"/>
      <c r="D129" s="4" t="s">
        <v>8</v>
      </c>
      <c r="E129" s="4" t="s">
        <v>5</v>
      </c>
      <c r="F129" s="122" t="s">
        <v>6</v>
      </c>
    </row>
    <row r="130" spans="1:7" ht="12.75" customHeight="1" x14ac:dyDescent="0.2">
      <c r="A130" s="593" t="s">
        <v>14</v>
      </c>
      <c r="B130" s="594"/>
      <c r="C130" s="25"/>
      <c r="D130" s="26">
        <f>B19</f>
        <v>86979.627000000008</v>
      </c>
      <c r="E130" s="26">
        <f>I19</f>
        <v>1190.4000000000001</v>
      </c>
      <c r="F130" s="123">
        <f>D130+E130</f>
        <v>88170.027000000002</v>
      </c>
    </row>
    <row r="131" spans="1:7" ht="12.75" customHeight="1" x14ac:dyDescent="0.2">
      <c r="A131" s="593" t="s">
        <v>1603</v>
      </c>
      <c r="B131" s="594"/>
      <c r="C131" s="25"/>
      <c r="D131" s="26">
        <f>B51</f>
        <v>128839.85999999999</v>
      </c>
      <c r="E131" s="26">
        <f>I51</f>
        <v>2605.6800000000003</v>
      </c>
      <c r="F131" s="123">
        <f>D131+E131</f>
        <v>131445.53999999998</v>
      </c>
    </row>
    <row r="132" spans="1:7" ht="12.75" customHeight="1" x14ac:dyDescent="0.2">
      <c r="A132" s="593" t="s">
        <v>13</v>
      </c>
      <c r="B132" s="594"/>
      <c r="C132" s="25"/>
      <c r="D132" s="26">
        <f>B71</f>
        <v>65457.082500000011</v>
      </c>
      <c r="E132" s="26">
        <f>I71</f>
        <v>681.8</v>
      </c>
      <c r="F132" s="123">
        <f>D132+E132</f>
        <v>66138.882500000007</v>
      </c>
    </row>
    <row r="133" spans="1:7" ht="12.75" customHeight="1" x14ac:dyDescent="0.2">
      <c r="A133" s="593" t="s">
        <v>383</v>
      </c>
      <c r="B133" s="594"/>
      <c r="C133" s="25"/>
      <c r="D133" s="26">
        <f>B87</f>
        <v>92171.78</v>
      </c>
      <c r="E133" s="26">
        <f>I87</f>
        <v>1584.05</v>
      </c>
      <c r="F133" s="123">
        <f>D133+E133</f>
        <v>93755.83</v>
      </c>
    </row>
    <row r="134" spans="1:7" ht="12.75" customHeight="1" x14ac:dyDescent="0.2">
      <c r="A134" s="593" t="s">
        <v>25</v>
      </c>
      <c r="B134" s="594"/>
      <c r="C134" s="25"/>
      <c r="D134" s="26">
        <f>B121</f>
        <v>33680.762000000002</v>
      </c>
      <c r="E134" s="26">
        <f>I121</f>
        <v>1138.96</v>
      </c>
      <c r="F134" s="123">
        <f>D134+E134</f>
        <v>34819.722000000002</v>
      </c>
      <c r="G134" s="56"/>
    </row>
    <row r="135" spans="1:7" ht="12.75" customHeight="1" x14ac:dyDescent="0.2">
      <c r="A135" s="607" t="s">
        <v>68</v>
      </c>
      <c r="B135" s="608"/>
      <c r="C135" s="248"/>
      <c r="D135" s="249"/>
      <c r="E135" s="249"/>
      <c r="F135" s="245">
        <f>F136+F137+F138+F139+F140</f>
        <v>145611.60999999999</v>
      </c>
      <c r="G135" s="56"/>
    </row>
    <row r="136" spans="1:7" ht="12.75" customHeight="1" x14ac:dyDescent="0.2">
      <c r="A136" s="605" t="s">
        <v>81</v>
      </c>
      <c r="B136" s="606"/>
      <c r="C136" s="25"/>
      <c r="D136" s="26"/>
      <c r="E136" s="26"/>
      <c r="F136" s="123">
        <f>I101</f>
        <v>10388.83</v>
      </c>
      <c r="G136" s="56"/>
    </row>
    <row r="137" spans="1:7" ht="12.75" customHeight="1" x14ac:dyDescent="0.2">
      <c r="A137" s="605" t="s">
        <v>91</v>
      </c>
      <c r="B137" s="606"/>
      <c r="C137" s="25"/>
      <c r="D137" s="26"/>
      <c r="E137" s="26"/>
      <c r="F137" s="123">
        <f>I102</f>
        <v>112688.97</v>
      </c>
      <c r="G137" s="56"/>
    </row>
    <row r="138" spans="1:7" ht="12.75" customHeight="1" x14ac:dyDescent="0.2">
      <c r="A138" s="605" t="s">
        <v>83</v>
      </c>
      <c r="B138" s="606"/>
      <c r="C138" s="25"/>
      <c r="D138" s="26"/>
      <c r="E138" s="26"/>
      <c r="F138" s="123">
        <f>I103</f>
        <v>7738.38</v>
      </c>
      <c r="G138" s="56"/>
    </row>
    <row r="139" spans="1:7" ht="12.75" customHeight="1" x14ac:dyDescent="0.2">
      <c r="A139" s="605" t="s">
        <v>85</v>
      </c>
      <c r="B139" s="606"/>
      <c r="C139" s="25"/>
      <c r="D139" s="26"/>
      <c r="E139" s="26"/>
      <c r="F139" s="123">
        <f>I104</f>
        <v>8273.91</v>
      </c>
      <c r="G139" s="56"/>
    </row>
    <row r="140" spans="1:7" ht="12.75" customHeight="1" x14ac:dyDescent="0.2">
      <c r="A140" s="605" t="s">
        <v>88</v>
      </c>
      <c r="B140" s="606"/>
      <c r="C140" s="25"/>
      <c r="D140" s="26"/>
      <c r="E140" s="26"/>
      <c r="F140" s="123">
        <f>I105</f>
        <v>6521.52</v>
      </c>
      <c r="G140" s="56"/>
    </row>
    <row r="141" spans="1:7" ht="12.75" customHeight="1" x14ac:dyDescent="0.2">
      <c r="A141" s="614" t="s">
        <v>2</v>
      </c>
      <c r="B141" s="628"/>
      <c r="C141" s="25"/>
      <c r="D141" s="26">
        <f>B124</f>
        <v>0</v>
      </c>
      <c r="E141" s="26"/>
      <c r="F141" s="123">
        <f>D141+I123</f>
        <v>45509.34</v>
      </c>
      <c r="G141" s="56"/>
    </row>
    <row r="142" spans="1:7" ht="27" customHeight="1" x14ac:dyDescent="0.2">
      <c r="A142" s="614" t="s">
        <v>97</v>
      </c>
      <c r="B142" s="615"/>
      <c r="C142" s="25"/>
      <c r="D142" s="26"/>
      <c r="E142" s="26"/>
      <c r="F142" s="123">
        <f>I127</f>
        <v>72122.58</v>
      </c>
      <c r="G142" s="56"/>
    </row>
    <row r="143" spans="1:7" ht="12.75" customHeight="1" x14ac:dyDescent="0.2">
      <c r="A143" s="612" t="s">
        <v>21</v>
      </c>
      <c r="B143" s="613"/>
      <c r="C143" s="27"/>
      <c r="D143" s="28">
        <f>SUM(D130:D141)</f>
        <v>407129.1115</v>
      </c>
      <c r="E143" s="28">
        <f>SUM(E130:E134)</f>
        <v>7200.89</v>
      </c>
      <c r="F143" s="124">
        <f>F130+F131+F132+F134+F135+F141+F142</f>
        <v>583817.70149999997</v>
      </c>
      <c r="G143" s="56"/>
    </row>
  </sheetData>
  <autoFilter ref="A5:I121"/>
  <mergeCells count="48">
    <mergeCell ref="G1:H1"/>
    <mergeCell ref="G2:H2"/>
    <mergeCell ref="A1:B1"/>
    <mergeCell ref="A39:A40"/>
    <mergeCell ref="D24:D25"/>
    <mergeCell ref="C32:C37"/>
    <mergeCell ref="B24:B27"/>
    <mergeCell ref="B39:B46"/>
    <mergeCell ref="D39:D40"/>
    <mergeCell ref="A10:A11"/>
    <mergeCell ref="C47:C50"/>
    <mergeCell ref="D48:D50"/>
    <mergeCell ref="A134:B134"/>
    <mergeCell ref="A77:A78"/>
    <mergeCell ref="B77:B78"/>
    <mergeCell ref="C77:C78"/>
    <mergeCell ref="A133:B133"/>
    <mergeCell ref="A130:B130"/>
    <mergeCell ref="A140:B140"/>
    <mergeCell ref="D77:D78"/>
    <mergeCell ref="A24:A25"/>
    <mergeCell ref="A142:B142"/>
    <mergeCell ref="A136:B136"/>
    <mergeCell ref="A26:A27"/>
    <mergeCell ref="A131:B131"/>
    <mergeCell ref="A138:B138"/>
    <mergeCell ref="A66:A70"/>
    <mergeCell ref="B47:B50"/>
    <mergeCell ref="C10:C11"/>
    <mergeCell ref="D10:D11"/>
    <mergeCell ref="B10:B11"/>
    <mergeCell ref="C26:C27"/>
    <mergeCell ref="A143:B143"/>
    <mergeCell ref="A135:B135"/>
    <mergeCell ref="A139:B139"/>
    <mergeCell ref="A141:B141"/>
    <mergeCell ref="A137:B137"/>
    <mergeCell ref="D26:D27"/>
    <mergeCell ref="C24:C25"/>
    <mergeCell ref="A32:A37"/>
    <mergeCell ref="A41:A46"/>
    <mergeCell ref="A132:B132"/>
    <mergeCell ref="A89:A101"/>
    <mergeCell ref="D32:D37"/>
    <mergeCell ref="B32:B37"/>
    <mergeCell ref="D41:D46"/>
    <mergeCell ref="C39:C46"/>
    <mergeCell ref="A48:A50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7"/>
  <dimension ref="A1:IU142"/>
  <sheetViews>
    <sheetView topLeftCell="A121" zoomScaleNormal="100" workbookViewId="0">
      <selection activeCell="A130" sqref="A130:B130"/>
    </sheetView>
  </sheetViews>
  <sheetFormatPr defaultRowHeight="12.75" customHeight="1" x14ac:dyDescent="0.2"/>
  <cols>
    <col min="1" max="1" width="23.140625" customWidth="1"/>
    <col min="2" max="2" width="12" customWidth="1"/>
    <col min="3" max="3" width="13.28515625" customWidth="1"/>
    <col min="4" max="4" width="17.5703125" customWidth="1"/>
    <col min="5" max="5" width="26.140625" customWidth="1"/>
    <col min="6" max="6" width="11.855468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631.79999999999995</v>
      </c>
      <c r="E2" s="5">
        <v>152716.20000000001</v>
      </c>
      <c r="F2" s="6">
        <v>148222.51999999999</v>
      </c>
      <c r="G2" s="586">
        <f>E2-F2</f>
        <v>4493.6800000000221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37</v>
      </c>
      <c r="F3" s="1"/>
      <c r="G3" s="1"/>
      <c r="H3" s="1" t="s">
        <v>24</v>
      </c>
      <c r="I3" s="8">
        <f>F2-F142</f>
        <v>5691.8950999999943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92" t="s">
        <v>11</v>
      </c>
    </row>
    <row r="6" spans="1:9" ht="12.75" customHeight="1" x14ac:dyDescent="0.2">
      <c r="A6" s="32"/>
      <c r="B6" s="33">
        <v>1899.82</v>
      </c>
      <c r="C6" s="33" t="s">
        <v>65</v>
      </c>
      <c r="D6" s="34"/>
      <c r="E6" s="35"/>
      <c r="F6" s="35"/>
      <c r="G6" s="35"/>
      <c r="H6" s="345"/>
      <c r="I6" s="13">
        <f t="shared" ref="I6:I20" si="0">G6*H6</f>
        <v>0</v>
      </c>
    </row>
    <row r="7" spans="1:9" ht="12.75" customHeight="1" x14ac:dyDescent="0.2">
      <c r="A7" s="11"/>
      <c r="B7" s="13">
        <v>1895.8</v>
      </c>
      <c r="C7" s="13" t="s">
        <v>66</v>
      </c>
      <c r="D7" s="14"/>
      <c r="E7" s="15"/>
      <c r="F7" s="15"/>
      <c r="G7" s="15"/>
      <c r="H7" s="343"/>
      <c r="I7" s="13">
        <f t="shared" si="0"/>
        <v>0</v>
      </c>
    </row>
    <row r="8" spans="1:9" ht="12.75" customHeight="1" x14ac:dyDescent="0.2">
      <c r="A8" s="11"/>
      <c r="B8" s="13">
        <v>2027.52</v>
      </c>
      <c r="C8" s="13" t="s">
        <v>69</v>
      </c>
      <c r="D8" s="14"/>
      <c r="E8" s="15"/>
      <c r="F8" s="15"/>
      <c r="G8" s="15"/>
      <c r="H8" s="343"/>
      <c r="I8" s="13">
        <f t="shared" si="0"/>
        <v>0</v>
      </c>
    </row>
    <row r="9" spans="1:9" ht="12.75" customHeight="1" x14ac:dyDescent="0.2">
      <c r="A9" s="30"/>
      <c r="B9" s="74">
        <v>1792.07</v>
      </c>
      <c r="C9" s="74" t="s">
        <v>71</v>
      </c>
      <c r="D9" s="75"/>
      <c r="E9" s="76"/>
      <c r="F9" s="76"/>
      <c r="G9" s="76"/>
      <c r="H9" s="347"/>
      <c r="I9" s="13">
        <f t="shared" si="0"/>
        <v>0</v>
      </c>
    </row>
    <row r="10" spans="1:9" ht="12.75" customHeight="1" x14ac:dyDescent="0.2">
      <c r="A10" s="268"/>
      <c r="B10" s="13">
        <v>1662.34</v>
      </c>
      <c r="C10" s="74" t="s">
        <v>72</v>
      </c>
      <c r="D10" s="274"/>
      <c r="E10" s="15"/>
      <c r="F10" s="15"/>
      <c r="G10" s="15"/>
      <c r="H10" s="16"/>
      <c r="I10" s="13">
        <f t="shared" si="0"/>
        <v>0</v>
      </c>
    </row>
    <row r="11" spans="1:9" ht="12.75" customHeight="1" x14ac:dyDescent="0.2">
      <c r="A11" s="316"/>
      <c r="B11" s="74">
        <v>1470.55</v>
      </c>
      <c r="C11" s="74" t="s">
        <v>73</v>
      </c>
      <c r="D11" s="326"/>
      <c r="E11" s="76"/>
      <c r="F11" s="76"/>
      <c r="G11" s="76"/>
      <c r="H11" s="77"/>
      <c r="I11" s="74">
        <f t="shared" si="0"/>
        <v>0</v>
      </c>
    </row>
    <row r="12" spans="1:9" x14ac:dyDescent="0.2">
      <c r="A12" s="268"/>
      <c r="B12" s="13">
        <v>1266.4000000000001</v>
      </c>
      <c r="C12" s="74" t="s">
        <v>74</v>
      </c>
      <c r="D12" s="274"/>
      <c r="E12" s="15"/>
      <c r="F12" s="15"/>
      <c r="G12" s="15"/>
      <c r="H12" s="16"/>
      <c r="I12" s="13">
        <f t="shared" si="0"/>
        <v>0</v>
      </c>
    </row>
    <row r="13" spans="1:9" ht="12.75" customHeight="1" thickBot="1" x14ac:dyDescent="0.25">
      <c r="A13" s="316"/>
      <c r="B13" s="74">
        <v>1036.673</v>
      </c>
      <c r="C13" s="74" t="s">
        <v>75</v>
      </c>
      <c r="D13" s="326"/>
      <c r="E13" s="76"/>
      <c r="F13" s="76"/>
      <c r="G13" s="76"/>
      <c r="H13" s="77"/>
      <c r="I13" s="74">
        <f t="shared" si="0"/>
        <v>0</v>
      </c>
    </row>
    <row r="14" spans="1:9" ht="12.75" customHeight="1" x14ac:dyDescent="0.2">
      <c r="A14" s="588" t="s">
        <v>214</v>
      </c>
      <c r="B14" s="579">
        <v>1126.354</v>
      </c>
      <c r="C14" s="579" t="s">
        <v>76</v>
      </c>
      <c r="D14" s="616" t="s">
        <v>287</v>
      </c>
      <c r="E14" s="37" t="s">
        <v>211</v>
      </c>
      <c r="F14" s="37" t="s">
        <v>137</v>
      </c>
      <c r="G14" s="37">
        <v>0.5</v>
      </c>
      <c r="H14" s="38">
        <v>197.09</v>
      </c>
      <c r="I14" s="39">
        <f t="shared" si="0"/>
        <v>98.545000000000002</v>
      </c>
    </row>
    <row r="15" spans="1:9" ht="12.75" customHeight="1" x14ac:dyDescent="0.2">
      <c r="A15" s="589"/>
      <c r="B15" s="581"/>
      <c r="C15" s="581"/>
      <c r="D15" s="622"/>
      <c r="E15" s="15" t="s">
        <v>212</v>
      </c>
      <c r="F15" s="15" t="s">
        <v>102</v>
      </c>
      <c r="G15" s="15">
        <v>0.05</v>
      </c>
      <c r="H15" s="16">
        <v>116</v>
      </c>
      <c r="I15" s="43">
        <f t="shared" si="0"/>
        <v>5.8000000000000007</v>
      </c>
    </row>
    <row r="16" spans="1:9" ht="12.75" customHeight="1" x14ac:dyDescent="0.2">
      <c r="A16" s="589"/>
      <c r="B16" s="581"/>
      <c r="C16" s="581"/>
      <c r="D16" s="622"/>
      <c r="E16" s="15" t="s">
        <v>933</v>
      </c>
      <c r="F16" s="15" t="s">
        <v>102</v>
      </c>
      <c r="G16" s="15">
        <v>0.05</v>
      </c>
      <c r="H16" s="16">
        <v>170</v>
      </c>
      <c r="I16" s="43">
        <f t="shared" si="0"/>
        <v>8.5</v>
      </c>
    </row>
    <row r="17" spans="1:9" ht="12.75" customHeight="1" thickBot="1" x14ac:dyDescent="0.25">
      <c r="A17" s="590"/>
      <c r="B17" s="580"/>
      <c r="C17" s="580"/>
      <c r="D17" s="617"/>
      <c r="E17" s="40" t="s">
        <v>932</v>
      </c>
      <c r="F17" s="40" t="s">
        <v>100</v>
      </c>
      <c r="G17" s="40">
        <v>4</v>
      </c>
      <c r="H17" s="41">
        <v>5</v>
      </c>
      <c r="I17" s="42">
        <f t="shared" si="0"/>
        <v>20</v>
      </c>
    </row>
    <row r="18" spans="1:9" ht="12.75" customHeight="1" x14ac:dyDescent="0.2">
      <c r="A18" s="32"/>
      <c r="B18" s="33">
        <v>1141.8779999999999</v>
      </c>
      <c r="C18" s="33" t="s">
        <v>77</v>
      </c>
      <c r="D18" s="34"/>
      <c r="E18" s="35"/>
      <c r="F18" s="35"/>
      <c r="G18" s="35"/>
      <c r="H18" s="36"/>
      <c r="I18" s="33">
        <f t="shared" si="0"/>
        <v>0</v>
      </c>
    </row>
    <row r="19" spans="1:9" ht="12.75" customHeight="1" x14ac:dyDescent="0.2">
      <c r="A19" s="11"/>
      <c r="B19" s="13">
        <v>1234.79</v>
      </c>
      <c r="C19" s="13" t="s">
        <v>78</v>
      </c>
      <c r="D19" s="14"/>
      <c r="E19" s="15"/>
      <c r="F19" s="15"/>
      <c r="G19" s="15"/>
      <c r="H19" s="16"/>
      <c r="I19" s="13">
        <f t="shared" si="0"/>
        <v>0</v>
      </c>
    </row>
    <row r="20" spans="1:9" ht="12.75" customHeight="1" x14ac:dyDescent="0.2">
      <c r="A20" s="11"/>
      <c r="B20" s="13">
        <v>1230.9190000000001</v>
      </c>
      <c r="C20" s="13" t="s">
        <v>79</v>
      </c>
      <c r="D20" s="14"/>
      <c r="E20" s="15"/>
      <c r="F20" s="15"/>
      <c r="G20" s="15"/>
      <c r="H20" s="16"/>
      <c r="I20" s="13">
        <f t="shared" si="0"/>
        <v>0</v>
      </c>
    </row>
    <row r="21" spans="1:9" ht="12.75" customHeight="1" thickBot="1" x14ac:dyDescent="0.25">
      <c r="A21" s="183"/>
      <c r="B21" s="200">
        <f>SUM(B6:B20)</f>
        <v>17785.114000000001</v>
      </c>
      <c r="C21" s="201"/>
      <c r="D21" s="200"/>
      <c r="E21" s="202"/>
      <c r="F21" s="201"/>
      <c r="G21" s="201"/>
      <c r="H21" s="233" t="s">
        <v>16</v>
      </c>
      <c r="I21" s="355">
        <f>SUM(I6:I20)</f>
        <v>132.845</v>
      </c>
    </row>
    <row r="22" spans="1:9" ht="77.25" thickBot="1" x14ac:dyDescent="0.25">
      <c r="A22" s="137" t="s">
        <v>1602</v>
      </c>
      <c r="B22" s="117" t="s">
        <v>15</v>
      </c>
      <c r="C22" s="117" t="s">
        <v>4</v>
      </c>
      <c r="D22" s="117" t="s">
        <v>22</v>
      </c>
      <c r="E22" s="121" t="s">
        <v>17</v>
      </c>
      <c r="F22" s="117" t="s">
        <v>18</v>
      </c>
      <c r="G22" s="117" t="s">
        <v>9</v>
      </c>
      <c r="H22" s="118" t="s">
        <v>12</v>
      </c>
      <c r="I22" s="133" t="s">
        <v>11</v>
      </c>
    </row>
    <row r="23" spans="1:9" ht="12.75" customHeight="1" x14ac:dyDescent="0.2">
      <c r="A23" s="32"/>
      <c r="B23" s="33">
        <v>2744</v>
      </c>
      <c r="C23" s="33" t="s">
        <v>65</v>
      </c>
      <c r="D23" s="404"/>
      <c r="E23" s="35"/>
      <c r="F23" s="35"/>
      <c r="G23" s="35"/>
      <c r="H23" s="36"/>
      <c r="I23" s="33">
        <f t="shared" ref="I23:I38" si="1">G23*H23</f>
        <v>0</v>
      </c>
    </row>
    <row r="24" spans="1:9" ht="12.75" customHeight="1" x14ac:dyDescent="0.2">
      <c r="A24" s="268"/>
      <c r="B24" s="13">
        <v>2302.9299999999998</v>
      </c>
      <c r="C24" s="33" t="s">
        <v>66</v>
      </c>
      <c r="D24" s="270"/>
      <c r="E24" s="15"/>
      <c r="F24" s="15"/>
      <c r="G24" s="15"/>
      <c r="H24" s="16"/>
      <c r="I24" s="13">
        <f t="shared" si="1"/>
        <v>0</v>
      </c>
    </row>
    <row r="25" spans="1:9" ht="12.75" customHeight="1" x14ac:dyDescent="0.2">
      <c r="A25" s="268"/>
      <c r="B25" s="13">
        <v>2311.27</v>
      </c>
      <c r="C25" s="33" t="s">
        <v>69</v>
      </c>
      <c r="D25" s="270"/>
      <c r="E25" s="15"/>
      <c r="F25" s="15"/>
      <c r="G25" s="15"/>
      <c r="H25" s="16"/>
      <c r="I25" s="13">
        <f t="shared" si="1"/>
        <v>0</v>
      </c>
    </row>
    <row r="26" spans="1:9" ht="12.75" customHeight="1" x14ac:dyDescent="0.2">
      <c r="A26" s="268"/>
      <c r="B26" s="13">
        <v>2137.2399999999998</v>
      </c>
      <c r="C26" s="33" t="s">
        <v>71</v>
      </c>
      <c r="D26" s="270"/>
      <c r="E26" s="15"/>
      <c r="F26" s="15"/>
      <c r="G26" s="15"/>
      <c r="H26" s="16"/>
      <c r="I26" s="13">
        <f t="shared" si="1"/>
        <v>0</v>
      </c>
    </row>
    <row r="27" spans="1:9" ht="12.75" customHeight="1" x14ac:dyDescent="0.2">
      <c r="A27" s="268"/>
      <c r="B27" s="13">
        <v>2130.4699999999998</v>
      </c>
      <c r="C27" s="33" t="s">
        <v>72</v>
      </c>
      <c r="D27" s="270"/>
      <c r="E27" s="15"/>
      <c r="F27" s="15"/>
      <c r="G27" s="15"/>
      <c r="H27" s="16"/>
      <c r="I27" s="13">
        <f t="shared" si="1"/>
        <v>0</v>
      </c>
    </row>
    <row r="28" spans="1:9" ht="12.75" customHeight="1" x14ac:dyDescent="0.2">
      <c r="A28" s="268"/>
      <c r="B28" s="13">
        <v>2099.2199999999998</v>
      </c>
      <c r="C28" s="33" t="s">
        <v>73</v>
      </c>
      <c r="D28" s="270"/>
      <c r="E28" s="15"/>
      <c r="F28" s="15"/>
      <c r="G28" s="15"/>
      <c r="H28" s="16"/>
      <c r="I28" s="13">
        <f t="shared" si="1"/>
        <v>0</v>
      </c>
    </row>
    <row r="29" spans="1:9" ht="13.5" thickBot="1" x14ac:dyDescent="0.25">
      <c r="A29" s="11"/>
      <c r="B29" s="13">
        <v>2630.41</v>
      </c>
      <c r="C29" s="33" t="s">
        <v>74</v>
      </c>
      <c r="D29" s="270"/>
      <c r="E29" s="15"/>
      <c r="F29" s="15"/>
      <c r="G29" s="15"/>
      <c r="H29" s="16"/>
      <c r="I29" s="13">
        <f t="shared" si="1"/>
        <v>0</v>
      </c>
    </row>
    <row r="30" spans="1:9" ht="26.25" thickBot="1" x14ac:dyDescent="0.25">
      <c r="A30" s="46" t="s">
        <v>353</v>
      </c>
      <c r="B30" s="13">
        <v>2716.7669999999998</v>
      </c>
      <c r="C30" s="493" t="s">
        <v>75</v>
      </c>
      <c r="D30" s="47" t="s">
        <v>362</v>
      </c>
      <c r="E30" s="493" t="s">
        <v>355</v>
      </c>
      <c r="F30" s="493" t="s">
        <v>100</v>
      </c>
      <c r="G30" s="493">
        <v>2</v>
      </c>
      <c r="H30" s="48">
        <v>17</v>
      </c>
      <c r="I30" s="49">
        <f t="shared" si="1"/>
        <v>34</v>
      </c>
    </row>
    <row r="31" spans="1:9" x14ac:dyDescent="0.2">
      <c r="A31" s="588" t="s">
        <v>353</v>
      </c>
      <c r="B31" s="660">
        <v>3196.8980000000001</v>
      </c>
      <c r="C31" s="609" t="s">
        <v>76</v>
      </c>
      <c r="D31" s="591" t="s">
        <v>362</v>
      </c>
      <c r="E31" s="495" t="s">
        <v>363</v>
      </c>
      <c r="F31" s="495" t="s">
        <v>100</v>
      </c>
      <c r="G31" s="495">
        <v>2</v>
      </c>
      <c r="H31" s="38">
        <v>35</v>
      </c>
      <c r="I31" s="39">
        <f>G31*H31</f>
        <v>70</v>
      </c>
    </row>
    <row r="32" spans="1:9" ht="12.75" customHeight="1" x14ac:dyDescent="0.2">
      <c r="A32" s="589"/>
      <c r="B32" s="581"/>
      <c r="C32" s="610"/>
      <c r="D32" s="595"/>
      <c r="E32" s="35" t="s">
        <v>1185</v>
      </c>
      <c r="F32" s="35" t="s">
        <v>104</v>
      </c>
      <c r="G32" s="35">
        <v>25</v>
      </c>
      <c r="H32" s="36">
        <v>23.59</v>
      </c>
      <c r="I32" s="160">
        <f t="shared" si="1"/>
        <v>589.75</v>
      </c>
    </row>
    <row r="33" spans="1:9" ht="12.75" customHeight="1" x14ac:dyDescent="0.2">
      <c r="A33" s="589"/>
      <c r="B33" s="581"/>
      <c r="C33" s="610"/>
      <c r="D33" s="595"/>
      <c r="E33" s="15" t="s">
        <v>1186</v>
      </c>
      <c r="F33" s="15" t="s">
        <v>100</v>
      </c>
      <c r="G33" s="15">
        <v>5</v>
      </c>
      <c r="H33" s="16">
        <v>18.54</v>
      </c>
      <c r="I33" s="43">
        <f t="shared" si="1"/>
        <v>92.699999999999989</v>
      </c>
    </row>
    <row r="34" spans="1:9" ht="12.75" customHeight="1" x14ac:dyDescent="0.2">
      <c r="A34" s="589"/>
      <c r="B34" s="581"/>
      <c r="C34" s="610"/>
      <c r="D34" s="595"/>
      <c r="E34" s="15" t="s">
        <v>704</v>
      </c>
      <c r="F34" s="15" t="s">
        <v>100</v>
      </c>
      <c r="G34" s="15">
        <v>2</v>
      </c>
      <c r="H34" s="16">
        <v>15</v>
      </c>
      <c r="I34" s="43">
        <f t="shared" si="1"/>
        <v>30</v>
      </c>
    </row>
    <row r="35" spans="1:9" ht="12.75" customHeight="1" thickBot="1" x14ac:dyDescent="0.25">
      <c r="A35" s="590"/>
      <c r="B35" s="649"/>
      <c r="C35" s="611"/>
      <c r="D35" s="592"/>
      <c r="E35" s="40" t="s">
        <v>355</v>
      </c>
      <c r="F35" s="40" t="s">
        <v>100</v>
      </c>
      <c r="G35" s="40">
        <v>8</v>
      </c>
      <c r="H35" s="41">
        <v>9.42</v>
      </c>
      <c r="I35" s="42">
        <f t="shared" si="1"/>
        <v>75.36</v>
      </c>
    </row>
    <row r="36" spans="1:9" ht="12.75" customHeight="1" x14ac:dyDescent="0.2">
      <c r="A36" s="265"/>
      <c r="B36" s="33">
        <v>2566.5610000000001</v>
      </c>
      <c r="C36" s="33" t="s">
        <v>77</v>
      </c>
      <c r="D36" s="267"/>
      <c r="E36" s="35"/>
      <c r="F36" s="35"/>
      <c r="G36" s="35"/>
      <c r="H36" s="36"/>
      <c r="I36" s="13">
        <f t="shared" si="1"/>
        <v>0</v>
      </c>
    </row>
    <row r="37" spans="1:9" ht="12.75" customHeight="1" x14ac:dyDescent="0.2">
      <c r="A37" s="268"/>
      <c r="B37" s="13">
        <v>3324.0740000000001</v>
      </c>
      <c r="C37" s="33" t="s">
        <v>78</v>
      </c>
      <c r="D37" s="270"/>
      <c r="E37" s="15"/>
      <c r="F37" s="15"/>
      <c r="G37" s="15"/>
      <c r="H37" s="16"/>
      <c r="I37" s="13">
        <f t="shared" si="1"/>
        <v>0</v>
      </c>
    </row>
    <row r="38" spans="1:9" ht="12.75" customHeight="1" x14ac:dyDescent="0.2">
      <c r="A38" s="268"/>
      <c r="B38" s="13">
        <v>2853.4360000000001</v>
      </c>
      <c r="C38" s="33" t="s">
        <v>79</v>
      </c>
      <c r="D38" s="270"/>
      <c r="E38" s="15"/>
      <c r="F38" s="15"/>
      <c r="G38" s="15"/>
      <c r="H38" s="16"/>
      <c r="I38" s="13">
        <f t="shared" si="1"/>
        <v>0</v>
      </c>
    </row>
    <row r="39" spans="1:9" ht="12.75" customHeight="1" thickBot="1" x14ac:dyDescent="0.25">
      <c r="A39" s="82"/>
      <c r="B39" s="200">
        <f>SUM(B23:B38)</f>
        <v>31013.276000000005</v>
      </c>
      <c r="C39" s="201"/>
      <c r="D39" s="200"/>
      <c r="E39" s="202"/>
      <c r="F39" s="201"/>
      <c r="G39" s="201"/>
      <c r="H39" s="200" t="s">
        <v>16</v>
      </c>
      <c r="I39" s="200">
        <f>SUM(I23:I38)</f>
        <v>891.81000000000006</v>
      </c>
    </row>
    <row r="40" spans="1:9" ht="64.5" thickBot="1" x14ac:dyDescent="0.25">
      <c r="A40" s="137" t="s">
        <v>381</v>
      </c>
      <c r="B40" s="117" t="s">
        <v>15</v>
      </c>
      <c r="C40" s="117" t="s">
        <v>4</v>
      </c>
      <c r="D40" s="117" t="s">
        <v>22</v>
      </c>
      <c r="E40" s="121" t="s">
        <v>17</v>
      </c>
      <c r="F40" s="117" t="s">
        <v>18</v>
      </c>
      <c r="G40" s="117" t="s">
        <v>9</v>
      </c>
      <c r="H40" s="117" t="s">
        <v>12</v>
      </c>
      <c r="I40" s="118" t="s">
        <v>11</v>
      </c>
    </row>
    <row r="41" spans="1:9" ht="12.75" customHeight="1" thickBot="1" x14ac:dyDescent="0.25">
      <c r="A41" s="106"/>
      <c r="B41" s="107">
        <v>1200.8699999999999</v>
      </c>
      <c r="C41" s="58" t="s">
        <v>65</v>
      </c>
      <c r="D41" s="67"/>
      <c r="E41" s="59"/>
      <c r="F41" s="59"/>
      <c r="G41" s="59"/>
      <c r="H41" s="60"/>
      <c r="I41" s="61">
        <f t="shared" ref="I41:I57" si="2">G41*H41</f>
        <v>0</v>
      </c>
    </row>
    <row r="42" spans="1:9" ht="12.75" customHeight="1" thickBot="1" x14ac:dyDescent="0.25">
      <c r="A42" s="106"/>
      <c r="B42" s="108">
        <v>1215.21</v>
      </c>
      <c r="C42" s="95" t="s">
        <v>66</v>
      </c>
      <c r="D42" s="96"/>
      <c r="E42" s="97"/>
      <c r="F42" s="97"/>
      <c r="G42" s="97"/>
      <c r="H42" s="98"/>
      <c r="I42" s="99">
        <f t="shared" si="2"/>
        <v>0</v>
      </c>
    </row>
    <row r="43" spans="1:9" ht="12.75" customHeight="1" thickBot="1" x14ac:dyDescent="0.25">
      <c r="A43" s="106"/>
      <c r="B43" s="109">
        <v>1155.5999999999999</v>
      </c>
      <c r="C43" s="88" t="s">
        <v>69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06"/>
      <c r="B44" s="109">
        <v>1149.98</v>
      </c>
      <c r="C44" s="88" t="s">
        <v>71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06"/>
      <c r="B45" s="109">
        <v>1177.94</v>
      </c>
      <c r="C45" s="88" t="s">
        <v>72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06"/>
      <c r="B46" s="109">
        <v>1274.2</v>
      </c>
      <c r="C46" s="88" t="s">
        <v>73</v>
      </c>
      <c r="D46" s="89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1"/>
      <c r="B47" s="109">
        <v>1926.48</v>
      </c>
      <c r="C47" s="88" t="s">
        <v>74</v>
      </c>
      <c r="D47" s="89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11"/>
      <c r="B48" s="109">
        <v>2480.6412999999998</v>
      </c>
      <c r="C48" s="88" t="s">
        <v>75</v>
      </c>
      <c r="D48" s="89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11"/>
      <c r="B49" s="109">
        <v>2026.7158999999999</v>
      </c>
      <c r="C49" s="88" t="s">
        <v>76</v>
      </c>
      <c r="D49" s="89"/>
      <c r="E49" s="47"/>
      <c r="F49" s="47"/>
      <c r="G49" s="47"/>
      <c r="H49" s="48"/>
      <c r="I49" s="49">
        <f t="shared" si="2"/>
        <v>0</v>
      </c>
    </row>
    <row r="50" spans="1:9" ht="12.75" customHeight="1" thickBot="1" x14ac:dyDescent="0.25">
      <c r="A50" s="11"/>
      <c r="B50" s="109">
        <v>1919.2275999999999</v>
      </c>
      <c r="C50" s="88" t="s">
        <v>77</v>
      </c>
      <c r="D50" s="89"/>
      <c r="E50" s="47"/>
      <c r="F50" s="47"/>
      <c r="G50" s="47"/>
      <c r="H50" s="48"/>
      <c r="I50" s="49">
        <f t="shared" si="2"/>
        <v>0</v>
      </c>
    </row>
    <row r="51" spans="1:9" ht="12.75" customHeight="1" thickBot="1" x14ac:dyDescent="0.25">
      <c r="A51" s="11"/>
      <c r="B51" s="109">
        <v>2147.2462999999998</v>
      </c>
      <c r="C51" s="88" t="s">
        <v>78</v>
      </c>
      <c r="D51" s="89"/>
      <c r="E51" s="47"/>
      <c r="F51" s="47"/>
      <c r="G51" s="47"/>
      <c r="H51" s="48"/>
      <c r="I51" s="49">
        <f t="shared" si="2"/>
        <v>0</v>
      </c>
    </row>
    <row r="52" spans="1:9" ht="12.75" customHeight="1" thickBot="1" x14ac:dyDescent="0.25">
      <c r="A52" s="11"/>
      <c r="B52" s="109">
        <v>2179.0187999999998</v>
      </c>
      <c r="C52" s="88" t="s">
        <v>79</v>
      </c>
      <c r="D52" s="89"/>
      <c r="E52" s="47"/>
      <c r="F52" s="47"/>
      <c r="G52" s="47"/>
      <c r="H52" s="48"/>
      <c r="I52" s="49">
        <f t="shared" si="2"/>
        <v>0</v>
      </c>
    </row>
    <row r="53" spans="1:9" ht="12.75" customHeight="1" thickBot="1" x14ac:dyDescent="0.25">
      <c r="A53" s="434"/>
      <c r="B53" s="512">
        <f>SUM(B41:B52)</f>
        <v>19853.1299</v>
      </c>
      <c r="C53" s="518" t="s">
        <v>86</v>
      </c>
      <c r="D53" s="89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596" t="s">
        <v>114</v>
      </c>
      <c r="B54" s="109">
        <v>129.32</v>
      </c>
      <c r="C54" s="88" t="s">
        <v>72</v>
      </c>
      <c r="D54" s="89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597"/>
      <c r="B55" s="109">
        <v>192.98</v>
      </c>
      <c r="C55" s="88" t="s">
        <v>73</v>
      </c>
      <c r="D55" s="89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597"/>
      <c r="B56" s="109">
        <v>94.79</v>
      </c>
      <c r="C56" s="88" t="s">
        <v>74</v>
      </c>
      <c r="D56" s="89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597"/>
      <c r="B57" s="109">
        <v>39.36</v>
      </c>
      <c r="C57" s="88" t="s">
        <v>75</v>
      </c>
      <c r="D57" s="89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598"/>
      <c r="B58" s="512">
        <f>SUM(B54:B57)</f>
        <v>456.45</v>
      </c>
      <c r="C58" s="518" t="s">
        <v>86</v>
      </c>
      <c r="D58" s="89"/>
      <c r="E58" s="47"/>
      <c r="F58" s="47"/>
      <c r="G58" s="47"/>
      <c r="H58" s="48"/>
      <c r="I58" s="49">
        <v>265.3</v>
      </c>
    </row>
    <row r="59" spans="1:9" ht="12.75" customHeight="1" thickBot="1" x14ac:dyDescent="0.25">
      <c r="A59" s="82"/>
      <c r="B59" s="200">
        <f>B53+B58</f>
        <v>20309.579900000001</v>
      </c>
      <c r="C59" s="201"/>
      <c r="D59" s="200"/>
      <c r="E59" s="202"/>
      <c r="F59" s="201"/>
      <c r="G59" s="201"/>
      <c r="H59" s="200" t="s">
        <v>16</v>
      </c>
      <c r="I59" s="200">
        <f>SUM(I41:I58)</f>
        <v>265.3</v>
      </c>
    </row>
    <row r="60" spans="1:9" ht="77.25" thickBot="1" x14ac:dyDescent="0.25">
      <c r="A60" s="137" t="s">
        <v>382</v>
      </c>
      <c r="B60" s="120" t="s">
        <v>15</v>
      </c>
      <c r="C60" s="134" t="s">
        <v>4</v>
      </c>
      <c r="D60" s="120" t="s">
        <v>22</v>
      </c>
      <c r="E60" s="135" t="s">
        <v>17</v>
      </c>
      <c r="F60" s="120" t="s">
        <v>18</v>
      </c>
      <c r="G60" s="134" t="s">
        <v>9</v>
      </c>
      <c r="H60" s="120" t="s">
        <v>12</v>
      </c>
      <c r="I60" s="120" t="s">
        <v>11</v>
      </c>
    </row>
    <row r="61" spans="1:9" ht="12.75" customHeight="1" thickBot="1" x14ac:dyDescent="0.25">
      <c r="A61" s="230"/>
      <c r="B61" s="109"/>
      <c r="C61" s="55" t="s">
        <v>65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55" t="s">
        <v>66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69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88" t="s">
        <v>71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/>
      <c r="C65" s="88" t="s">
        <v>72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/>
      <c r="C66" s="88" t="s">
        <v>73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/>
      <c r="C67" s="88" t="s">
        <v>74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/>
      <c r="C68" s="88" t="s">
        <v>75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/>
      <c r="C69" s="88" t="s">
        <v>76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/>
      <c r="C70" s="88" t="s">
        <v>77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/>
      <c r="C71" s="88" t="s">
        <v>78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/>
      <c r="C72" s="88" t="s">
        <v>79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/>
      <c r="C73" s="170" t="s">
        <v>86</v>
      </c>
      <c r="D73" s="89"/>
      <c r="E73" s="47"/>
      <c r="F73" s="47"/>
      <c r="G73" s="47"/>
      <c r="H73" s="48"/>
      <c r="I73" s="49"/>
    </row>
    <row r="74" spans="1:9" ht="13.5" thickBot="1" x14ac:dyDescent="0.25">
      <c r="A74" s="183"/>
      <c r="B74" s="200">
        <f>SUM(B61:B73)</f>
        <v>0</v>
      </c>
      <c r="C74" s="201"/>
      <c r="D74" s="200"/>
      <c r="E74" s="202"/>
      <c r="F74" s="201"/>
      <c r="G74" s="201"/>
      <c r="H74" s="200" t="s">
        <v>16</v>
      </c>
      <c r="I74" s="233">
        <f>SUM(I61:I73)</f>
        <v>0</v>
      </c>
    </row>
    <row r="75" spans="1:9" ht="26.25" thickBot="1" x14ac:dyDescent="0.25">
      <c r="A75" s="46" t="s">
        <v>7</v>
      </c>
      <c r="B75" s="117" t="s">
        <v>15</v>
      </c>
      <c r="C75" s="117" t="s">
        <v>4</v>
      </c>
      <c r="D75" s="117" t="s">
        <v>22</v>
      </c>
      <c r="E75" s="121" t="s">
        <v>17</v>
      </c>
      <c r="F75" s="117" t="s">
        <v>18</v>
      </c>
      <c r="G75" s="117" t="s">
        <v>9</v>
      </c>
      <c r="H75" s="117" t="s">
        <v>12</v>
      </c>
      <c r="I75" s="118" t="s">
        <v>11</v>
      </c>
    </row>
    <row r="76" spans="1:9" ht="12.75" customHeight="1" x14ac:dyDescent="0.2">
      <c r="A76" s="641" t="s">
        <v>81</v>
      </c>
      <c r="B76" s="33"/>
      <c r="C76" s="33" t="s">
        <v>65</v>
      </c>
      <c r="D76" s="34"/>
      <c r="E76" s="35"/>
      <c r="F76" s="35" t="s">
        <v>82</v>
      </c>
      <c r="G76" s="35">
        <v>89</v>
      </c>
      <c r="H76" s="16">
        <v>4.54</v>
      </c>
      <c r="I76" s="33">
        <f>G76*H76</f>
        <v>404.06</v>
      </c>
    </row>
    <row r="77" spans="1:9" ht="12.75" customHeight="1" x14ac:dyDescent="0.2">
      <c r="A77" s="641"/>
      <c r="B77" s="13"/>
      <c r="C77" s="13" t="s">
        <v>66</v>
      </c>
      <c r="D77" s="14"/>
      <c r="E77" s="15"/>
      <c r="F77" s="15" t="s">
        <v>82</v>
      </c>
      <c r="G77" s="15">
        <v>84</v>
      </c>
      <c r="H77" s="16">
        <v>4.54</v>
      </c>
      <c r="I77" s="13">
        <f>G77*H77</f>
        <v>381.36</v>
      </c>
    </row>
    <row r="78" spans="1:9" x14ac:dyDescent="0.2">
      <c r="A78" s="641"/>
      <c r="B78" s="13"/>
      <c r="C78" s="13" t="s">
        <v>69</v>
      </c>
      <c r="D78" s="14"/>
      <c r="E78" s="15"/>
      <c r="F78" s="15" t="s">
        <v>82</v>
      </c>
      <c r="G78" s="15">
        <v>89</v>
      </c>
      <c r="H78" s="16">
        <v>4.54</v>
      </c>
      <c r="I78" s="13">
        <f t="shared" ref="I78:I87" si="3">G78*H78</f>
        <v>404.06</v>
      </c>
    </row>
    <row r="79" spans="1:9" ht="12.75" customHeight="1" x14ac:dyDescent="0.2">
      <c r="A79" s="641"/>
      <c r="B79" s="13"/>
      <c r="C79" s="13" t="s">
        <v>71</v>
      </c>
      <c r="D79" s="14"/>
      <c r="E79" s="15"/>
      <c r="F79" s="15" t="s">
        <v>82</v>
      </c>
      <c r="G79" s="15">
        <v>86</v>
      </c>
      <c r="H79" s="16">
        <v>4.54</v>
      </c>
      <c r="I79" s="13">
        <f t="shared" si="3"/>
        <v>390.44</v>
      </c>
    </row>
    <row r="80" spans="1:9" x14ac:dyDescent="0.2">
      <c r="A80" s="641"/>
      <c r="B80" s="13"/>
      <c r="C80" s="13" t="s">
        <v>72</v>
      </c>
      <c r="D80" s="14"/>
      <c r="E80" s="15"/>
      <c r="F80" s="15" t="s">
        <v>82</v>
      </c>
      <c r="G80" s="15">
        <v>89</v>
      </c>
      <c r="H80" s="16">
        <v>4.54</v>
      </c>
      <c r="I80" s="13">
        <f t="shared" si="3"/>
        <v>404.06</v>
      </c>
    </row>
    <row r="81" spans="1:255" ht="12.75" customHeight="1" x14ac:dyDescent="0.2">
      <c r="A81" s="641"/>
      <c r="B81" s="13"/>
      <c r="C81" s="13" t="s">
        <v>73</v>
      </c>
      <c r="D81" s="14"/>
      <c r="E81" s="15"/>
      <c r="F81" s="15" t="s">
        <v>82</v>
      </c>
      <c r="G81" s="15">
        <v>86</v>
      </c>
      <c r="H81" s="16">
        <v>4.54</v>
      </c>
      <c r="I81" s="13">
        <f t="shared" si="3"/>
        <v>390.44</v>
      </c>
    </row>
    <row r="82" spans="1:255" ht="12.75" customHeight="1" x14ac:dyDescent="0.2">
      <c r="A82" s="641"/>
      <c r="B82" s="13"/>
      <c r="C82" s="13" t="s">
        <v>74</v>
      </c>
      <c r="D82" s="14"/>
      <c r="E82" s="15"/>
      <c r="F82" s="15" t="s">
        <v>82</v>
      </c>
      <c r="G82" s="15">
        <v>89</v>
      </c>
      <c r="H82" s="16">
        <v>4.8099999999999996</v>
      </c>
      <c r="I82" s="13">
        <f t="shared" si="3"/>
        <v>428.09</v>
      </c>
    </row>
    <row r="83" spans="1:255" ht="12.75" customHeight="1" x14ac:dyDescent="0.2">
      <c r="A83" s="641"/>
      <c r="B83" s="13"/>
      <c r="C83" s="13" t="s">
        <v>75</v>
      </c>
      <c r="D83" s="14"/>
      <c r="E83" s="15"/>
      <c r="F83" s="15" t="s">
        <v>82</v>
      </c>
      <c r="G83" s="15">
        <v>89</v>
      </c>
      <c r="H83" s="16">
        <v>4.8099999999999996</v>
      </c>
      <c r="I83" s="13">
        <f t="shared" si="3"/>
        <v>428.09</v>
      </c>
    </row>
    <row r="84" spans="1:255" ht="12.75" customHeight="1" x14ac:dyDescent="0.2">
      <c r="A84" s="641"/>
      <c r="B84" s="13"/>
      <c r="C84" s="13" t="s">
        <v>76</v>
      </c>
      <c r="D84" s="14"/>
      <c r="E84" s="15"/>
      <c r="F84" s="15" t="s">
        <v>82</v>
      </c>
      <c r="G84" s="15">
        <v>86</v>
      </c>
      <c r="H84" s="16">
        <v>4.8099999999999996</v>
      </c>
      <c r="I84" s="13">
        <f t="shared" si="3"/>
        <v>413.65999999999997</v>
      </c>
    </row>
    <row r="85" spans="1:255" ht="12.75" customHeight="1" x14ac:dyDescent="0.2">
      <c r="A85" s="641"/>
      <c r="B85" s="13"/>
      <c r="C85" s="13" t="s">
        <v>77</v>
      </c>
      <c r="D85" s="14"/>
      <c r="E85" s="15"/>
      <c r="F85" s="15" t="s">
        <v>82</v>
      </c>
      <c r="G85" s="15">
        <v>89</v>
      </c>
      <c r="H85" s="16">
        <v>4.8099999999999996</v>
      </c>
      <c r="I85" s="13">
        <f t="shared" si="3"/>
        <v>428.09</v>
      </c>
    </row>
    <row r="86" spans="1:255" ht="12.75" customHeight="1" x14ac:dyDescent="0.2">
      <c r="A86" s="641"/>
      <c r="B86" s="13"/>
      <c r="C86" s="13" t="s">
        <v>78</v>
      </c>
      <c r="D86" s="14"/>
      <c r="E86" s="15"/>
      <c r="F86" s="15" t="s">
        <v>82</v>
      </c>
      <c r="G86" s="15">
        <v>86</v>
      </c>
      <c r="H86" s="16">
        <v>4.8099999999999996</v>
      </c>
      <c r="I86" s="13">
        <f t="shared" si="3"/>
        <v>413.65999999999997</v>
      </c>
    </row>
    <row r="87" spans="1:255" ht="12.75" customHeight="1" x14ac:dyDescent="0.2">
      <c r="A87" s="641"/>
      <c r="B87" s="13"/>
      <c r="C87" s="13" t="s">
        <v>79</v>
      </c>
      <c r="D87" s="14"/>
      <c r="E87" s="15"/>
      <c r="F87" s="15" t="s">
        <v>82</v>
      </c>
      <c r="G87" s="15">
        <v>89</v>
      </c>
      <c r="H87" s="16">
        <v>4.8099999999999996</v>
      </c>
      <c r="I87" s="13">
        <f t="shared" si="3"/>
        <v>428.09</v>
      </c>
    </row>
    <row r="88" spans="1:255" ht="12.75" customHeight="1" x14ac:dyDescent="0.2">
      <c r="A88" s="32"/>
      <c r="B88" s="13"/>
      <c r="C88" s="13" t="s">
        <v>86</v>
      </c>
      <c r="D88" s="14"/>
      <c r="E88" s="15"/>
      <c r="F88" s="15" t="s">
        <v>82</v>
      </c>
      <c r="G88" s="15">
        <f>SUM(G76:G87)</f>
        <v>1051</v>
      </c>
      <c r="H88" s="16"/>
      <c r="I88" s="247">
        <f>SUM(I76:I87)</f>
        <v>4914.1000000000004</v>
      </c>
    </row>
    <row r="89" spans="1:255" ht="25.5" x14ac:dyDescent="0.2">
      <c r="A89" s="11" t="s">
        <v>91</v>
      </c>
      <c r="B89" s="13"/>
      <c r="C89" s="13" t="s">
        <v>86</v>
      </c>
      <c r="D89" s="14"/>
      <c r="E89" s="15"/>
      <c r="F89" s="15"/>
      <c r="G89" s="15"/>
      <c r="H89" s="16"/>
      <c r="I89" s="247">
        <v>26535.54</v>
      </c>
    </row>
    <row r="90" spans="1:255" ht="12.75" customHeight="1" x14ac:dyDescent="0.2">
      <c r="A90" s="11" t="s">
        <v>83</v>
      </c>
      <c r="B90" s="13"/>
      <c r="C90" s="13" t="s">
        <v>86</v>
      </c>
      <c r="D90" s="14"/>
      <c r="E90" s="15"/>
      <c r="F90" s="15"/>
      <c r="G90" s="15"/>
      <c r="H90" s="16"/>
      <c r="I90" s="247">
        <v>1799.25</v>
      </c>
    </row>
    <row r="91" spans="1:255" ht="12.75" customHeight="1" x14ac:dyDescent="0.2">
      <c r="A91" s="11" t="s">
        <v>85</v>
      </c>
      <c r="B91" s="13"/>
      <c r="C91" s="13" t="s">
        <v>86</v>
      </c>
      <c r="D91" s="14"/>
      <c r="E91" s="15"/>
      <c r="F91" s="15"/>
      <c r="G91" s="15"/>
      <c r="H91" s="16"/>
      <c r="I91" s="247">
        <v>1923.77</v>
      </c>
    </row>
    <row r="92" spans="1:255" ht="12.75" customHeight="1" x14ac:dyDescent="0.2">
      <c r="A92" s="243" t="s">
        <v>88</v>
      </c>
      <c r="B92" s="13"/>
      <c r="C92" s="13" t="s">
        <v>86</v>
      </c>
      <c r="D92" s="14"/>
      <c r="E92" s="15"/>
      <c r="F92" s="15"/>
      <c r="G92" s="15"/>
      <c r="H92" s="16"/>
      <c r="I92" s="247">
        <v>1516.32</v>
      </c>
    </row>
    <row r="93" spans="1:255" ht="12.75" customHeight="1" thickBot="1" x14ac:dyDescent="0.25">
      <c r="A93" s="30"/>
      <c r="B93" s="112"/>
      <c r="C93" s="112"/>
      <c r="D93" s="111"/>
      <c r="E93" s="113"/>
      <c r="F93" s="112"/>
      <c r="G93" s="112"/>
      <c r="H93" s="111" t="s">
        <v>16</v>
      </c>
      <c r="I93" s="111">
        <f>SUM(I88:I92)</f>
        <v>36688.979999999996</v>
      </c>
    </row>
    <row r="94" spans="1:255" s="45" customFormat="1" ht="83.25" customHeight="1" thickBot="1" x14ac:dyDescent="0.25">
      <c r="A94" s="120" t="s">
        <v>96</v>
      </c>
      <c r="B94" s="117" t="s">
        <v>15</v>
      </c>
      <c r="C94" s="117" t="s">
        <v>4</v>
      </c>
      <c r="D94" s="117" t="s">
        <v>22</v>
      </c>
      <c r="E94" s="121" t="s">
        <v>17</v>
      </c>
      <c r="F94" s="117" t="s">
        <v>18</v>
      </c>
      <c r="G94" s="117" t="s">
        <v>9</v>
      </c>
      <c r="H94" s="117" t="s">
        <v>12</v>
      </c>
      <c r="I94" s="118" t="s">
        <v>11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106"/>
      <c r="B95" s="107">
        <v>702.35</v>
      </c>
      <c r="C95" s="58" t="s">
        <v>65</v>
      </c>
      <c r="D95" s="67"/>
      <c r="E95" s="59"/>
      <c r="F95" s="59"/>
      <c r="G95" s="59"/>
      <c r="H95" s="60"/>
      <c r="I95" s="61">
        <f t="shared" ref="I95:I106" si="4">G95*H95</f>
        <v>0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106"/>
      <c r="B96" s="108">
        <v>615.23</v>
      </c>
      <c r="C96" s="95" t="s">
        <v>66</v>
      </c>
      <c r="D96" s="96"/>
      <c r="E96" s="97"/>
      <c r="F96" s="97"/>
      <c r="G96" s="97"/>
      <c r="H96" s="98"/>
      <c r="I96" s="99">
        <f t="shared" si="4"/>
        <v>0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106"/>
      <c r="B97" s="109">
        <v>701.7</v>
      </c>
      <c r="C97" s="88" t="s">
        <v>69</v>
      </c>
      <c r="D97" s="89"/>
      <c r="E97" s="47"/>
      <c r="F97" s="47"/>
      <c r="G97" s="47"/>
      <c r="H97" s="48"/>
      <c r="I97" s="49">
        <f t="shared" si="4"/>
        <v>0</v>
      </c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106"/>
      <c r="B98" s="109">
        <v>693.68</v>
      </c>
      <c r="C98" s="88" t="s">
        <v>71</v>
      </c>
      <c r="D98" s="89"/>
      <c r="E98" s="47"/>
      <c r="F98" s="47"/>
      <c r="G98" s="47"/>
      <c r="H98" s="48"/>
      <c r="I98" s="49">
        <f t="shared" si="4"/>
        <v>0</v>
      </c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106"/>
      <c r="B99" s="109">
        <v>700.83</v>
      </c>
      <c r="C99" s="88" t="s">
        <v>72</v>
      </c>
      <c r="D99" s="89"/>
      <c r="E99" s="47"/>
      <c r="F99" s="47"/>
      <c r="G99" s="47"/>
      <c r="H99" s="48"/>
      <c r="I99" s="49">
        <f t="shared" si="4"/>
        <v>0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106"/>
      <c r="B100" s="109">
        <v>691.03</v>
      </c>
      <c r="C100" s="88" t="s">
        <v>73</v>
      </c>
      <c r="D100" s="89"/>
      <c r="E100" s="47"/>
      <c r="F100" s="47"/>
      <c r="G100" s="47"/>
      <c r="H100" s="48"/>
      <c r="I100" s="49">
        <f t="shared" si="4"/>
        <v>0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11"/>
      <c r="B101" s="109">
        <v>580.1</v>
      </c>
      <c r="C101" s="88" t="s">
        <v>74</v>
      </c>
      <c r="D101" s="89"/>
      <c r="E101" s="47"/>
      <c r="F101" s="47"/>
      <c r="G101" s="47"/>
      <c r="H101" s="48"/>
      <c r="I101" s="49">
        <f t="shared" si="4"/>
        <v>0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11"/>
      <c r="B102" s="109">
        <v>613.30999999999995</v>
      </c>
      <c r="C102" s="88" t="s">
        <v>75</v>
      </c>
      <c r="D102" s="89"/>
      <c r="E102" s="47"/>
      <c r="F102" s="47"/>
      <c r="G102" s="47"/>
      <c r="H102" s="48"/>
      <c r="I102" s="49">
        <f t="shared" si="4"/>
        <v>0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11"/>
      <c r="B103" s="109">
        <v>691.32</v>
      </c>
      <c r="C103" s="88" t="s">
        <v>76</v>
      </c>
      <c r="D103" s="89"/>
      <c r="E103" s="47"/>
      <c r="F103" s="47"/>
      <c r="G103" s="47"/>
      <c r="H103" s="48"/>
      <c r="I103" s="49">
        <f t="shared" si="4"/>
        <v>0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1"/>
      <c r="B104" s="109">
        <v>561.49</v>
      </c>
      <c r="C104" s="88" t="s">
        <v>77</v>
      </c>
      <c r="D104" s="89"/>
      <c r="E104" s="47"/>
      <c r="F104" s="47"/>
      <c r="G104" s="47"/>
      <c r="H104" s="48"/>
      <c r="I104" s="49">
        <f t="shared" si="4"/>
        <v>0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1"/>
      <c r="B105" s="109">
        <v>568.44000000000005</v>
      </c>
      <c r="C105" s="88" t="s">
        <v>78</v>
      </c>
      <c r="D105" s="89"/>
      <c r="E105" s="47"/>
      <c r="F105" s="47"/>
      <c r="G105" s="47"/>
      <c r="H105" s="48"/>
      <c r="I105" s="49">
        <f t="shared" si="4"/>
        <v>0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1"/>
      <c r="B106" s="109">
        <v>708.79</v>
      </c>
      <c r="C106" s="88" t="s">
        <v>79</v>
      </c>
      <c r="D106" s="89"/>
      <c r="E106" s="47"/>
      <c r="F106" s="47"/>
      <c r="G106" s="47"/>
      <c r="H106" s="48"/>
      <c r="I106" s="49">
        <f t="shared" si="4"/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3.5" thickBot="1" x14ac:dyDescent="0.25">
      <c r="A107" s="11"/>
      <c r="B107" s="188"/>
      <c r="C107" s="73" t="s">
        <v>86</v>
      </c>
      <c r="D107" s="166"/>
      <c r="E107" s="53"/>
      <c r="F107" s="53"/>
      <c r="G107" s="53"/>
      <c r="H107" s="156"/>
      <c r="I107" s="49">
        <v>264.82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1"/>
      <c r="B108" s="18">
        <f>SUM(B95:B106)</f>
        <v>7828.2699999999995</v>
      </c>
      <c r="C108" s="17"/>
      <c r="D108" s="18"/>
      <c r="E108" s="19"/>
      <c r="F108" s="17"/>
      <c r="G108" s="17"/>
      <c r="H108" s="18" t="s">
        <v>16</v>
      </c>
      <c r="I108" s="18">
        <f>SUM(I95:I107)</f>
        <v>264.82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77.25" thickBot="1" x14ac:dyDescent="0.25">
      <c r="A109" s="46" t="s">
        <v>98</v>
      </c>
      <c r="B109" s="117" t="s">
        <v>15</v>
      </c>
      <c r="C109" s="117" t="s">
        <v>4</v>
      </c>
      <c r="D109" s="117" t="s">
        <v>22</v>
      </c>
      <c r="E109" s="121" t="s">
        <v>17</v>
      </c>
      <c r="F109" s="117" t="s">
        <v>18</v>
      </c>
      <c r="G109" s="117" t="s">
        <v>9</v>
      </c>
      <c r="H109" s="117" t="s">
        <v>12</v>
      </c>
      <c r="I109" s="118" t="s">
        <v>11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596"/>
      <c r="B110" s="109"/>
      <c r="C110" s="88" t="s">
        <v>65</v>
      </c>
      <c r="D110" s="212"/>
      <c r="E110" s="216"/>
      <c r="F110" s="213"/>
      <c r="G110" s="216"/>
      <c r="H110" s="216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597"/>
      <c r="B111" s="109"/>
      <c r="C111" s="88" t="s">
        <v>66</v>
      </c>
      <c r="D111" s="10"/>
      <c r="E111" s="308"/>
      <c r="F111" s="20"/>
      <c r="G111" s="308"/>
      <c r="H111" s="30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597"/>
      <c r="B112" s="109"/>
      <c r="C112" s="88" t="s">
        <v>69</v>
      </c>
      <c r="D112" s="10"/>
      <c r="E112" s="308"/>
      <c r="F112" s="20"/>
      <c r="G112" s="308"/>
      <c r="H112" s="308"/>
      <c r="I112" s="49"/>
    </row>
    <row r="113" spans="1:9" ht="13.5" thickBot="1" x14ac:dyDescent="0.25">
      <c r="A113" s="597"/>
      <c r="B113" s="109"/>
      <c r="C113" s="88" t="s">
        <v>71</v>
      </c>
      <c r="D113" s="10"/>
      <c r="E113" s="308"/>
      <c r="F113" s="20"/>
      <c r="G113" s="308"/>
      <c r="H113" s="308"/>
      <c r="I113" s="49"/>
    </row>
    <row r="114" spans="1:9" ht="12.75" customHeight="1" thickBot="1" x14ac:dyDescent="0.25">
      <c r="A114" s="597"/>
      <c r="B114" s="109"/>
      <c r="C114" s="88" t="s">
        <v>72</v>
      </c>
      <c r="D114" s="10"/>
      <c r="E114" s="308"/>
      <c r="F114" s="20"/>
      <c r="G114" s="308"/>
      <c r="H114" s="308"/>
      <c r="I114" s="49"/>
    </row>
    <row r="115" spans="1:9" ht="12.75" customHeight="1" thickBot="1" x14ac:dyDescent="0.25">
      <c r="A115" s="597"/>
      <c r="B115" s="109"/>
      <c r="C115" s="88" t="s">
        <v>73</v>
      </c>
      <c r="D115" s="9"/>
      <c r="E115" s="205"/>
      <c r="F115" s="20"/>
      <c r="G115" s="205"/>
      <c r="H115" s="205"/>
      <c r="I115" s="49"/>
    </row>
    <row r="116" spans="1:9" ht="12.75" customHeight="1" thickBot="1" x14ac:dyDescent="0.25">
      <c r="A116" s="597"/>
      <c r="B116" s="109"/>
      <c r="C116" s="88" t="s">
        <v>74</v>
      </c>
      <c r="D116" s="9"/>
      <c r="E116" s="205"/>
      <c r="F116" s="20"/>
      <c r="G116" s="205"/>
      <c r="H116" s="205"/>
      <c r="I116" s="49"/>
    </row>
    <row r="117" spans="1:9" ht="13.5" thickBot="1" x14ac:dyDescent="0.25">
      <c r="A117" s="597"/>
      <c r="B117" s="109"/>
      <c r="C117" s="88" t="s">
        <v>75</v>
      </c>
      <c r="D117" s="9"/>
      <c r="E117" s="205"/>
      <c r="F117" s="20"/>
      <c r="G117" s="205"/>
      <c r="H117" s="205"/>
      <c r="I117" s="49"/>
    </row>
    <row r="118" spans="1:9" ht="13.5" thickBot="1" x14ac:dyDescent="0.25">
      <c r="A118" s="597"/>
      <c r="B118" s="109"/>
      <c r="C118" s="88" t="s">
        <v>76</v>
      </c>
      <c r="D118" s="9"/>
      <c r="E118" s="205"/>
      <c r="F118" s="20"/>
      <c r="G118" s="205"/>
      <c r="H118" s="205"/>
      <c r="I118" s="49"/>
    </row>
    <row r="119" spans="1:9" ht="13.5" thickBot="1" x14ac:dyDescent="0.25">
      <c r="A119" s="597"/>
      <c r="B119" s="109"/>
      <c r="C119" s="88" t="s">
        <v>77</v>
      </c>
      <c r="D119" s="9"/>
      <c r="E119" s="205"/>
      <c r="F119" s="20"/>
      <c r="G119" s="205"/>
      <c r="H119" s="205"/>
      <c r="I119" s="49"/>
    </row>
    <row r="120" spans="1:9" ht="13.5" thickBot="1" x14ac:dyDescent="0.25">
      <c r="A120" s="597"/>
      <c r="B120" s="109"/>
      <c r="C120" s="88" t="s">
        <v>78</v>
      </c>
      <c r="D120" s="9"/>
      <c r="E120" s="205"/>
      <c r="F120" s="20"/>
      <c r="G120" s="205"/>
      <c r="H120" s="205"/>
      <c r="I120" s="49"/>
    </row>
    <row r="121" spans="1:9" ht="13.5" thickBot="1" x14ac:dyDescent="0.25">
      <c r="A121" s="598"/>
      <c r="B121" s="109"/>
      <c r="C121" s="88" t="s">
        <v>79</v>
      </c>
      <c r="D121" s="214"/>
      <c r="E121" s="217"/>
      <c r="F121" s="214"/>
      <c r="G121" s="217"/>
      <c r="H121" s="217"/>
      <c r="I121" s="49"/>
    </row>
    <row r="122" spans="1:9" ht="26.25" thickBot="1" x14ac:dyDescent="0.25">
      <c r="A122" s="120" t="s">
        <v>87</v>
      </c>
      <c r="B122" s="167"/>
      <c r="C122" s="88" t="s">
        <v>86</v>
      </c>
      <c r="D122" s="241"/>
      <c r="E122" s="242"/>
      <c r="F122" s="241"/>
      <c r="G122" s="242"/>
      <c r="H122" s="259"/>
      <c r="I122" s="260">
        <v>10581.39</v>
      </c>
    </row>
    <row r="123" spans="1:9" ht="13.5" thickBot="1" x14ac:dyDescent="0.25">
      <c r="A123" s="46"/>
      <c r="B123" s="79">
        <f>SUM(B110:B122)</f>
        <v>0</v>
      </c>
      <c r="C123" s="78"/>
      <c r="D123" s="79"/>
      <c r="E123" s="80"/>
      <c r="F123" s="78"/>
      <c r="G123" s="78"/>
      <c r="H123" s="79" t="s">
        <v>16</v>
      </c>
      <c r="I123" s="79">
        <f>SUM(I110:I122)</f>
        <v>10581.39</v>
      </c>
    </row>
    <row r="124" spans="1:9" ht="51.75" thickBot="1" x14ac:dyDescent="0.25">
      <c r="A124" s="137" t="s">
        <v>97</v>
      </c>
      <c r="B124" s="117" t="s">
        <v>15</v>
      </c>
      <c r="C124" s="117" t="s">
        <v>4</v>
      </c>
      <c r="D124" s="117" t="s">
        <v>22</v>
      </c>
      <c r="E124" s="285" t="s">
        <v>17</v>
      </c>
      <c r="F124" s="117" t="s">
        <v>18</v>
      </c>
      <c r="G124" s="117" t="s">
        <v>9</v>
      </c>
      <c r="H124" s="117" t="s">
        <v>12</v>
      </c>
      <c r="I124" s="118" t="s">
        <v>11</v>
      </c>
    </row>
    <row r="125" spans="1:9" ht="13.5" thickBot="1" x14ac:dyDescent="0.25">
      <c r="A125" s="209"/>
      <c r="B125" s="188"/>
      <c r="C125" s="73" t="s">
        <v>86</v>
      </c>
      <c r="D125" s="166"/>
      <c r="E125" s="53"/>
      <c r="F125" s="53"/>
      <c r="G125" s="53"/>
      <c r="H125" s="156"/>
      <c r="I125" s="571">
        <v>16769.240000000002</v>
      </c>
    </row>
    <row r="126" spans="1:9" ht="13.5" thickBot="1" x14ac:dyDescent="0.25">
      <c r="A126" s="137"/>
      <c r="B126" s="277"/>
      <c r="C126" s="78"/>
      <c r="D126" s="79"/>
      <c r="E126" s="80"/>
      <c r="F126" s="78"/>
      <c r="G126" s="78"/>
      <c r="H126" s="79"/>
      <c r="I126" s="81">
        <f>SUM(I125)</f>
        <v>16769.240000000002</v>
      </c>
    </row>
    <row r="127" spans="1:9" x14ac:dyDescent="0.2">
      <c r="A127" s="9"/>
      <c r="B127" s="9"/>
      <c r="C127" s="9"/>
      <c r="D127" s="9"/>
      <c r="E127" s="9"/>
      <c r="F127" s="20"/>
      <c r="G127" s="20"/>
      <c r="H127" s="20"/>
      <c r="I127" s="20"/>
    </row>
    <row r="128" spans="1:9" ht="12.75" customHeight="1" x14ac:dyDescent="0.2">
      <c r="A128" s="21" t="s">
        <v>20</v>
      </c>
      <c r="B128" s="22"/>
      <c r="C128" s="23"/>
      <c r="D128" s="4" t="s">
        <v>8</v>
      </c>
      <c r="E128" s="4" t="s">
        <v>5</v>
      </c>
      <c r="F128" s="122" t="s">
        <v>6</v>
      </c>
    </row>
    <row r="129" spans="1:7" ht="12.75" customHeight="1" x14ac:dyDescent="0.2">
      <c r="A129" s="593" t="s">
        <v>14</v>
      </c>
      <c r="B129" s="594"/>
      <c r="C129" s="25"/>
      <c r="D129" s="26">
        <f>B21</f>
        <v>17785.114000000001</v>
      </c>
      <c r="E129" s="26">
        <f>I21</f>
        <v>132.845</v>
      </c>
      <c r="F129" s="123">
        <f>D129+E129</f>
        <v>17917.959000000003</v>
      </c>
    </row>
    <row r="130" spans="1:7" ht="12.75" customHeight="1" x14ac:dyDescent="0.2">
      <c r="A130" s="593" t="s">
        <v>1603</v>
      </c>
      <c r="B130" s="594"/>
      <c r="C130" s="25"/>
      <c r="D130" s="26">
        <f>B39</f>
        <v>31013.276000000005</v>
      </c>
      <c r="E130" s="26">
        <f>I39</f>
        <v>891.81000000000006</v>
      </c>
      <c r="F130" s="123">
        <f>D130+E130</f>
        <v>31905.086000000007</v>
      </c>
    </row>
    <row r="131" spans="1:7" ht="12.75" customHeight="1" x14ac:dyDescent="0.2">
      <c r="A131" s="593" t="s">
        <v>13</v>
      </c>
      <c r="B131" s="594"/>
      <c r="C131" s="25"/>
      <c r="D131" s="26">
        <f>B59</f>
        <v>20309.579900000001</v>
      </c>
      <c r="E131" s="26">
        <f>I59</f>
        <v>265.3</v>
      </c>
      <c r="F131" s="123">
        <f>D131+E131</f>
        <v>20574.8799</v>
      </c>
    </row>
    <row r="132" spans="1:7" ht="12.75" customHeight="1" x14ac:dyDescent="0.2">
      <c r="A132" s="593" t="s">
        <v>383</v>
      </c>
      <c r="B132" s="594"/>
      <c r="C132" s="25"/>
      <c r="D132" s="26">
        <f>B74</f>
        <v>0</v>
      </c>
      <c r="E132" s="26">
        <f>I74</f>
        <v>0</v>
      </c>
      <c r="F132" s="123">
        <f>D132+E132</f>
        <v>0</v>
      </c>
      <c r="G132" s="56"/>
    </row>
    <row r="133" spans="1:7" ht="12.75" customHeight="1" x14ac:dyDescent="0.2">
      <c r="A133" s="593" t="s">
        <v>25</v>
      </c>
      <c r="B133" s="594"/>
      <c r="C133" s="25"/>
      <c r="D133" s="26">
        <f>B108</f>
        <v>7828.2699999999995</v>
      </c>
      <c r="E133" s="26">
        <f>I108</f>
        <v>264.82</v>
      </c>
      <c r="F133" s="123">
        <f>D133+E133</f>
        <v>8093.0899999999992</v>
      </c>
      <c r="G133" s="56"/>
    </row>
    <row r="134" spans="1:7" ht="12.75" customHeight="1" x14ac:dyDescent="0.2">
      <c r="A134" s="607" t="s">
        <v>68</v>
      </c>
      <c r="B134" s="608"/>
      <c r="C134" s="248"/>
      <c r="D134" s="249"/>
      <c r="E134" s="249"/>
      <c r="F134" s="245">
        <f>F135+F136+F137+F138+F139</f>
        <v>36688.979999999996</v>
      </c>
      <c r="G134" s="56"/>
    </row>
    <row r="135" spans="1:7" ht="12.75" customHeight="1" x14ac:dyDescent="0.2">
      <c r="A135" s="605" t="s">
        <v>81</v>
      </c>
      <c r="B135" s="606"/>
      <c r="C135" s="25"/>
      <c r="D135" s="26"/>
      <c r="E135" s="26"/>
      <c r="F135" s="123">
        <f>I88</f>
        <v>4914.1000000000004</v>
      </c>
      <c r="G135" s="56"/>
    </row>
    <row r="136" spans="1:7" ht="12.75" customHeight="1" x14ac:dyDescent="0.2">
      <c r="A136" s="605" t="s">
        <v>91</v>
      </c>
      <c r="B136" s="606"/>
      <c r="C136" s="25"/>
      <c r="D136" s="26"/>
      <c r="E136" s="26"/>
      <c r="F136" s="123">
        <f>I89</f>
        <v>26535.54</v>
      </c>
      <c r="G136" s="56"/>
    </row>
    <row r="137" spans="1:7" ht="12.75" customHeight="1" x14ac:dyDescent="0.2">
      <c r="A137" s="605" t="s">
        <v>83</v>
      </c>
      <c r="B137" s="606"/>
      <c r="C137" s="25"/>
      <c r="D137" s="26"/>
      <c r="E137" s="26"/>
      <c r="F137" s="123">
        <f>I90</f>
        <v>1799.25</v>
      </c>
      <c r="G137" s="56"/>
    </row>
    <row r="138" spans="1:7" ht="12.75" customHeight="1" x14ac:dyDescent="0.2">
      <c r="A138" s="605" t="s">
        <v>85</v>
      </c>
      <c r="B138" s="606"/>
      <c r="C138" s="25"/>
      <c r="D138" s="26"/>
      <c r="E138" s="26"/>
      <c r="F138" s="123">
        <f>I91</f>
        <v>1923.77</v>
      </c>
      <c r="G138" s="56"/>
    </row>
    <row r="139" spans="1:7" ht="12.75" customHeight="1" x14ac:dyDescent="0.2">
      <c r="A139" s="605" t="s">
        <v>88</v>
      </c>
      <c r="B139" s="606"/>
      <c r="C139" s="25"/>
      <c r="D139" s="26"/>
      <c r="E139" s="26"/>
      <c r="F139" s="123">
        <f>I92</f>
        <v>1516.32</v>
      </c>
      <c r="G139" s="56"/>
    </row>
    <row r="140" spans="1:7" ht="12.75" customHeight="1" x14ac:dyDescent="0.2">
      <c r="A140" s="614" t="s">
        <v>2</v>
      </c>
      <c r="B140" s="615"/>
      <c r="C140" s="25"/>
      <c r="D140" s="26">
        <f>B123</f>
        <v>0</v>
      </c>
      <c r="E140" s="26"/>
      <c r="F140" s="123">
        <f>D140+E140+I123</f>
        <v>10581.39</v>
      </c>
      <c r="G140" s="56"/>
    </row>
    <row r="141" spans="1:7" ht="12.75" customHeight="1" x14ac:dyDescent="0.2">
      <c r="A141" s="614" t="s">
        <v>97</v>
      </c>
      <c r="B141" s="615"/>
      <c r="C141" s="25"/>
      <c r="D141" s="26"/>
      <c r="E141" s="26"/>
      <c r="F141" s="123">
        <f>I126</f>
        <v>16769.240000000002</v>
      </c>
      <c r="G141" s="56"/>
    </row>
    <row r="142" spans="1:7" ht="12.75" customHeight="1" x14ac:dyDescent="0.2">
      <c r="A142" s="612" t="s">
        <v>21</v>
      </c>
      <c r="B142" s="613"/>
      <c r="C142" s="27"/>
      <c r="D142" s="28">
        <f>SUM(D129:D140)</f>
        <v>76936.239900000015</v>
      </c>
      <c r="E142" s="28">
        <f>SUM(E129:E133)</f>
        <v>1554.7749999999999</v>
      </c>
      <c r="F142" s="124">
        <f>F129+F130+F131+F132+F133+F134+F140+F141</f>
        <v>142530.6249</v>
      </c>
    </row>
  </sheetData>
  <autoFilter ref="A5:I108"/>
  <mergeCells count="28">
    <mergeCell ref="A14:A17"/>
    <mergeCell ref="C14:C17"/>
    <mergeCell ref="D14:D17"/>
    <mergeCell ref="B14:B17"/>
    <mergeCell ref="G1:H1"/>
    <mergeCell ref="G2:H2"/>
    <mergeCell ref="A129:B129"/>
    <mergeCell ref="A1:B1"/>
    <mergeCell ref="A135:B135"/>
    <mergeCell ref="A142:B142"/>
    <mergeCell ref="A110:A121"/>
    <mergeCell ref="A140:B140"/>
    <mergeCell ref="A134:B134"/>
    <mergeCell ref="A133:B133"/>
    <mergeCell ref="A141:B141"/>
    <mergeCell ref="A138:B138"/>
    <mergeCell ref="A130:B130"/>
    <mergeCell ref="A132:B132"/>
    <mergeCell ref="A139:B139"/>
    <mergeCell ref="A137:B137"/>
    <mergeCell ref="A131:B131"/>
    <mergeCell ref="A136:B136"/>
    <mergeCell ref="A31:A35"/>
    <mergeCell ref="C31:C35"/>
    <mergeCell ref="D31:D35"/>
    <mergeCell ref="B31:B35"/>
    <mergeCell ref="A54:A58"/>
    <mergeCell ref="A76:A8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4"/>
  <dimension ref="A1:IU178"/>
  <sheetViews>
    <sheetView topLeftCell="A145" zoomScaleNormal="100" workbookViewId="0">
      <selection activeCell="A166" sqref="A166:B166"/>
    </sheetView>
  </sheetViews>
  <sheetFormatPr defaultRowHeight="12.75" customHeight="1" x14ac:dyDescent="0.2"/>
  <cols>
    <col min="1" max="1" width="23.5703125" customWidth="1"/>
    <col min="2" max="3" width="12.85546875" customWidth="1"/>
    <col min="4" max="4" width="15.8554687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711.7</v>
      </c>
      <c r="E2" s="5">
        <v>171703.63</v>
      </c>
      <c r="F2" s="6">
        <v>148718</v>
      </c>
      <c r="G2" s="586">
        <f>E2-F2</f>
        <v>22985.630000000005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52</v>
      </c>
      <c r="F3" s="1"/>
      <c r="G3" s="1"/>
      <c r="H3" s="1" t="s">
        <v>24</v>
      </c>
      <c r="I3" s="8">
        <f>F2-F178</f>
        <v>-20841.740899999975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82"/>
      <c r="B6" s="73">
        <v>2140.08</v>
      </c>
      <c r="C6" s="73" t="s">
        <v>65</v>
      </c>
      <c r="D6" s="166"/>
      <c r="E6" s="53"/>
      <c r="F6" s="53"/>
      <c r="G6" s="53"/>
      <c r="H6" s="344"/>
      <c r="I6" s="73">
        <f t="shared" ref="I6:I26" si="0">G6*H6</f>
        <v>0</v>
      </c>
    </row>
    <row r="7" spans="1:9" ht="12.75" customHeight="1" x14ac:dyDescent="0.2">
      <c r="A7" s="588" t="s">
        <v>476</v>
      </c>
      <c r="B7" s="579">
        <v>2135.5500000000002</v>
      </c>
      <c r="C7" s="579" t="s">
        <v>66</v>
      </c>
      <c r="D7" s="591" t="s">
        <v>376</v>
      </c>
      <c r="E7" s="85" t="s">
        <v>477</v>
      </c>
      <c r="F7" s="85" t="s">
        <v>100</v>
      </c>
      <c r="G7" s="85">
        <v>50</v>
      </c>
      <c r="H7" s="348">
        <v>15</v>
      </c>
      <c r="I7" s="39">
        <f t="shared" si="0"/>
        <v>750</v>
      </c>
    </row>
    <row r="8" spans="1:9" ht="12.75" customHeight="1" x14ac:dyDescent="0.2">
      <c r="A8" s="589"/>
      <c r="B8" s="581"/>
      <c r="C8" s="581"/>
      <c r="D8" s="595"/>
      <c r="E8" s="15" t="s">
        <v>422</v>
      </c>
      <c r="F8" s="15" t="s">
        <v>285</v>
      </c>
      <c r="G8" s="15">
        <v>1</v>
      </c>
      <c r="H8" s="16">
        <v>320</v>
      </c>
      <c r="I8" s="43">
        <f t="shared" si="0"/>
        <v>320</v>
      </c>
    </row>
    <row r="9" spans="1:9" ht="12.75" customHeight="1" x14ac:dyDescent="0.2">
      <c r="A9" s="589"/>
      <c r="B9" s="581"/>
      <c r="C9" s="581"/>
      <c r="D9" s="595"/>
      <c r="E9" s="15" t="s">
        <v>473</v>
      </c>
      <c r="F9" s="15" t="s">
        <v>102</v>
      </c>
      <c r="G9" s="15">
        <v>0.2</v>
      </c>
      <c r="H9" s="16">
        <v>64</v>
      </c>
      <c r="I9" s="43">
        <f t="shared" si="0"/>
        <v>12.8</v>
      </c>
    </row>
    <row r="10" spans="1:9" ht="12.75" customHeight="1" thickBot="1" x14ac:dyDescent="0.25">
      <c r="A10" s="590"/>
      <c r="B10" s="580"/>
      <c r="C10" s="580"/>
      <c r="D10" s="592"/>
      <c r="E10" s="40" t="s">
        <v>424</v>
      </c>
      <c r="F10" s="40" t="s">
        <v>425</v>
      </c>
      <c r="G10" s="40">
        <v>0.5</v>
      </c>
      <c r="H10" s="41">
        <v>340</v>
      </c>
      <c r="I10" s="42">
        <f t="shared" si="0"/>
        <v>170</v>
      </c>
    </row>
    <row r="11" spans="1:9" ht="12.75" customHeight="1" x14ac:dyDescent="0.2">
      <c r="A11" s="265"/>
      <c r="B11" s="33">
        <v>2283.9299999999998</v>
      </c>
      <c r="C11" s="33" t="s">
        <v>69</v>
      </c>
      <c r="D11" s="312"/>
      <c r="E11" s="35"/>
      <c r="F11" s="35"/>
      <c r="G11" s="35"/>
      <c r="H11" s="36"/>
      <c r="I11" s="33">
        <f t="shared" si="0"/>
        <v>0</v>
      </c>
    </row>
    <row r="12" spans="1:9" ht="12.75" customHeight="1" x14ac:dyDescent="0.2">
      <c r="A12" s="268"/>
      <c r="B12" s="13">
        <v>2018.71</v>
      </c>
      <c r="C12" s="13" t="s">
        <v>71</v>
      </c>
      <c r="D12" s="274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268"/>
      <c r="B13" s="13">
        <v>1872.57</v>
      </c>
      <c r="C13" s="13" t="s">
        <v>72</v>
      </c>
      <c r="D13" s="274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268"/>
      <c r="B14" s="13">
        <v>1656.52</v>
      </c>
      <c r="C14" s="13" t="s">
        <v>73</v>
      </c>
      <c r="D14" s="274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268"/>
      <c r="B15" s="13">
        <v>1426.56</v>
      </c>
      <c r="C15" s="13" t="s">
        <v>74</v>
      </c>
      <c r="D15" s="274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268"/>
      <c r="B16" s="13">
        <v>1167.7750000000001</v>
      </c>
      <c r="C16" s="13" t="s">
        <v>75</v>
      </c>
      <c r="D16" s="274"/>
      <c r="E16" s="15"/>
      <c r="F16" s="15"/>
      <c r="G16" s="15"/>
      <c r="H16" s="16"/>
      <c r="I16" s="13">
        <f t="shared" si="0"/>
        <v>0</v>
      </c>
    </row>
    <row r="17" spans="1:9" ht="12.75" customHeight="1" x14ac:dyDescent="0.2">
      <c r="A17" s="268"/>
      <c r="B17" s="13">
        <v>1268.797</v>
      </c>
      <c r="C17" s="13" t="s">
        <v>76</v>
      </c>
      <c r="D17" s="274"/>
      <c r="E17" s="15"/>
      <c r="F17" s="15"/>
      <c r="G17" s="15"/>
      <c r="H17" s="16"/>
      <c r="I17" s="13">
        <f t="shared" si="0"/>
        <v>0</v>
      </c>
    </row>
    <row r="18" spans="1:9" ht="12.75" customHeight="1" x14ac:dyDescent="0.2">
      <c r="A18" s="268"/>
      <c r="B18" s="13">
        <v>1286.2840000000001</v>
      </c>
      <c r="C18" s="13" t="s">
        <v>77</v>
      </c>
      <c r="D18" s="274"/>
      <c r="E18" s="15"/>
      <c r="F18" s="15"/>
      <c r="G18" s="15"/>
      <c r="H18" s="16"/>
      <c r="I18" s="13">
        <f t="shared" si="0"/>
        <v>0</v>
      </c>
    </row>
    <row r="19" spans="1:9" ht="12.75" customHeight="1" thickBot="1" x14ac:dyDescent="0.25">
      <c r="A19" s="316"/>
      <c r="B19" s="74">
        <v>1390.9469999999999</v>
      </c>
      <c r="C19" s="74" t="s">
        <v>78</v>
      </c>
      <c r="D19" s="326"/>
      <c r="E19" s="76"/>
      <c r="F19" s="76"/>
      <c r="G19" s="76"/>
      <c r="H19" s="77"/>
      <c r="I19" s="74">
        <f t="shared" si="0"/>
        <v>0</v>
      </c>
    </row>
    <row r="20" spans="1:9" ht="12.75" customHeight="1" x14ac:dyDescent="0.2">
      <c r="A20" s="588" t="s">
        <v>1498</v>
      </c>
      <c r="B20" s="579">
        <v>1386.586</v>
      </c>
      <c r="C20" s="579" t="s">
        <v>79</v>
      </c>
      <c r="D20" s="591" t="s">
        <v>1499</v>
      </c>
      <c r="E20" s="37" t="s">
        <v>1500</v>
      </c>
      <c r="F20" s="37" t="s">
        <v>100</v>
      </c>
      <c r="G20" s="37">
        <v>2</v>
      </c>
      <c r="H20" s="38">
        <v>235</v>
      </c>
      <c r="I20" s="39">
        <f t="shared" si="0"/>
        <v>470</v>
      </c>
    </row>
    <row r="21" spans="1:9" ht="12.75" customHeight="1" x14ac:dyDescent="0.2">
      <c r="A21" s="589"/>
      <c r="B21" s="581"/>
      <c r="C21" s="581"/>
      <c r="D21" s="595"/>
      <c r="E21" s="35" t="s">
        <v>1501</v>
      </c>
      <c r="F21" s="35" t="s">
        <v>102</v>
      </c>
      <c r="G21" s="35">
        <v>0.48599999999999999</v>
      </c>
      <c r="H21" s="36">
        <v>165</v>
      </c>
      <c r="I21" s="43">
        <f t="shared" si="0"/>
        <v>80.19</v>
      </c>
    </row>
    <row r="22" spans="1:9" ht="12.75" customHeight="1" x14ac:dyDescent="0.2">
      <c r="A22" s="589"/>
      <c r="B22" s="581"/>
      <c r="C22" s="581"/>
      <c r="D22" s="595"/>
      <c r="E22" s="35" t="s">
        <v>244</v>
      </c>
      <c r="F22" s="35" t="s">
        <v>100</v>
      </c>
      <c r="G22" s="35">
        <v>3</v>
      </c>
      <c r="H22" s="36">
        <v>240</v>
      </c>
      <c r="I22" s="43">
        <f t="shared" si="0"/>
        <v>720</v>
      </c>
    </row>
    <row r="23" spans="1:9" ht="12.75" customHeight="1" x14ac:dyDescent="0.2">
      <c r="A23" s="589"/>
      <c r="B23" s="581"/>
      <c r="C23" s="581"/>
      <c r="D23" s="595"/>
      <c r="E23" s="35" t="s">
        <v>1502</v>
      </c>
      <c r="F23" s="35" t="s">
        <v>100</v>
      </c>
      <c r="G23" s="35">
        <v>4</v>
      </c>
      <c r="H23" s="36">
        <v>330</v>
      </c>
      <c r="I23" s="43">
        <f t="shared" si="0"/>
        <v>1320</v>
      </c>
    </row>
    <row r="24" spans="1:9" ht="12.75" customHeight="1" x14ac:dyDescent="0.2">
      <c r="A24" s="589"/>
      <c r="B24" s="581"/>
      <c r="C24" s="581"/>
      <c r="D24" s="595"/>
      <c r="E24" s="35" t="s">
        <v>378</v>
      </c>
      <c r="F24" s="35" t="s">
        <v>100</v>
      </c>
      <c r="G24" s="35">
        <v>2</v>
      </c>
      <c r="H24" s="36">
        <v>345</v>
      </c>
      <c r="I24" s="43">
        <f t="shared" si="0"/>
        <v>690</v>
      </c>
    </row>
    <row r="25" spans="1:9" ht="12.75" customHeight="1" x14ac:dyDescent="0.2">
      <c r="A25" s="589"/>
      <c r="B25" s="581"/>
      <c r="C25" s="581"/>
      <c r="D25" s="595"/>
      <c r="E25" s="35" t="s">
        <v>1503</v>
      </c>
      <c r="F25" s="35" t="s">
        <v>100</v>
      </c>
      <c r="G25" s="35">
        <v>4</v>
      </c>
      <c r="H25" s="36">
        <v>35</v>
      </c>
      <c r="I25" s="43">
        <f t="shared" si="0"/>
        <v>140</v>
      </c>
    </row>
    <row r="26" spans="1:9" ht="12.75" customHeight="1" thickBot="1" x14ac:dyDescent="0.25">
      <c r="A26" s="590"/>
      <c r="B26" s="580"/>
      <c r="C26" s="580"/>
      <c r="D26" s="592"/>
      <c r="E26" s="86" t="s">
        <v>1504</v>
      </c>
      <c r="F26" s="86" t="s">
        <v>102</v>
      </c>
      <c r="G26" s="86">
        <v>1</v>
      </c>
      <c r="H26" s="87">
        <v>100</v>
      </c>
      <c r="I26" s="42">
        <f t="shared" si="0"/>
        <v>100</v>
      </c>
    </row>
    <row r="27" spans="1:9" ht="12.75" customHeight="1" thickBot="1" x14ac:dyDescent="0.25">
      <c r="A27" s="30"/>
      <c r="B27" s="111">
        <f>SUM(B6:B26)</f>
        <v>20034.309000000001</v>
      </c>
      <c r="C27" s="112"/>
      <c r="D27" s="111"/>
      <c r="E27" s="113"/>
      <c r="F27" s="112"/>
      <c r="G27" s="112"/>
      <c r="H27" s="111" t="s">
        <v>16</v>
      </c>
      <c r="I27" s="200">
        <f>SUM(I6:I26)</f>
        <v>4772.99</v>
      </c>
    </row>
    <row r="28" spans="1:9" ht="77.25" thickBot="1" x14ac:dyDescent="0.25">
      <c r="A28" s="137" t="s">
        <v>1602</v>
      </c>
      <c r="B28" s="117" t="s">
        <v>15</v>
      </c>
      <c r="C28" s="117" t="s">
        <v>4</v>
      </c>
      <c r="D28" s="117" t="s">
        <v>22</v>
      </c>
      <c r="E28" s="121" t="s">
        <v>17</v>
      </c>
      <c r="F28" s="117" t="s">
        <v>18</v>
      </c>
      <c r="G28" s="117" t="s">
        <v>9</v>
      </c>
      <c r="H28" s="117" t="s">
        <v>12</v>
      </c>
      <c r="I28" s="118" t="s">
        <v>11</v>
      </c>
    </row>
    <row r="29" spans="1:9" ht="12.75" customHeight="1" thickBot="1" x14ac:dyDescent="0.25">
      <c r="A29" s="82"/>
      <c r="B29" s="73">
        <v>3091.01</v>
      </c>
      <c r="C29" s="73" t="s">
        <v>65</v>
      </c>
      <c r="D29" s="166"/>
      <c r="E29" s="53"/>
      <c r="F29" s="53"/>
      <c r="G29" s="53"/>
      <c r="H29" s="344"/>
      <c r="I29" s="73">
        <f t="shared" ref="I29:I86" si="1">G29*H29</f>
        <v>0</v>
      </c>
    </row>
    <row r="30" spans="1:9" ht="12.75" customHeight="1" x14ac:dyDescent="0.2">
      <c r="A30" s="588" t="s">
        <v>478</v>
      </c>
      <c r="B30" s="579">
        <v>2594.16</v>
      </c>
      <c r="C30" s="579" t="s">
        <v>66</v>
      </c>
      <c r="D30" s="591" t="s">
        <v>376</v>
      </c>
      <c r="E30" s="37" t="s">
        <v>460</v>
      </c>
      <c r="F30" s="85" t="s">
        <v>100</v>
      </c>
      <c r="G30" s="85">
        <v>1</v>
      </c>
      <c r="H30" s="348">
        <v>135</v>
      </c>
      <c r="I30" s="39">
        <f t="shared" si="1"/>
        <v>135</v>
      </c>
    </row>
    <row r="31" spans="1:9" ht="12.75" customHeight="1" x14ac:dyDescent="0.2">
      <c r="A31" s="589"/>
      <c r="B31" s="581"/>
      <c r="C31" s="581"/>
      <c r="D31" s="595"/>
      <c r="E31" s="15" t="s">
        <v>479</v>
      </c>
      <c r="F31" s="15" t="s">
        <v>100</v>
      </c>
      <c r="G31" s="15">
        <v>1</v>
      </c>
      <c r="H31" s="16">
        <v>100</v>
      </c>
      <c r="I31" s="43">
        <f t="shared" si="1"/>
        <v>100</v>
      </c>
    </row>
    <row r="32" spans="1:9" ht="12.75" customHeight="1" x14ac:dyDescent="0.2">
      <c r="A32" s="589"/>
      <c r="B32" s="581"/>
      <c r="C32" s="581"/>
      <c r="D32" s="595"/>
      <c r="E32" s="15" t="s">
        <v>480</v>
      </c>
      <c r="F32" s="76" t="s">
        <v>100</v>
      </c>
      <c r="G32" s="76">
        <v>1</v>
      </c>
      <c r="H32" s="77">
        <v>40</v>
      </c>
      <c r="I32" s="43">
        <f t="shared" si="1"/>
        <v>40</v>
      </c>
    </row>
    <row r="33" spans="1:9" ht="12.75" customHeight="1" x14ac:dyDescent="0.2">
      <c r="A33" s="589"/>
      <c r="B33" s="581"/>
      <c r="C33" s="581"/>
      <c r="D33" s="595"/>
      <c r="E33" s="15" t="s">
        <v>481</v>
      </c>
      <c r="F33" s="76" t="s">
        <v>100</v>
      </c>
      <c r="G33" s="76">
        <v>2</v>
      </c>
      <c r="H33" s="77">
        <v>15</v>
      </c>
      <c r="I33" s="43">
        <f t="shared" si="1"/>
        <v>30</v>
      </c>
    </row>
    <row r="34" spans="1:9" ht="12.75" customHeight="1" x14ac:dyDescent="0.2">
      <c r="A34" s="589"/>
      <c r="B34" s="581"/>
      <c r="C34" s="581"/>
      <c r="D34" s="595"/>
      <c r="E34" s="15" t="s">
        <v>482</v>
      </c>
      <c r="F34" s="76" t="s">
        <v>100</v>
      </c>
      <c r="G34" s="76">
        <v>2</v>
      </c>
      <c r="H34" s="77">
        <v>90</v>
      </c>
      <c r="I34" s="43">
        <f t="shared" si="1"/>
        <v>180</v>
      </c>
    </row>
    <row r="35" spans="1:9" ht="12.75" customHeight="1" x14ac:dyDescent="0.2">
      <c r="A35" s="589"/>
      <c r="B35" s="581"/>
      <c r="C35" s="581"/>
      <c r="D35" s="595"/>
      <c r="E35" s="15" t="s">
        <v>483</v>
      </c>
      <c r="F35" s="76" t="s">
        <v>100</v>
      </c>
      <c r="G35" s="76">
        <v>4</v>
      </c>
      <c r="H35" s="77">
        <v>19</v>
      </c>
      <c r="I35" s="43">
        <f t="shared" si="1"/>
        <v>76</v>
      </c>
    </row>
    <row r="36" spans="1:9" ht="12.75" customHeight="1" x14ac:dyDescent="0.2">
      <c r="A36" s="589"/>
      <c r="B36" s="581"/>
      <c r="C36" s="581"/>
      <c r="D36" s="595"/>
      <c r="E36" s="76" t="s">
        <v>484</v>
      </c>
      <c r="F36" s="76" t="s">
        <v>100</v>
      </c>
      <c r="G36" s="76">
        <v>1</v>
      </c>
      <c r="H36" s="77">
        <v>320</v>
      </c>
      <c r="I36" s="43">
        <f t="shared" si="1"/>
        <v>320</v>
      </c>
    </row>
    <row r="37" spans="1:9" ht="12.75" customHeight="1" thickBot="1" x14ac:dyDescent="0.25">
      <c r="A37" s="590"/>
      <c r="B37" s="581"/>
      <c r="C37" s="581"/>
      <c r="D37" s="592"/>
      <c r="E37" s="40" t="s">
        <v>485</v>
      </c>
      <c r="F37" s="40" t="s">
        <v>100</v>
      </c>
      <c r="G37" s="40">
        <v>1</v>
      </c>
      <c r="H37" s="41">
        <v>230</v>
      </c>
      <c r="I37" s="42">
        <f t="shared" si="1"/>
        <v>230</v>
      </c>
    </row>
    <row r="38" spans="1:9" ht="12.75" customHeight="1" x14ac:dyDescent="0.2">
      <c r="A38" s="588" t="s">
        <v>118</v>
      </c>
      <c r="B38" s="581"/>
      <c r="C38" s="581"/>
      <c r="D38" s="609" t="s">
        <v>486</v>
      </c>
      <c r="E38" s="37" t="s">
        <v>236</v>
      </c>
      <c r="F38" s="37" t="s">
        <v>104</v>
      </c>
      <c r="G38" s="37">
        <v>2</v>
      </c>
      <c r="H38" s="38">
        <v>57.72</v>
      </c>
      <c r="I38" s="39">
        <f t="shared" si="1"/>
        <v>115.44</v>
      </c>
    </row>
    <row r="39" spans="1:9" ht="12.75" customHeight="1" x14ac:dyDescent="0.2">
      <c r="A39" s="589"/>
      <c r="B39" s="581"/>
      <c r="C39" s="581"/>
      <c r="D39" s="610"/>
      <c r="E39" s="15" t="s">
        <v>189</v>
      </c>
      <c r="F39" s="15" t="s">
        <v>104</v>
      </c>
      <c r="G39" s="15">
        <v>3</v>
      </c>
      <c r="H39" s="16">
        <v>57.83</v>
      </c>
      <c r="I39" s="43">
        <f t="shared" si="1"/>
        <v>173.49</v>
      </c>
    </row>
    <row r="40" spans="1:9" ht="12.75" customHeight="1" x14ac:dyDescent="0.2">
      <c r="A40" s="589"/>
      <c r="B40" s="581"/>
      <c r="C40" s="581"/>
      <c r="D40" s="610"/>
      <c r="E40" s="15" t="s">
        <v>487</v>
      </c>
      <c r="F40" s="15" t="s">
        <v>100</v>
      </c>
      <c r="G40" s="15">
        <v>2</v>
      </c>
      <c r="H40" s="16">
        <v>68.430000000000007</v>
      </c>
      <c r="I40" s="43">
        <f t="shared" si="1"/>
        <v>136.86000000000001</v>
      </c>
    </row>
    <row r="41" spans="1:9" ht="12.75" customHeight="1" x14ac:dyDescent="0.2">
      <c r="A41" s="589"/>
      <c r="B41" s="581"/>
      <c r="C41" s="581"/>
      <c r="D41" s="610"/>
      <c r="E41" s="15" t="s">
        <v>432</v>
      </c>
      <c r="F41" s="15" t="s">
        <v>100</v>
      </c>
      <c r="G41" s="15">
        <v>4</v>
      </c>
      <c r="H41" s="16">
        <v>3.43</v>
      </c>
      <c r="I41" s="43">
        <f t="shared" si="1"/>
        <v>13.72</v>
      </c>
    </row>
    <row r="42" spans="1:9" ht="12.75" customHeight="1" x14ac:dyDescent="0.2">
      <c r="A42" s="589"/>
      <c r="B42" s="581"/>
      <c r="C42" s="581"/>
      <c r="D42" s="610"/>
      <c r="E42" s="15" t="s">
        <v>420</v>
      </c>
      <c r="F42" s="15" t="s">
        <v>100</v>
      </c>
      <c r="G42" s="15">
        <v>2</v>
      </c>
      <c r="H42" s="16">
        <v>4.59</v>
      </c>
      <c r="I42" s="43">
        <f t="shared" si="1"/>
        <v>9.18</v>
      </c>
    </row>
    <row r="43" spans="1:9" ht="12.75" customHeight="1" thickBot="1" x14ac:dyDescent="0.25">
      <c r="A43" s="590"/>
      <c r="B43" s="581"/>
      <c r="C43" s="581"/>
      <c r="D43" s="611"/>
      <c r="E43" s="40" t="s">
        <v>436</v>
      </c>
      <c r="F43" s="40" t="s">
        <v>100</v>
      </c>
      <c r="G43" s="40">
        <v>2</v>
      </c>
      <c r="H43" s="41">
        <v>85.05</v>
      </c>
      <c r="I43" s="42">
        <f t="shared" si="1"/>
        <v>170.1</v>
      </c>
    </row>
    <row r="44" spans="1:9" ht="12.75" customHeight="1" x14ac:dyDescent="0.2">
      <c r="A44" s="588" t="s">
        <v>168</v>
      </c>
      <c r="B44" s="581"/>
      <c r="C44" s="581"/>
      <c r="D44" s="591" t="s">
        <v>376</v>
      </c>
      <c r="E44" s="37" t="s">
        <v>488</v>
      </c>
      <c r="F44" s="37" t="s">
        <v>100</v>
      </c>
      <c r="G44" s="37">
        <v>1</v>
      </c>
      <c r="H44" s="38">
        <v>66.55</v>
      </c>
      <c r="I44" s="39">
        <f t="shared" si="1"/>
        <v>66.55</v>
      </c>
    </row>
    <row r="45" spans="1:9" ht="12.75" customHeight="1" x14ac:dyDescent="0.2">
      <c r="A45" s="589"/>
      <c r="B45" s="581"/>
      <c r="C45" s="581"/>
      <c r="D45" s="595"/>
      <c r="E45" s="15" t="s">
        <v>489</v>
      </c>
      <c r="F45" s="15" t="s">
        <v>100</v>
      </c>
      <c r="G45" s="15">
        <v>1</v>
      </c>
      <c r="H45" s="16">
        <v>60</v>
      </c>
      <c r="I45" s="43">
        <f t="shared" si="1"/>
        <v>60</v>
      </c>
    </row>
    <row r="46" spans="1:9" ht="12.75" customHeight="1" x14ac:dyDescent="0.2">
      <c r="A46" s="589"/>
      <c r="B46" s="581"/>
      <c r="C46" s="581"/>
      <c r="D46" s="595"/>
      <c r="E46" s="15" t="s">
        <v>490</v>
      </c>
      <c r="F46" s="15" t="s">
        <v>100</v>
      </c>
      <c r="G46" s="15">
        <v>3</v>
      </c>
      <c r="H46" s="16">
        <v>32.4</v>
      </c>
      <c r="I46" s="43">
        <f t="shared" si="1"/>
        <v>97.199999999999989</v>
      </c>
    </row>
    <row r="47" spans="1:9" ht="12.75" customHeight="1" x14ac:dyDescent="0.2">
      <c r="A47" s="589"/>
      <c r="B47" s="581"/>
      <c r="C47" s="581"/>
      <c r="D47" s="595"/>
      <c r="E47" s="15" t="s">
        <v>345</v>
      </c>
      <c r="F47" s="15" t="s">
        <v>100</v>
      </c>
      <c r="G47" s="15">
        <v>1</v>
      </c>
      <c r="H47" s="16">
        <v>60.6</v>
      </c>
      <c r="I47" s="43">
        <f t="shared" si="1"/>
        <v>60.6</v>
      </c>
    </row>
    <row r="48" spans="1:9" ht="12.75" customHeight="1" x14ac:dyDescent="0.2">
      <c r="A48" s="589"/>
      <c r="B48" s="581"/>
      <c r="C48" s="581"/>
      <c r="D48" s="595"/>
      <c r="E48" s="15" t="s">
        <v>491</v>
      </c>
      <c r="F48" s="15" t="s">
        <v>100</v>
      </c>
      <c r="G48" s="15">
        <v>1</v>
      </c>
      <c r="H48" s="16">
        <v>129</v>
      </c>
      <c r="I48" s="43">
        <f t="shared" si="1"/>
        <v>129</v>
      </c>
    </row>
    <row r="49" spans="1:9" ht="12.75" customHeight="1" x14ac:dyDescent="0.2">
      <c r="A49" s="589"/>
      <c r="B49" s="581"/>
      <c r="C49" s="581"/>
      <c r="D49" s="595"/>
      <c r="E49" s="15" t="s">
        <v>253</v>
      </c>
      <c r="F49" s="15" t="s">
        <v>100</v>
      </c>
      <c r="G49" s="15">
        <v>2</v>
      </c>
      <c r="H49" s="16">
        <v>12</v>
      </c>
      <c r="I49" s="43">
        <f t="shared" si="1"/>
        <v>24</v>
      </c>
    </row>
    <row r="50" spans="1:9" ht="12.75" customHeight="1" x14ac:dyDescent="0.2">
      <c r="A50" s="589"/>
      <c r="B50" s="581"/>
      <c r="C50" s="581"/>
      <c r="D50" s="595"/>
      <c r="E50" s="15" t="s">
        <v>201</v>
      </c>
      <c r="F50" s="15" t="s">
        <v>100</v>
      </c>
      <c r="G50" s="15">
        <v>1</v>
      </c>
      <c r="H50" s="16">
        <v>6.6</v>
      </c>
      <c r="I50" s="43">
        <f t="shared" si="1"/>
        <v>6.6</v>
      </c>
    </row>
    <row r="51" spans="1:9" ht="12.75" customHeight="1" x14ac:dyDescent="0.2">
      <c r="A51" s="589"/>
      <c r="B51" s="581"/>
      <c r="C51" s="581"/>
      <c r="D51" s="595"/>
      <c r="E51" s="15" t="s">
        <v>244</v>
      </c>
      <c r="F51" s="15" t="s">
        <v>100</v>
      </c>
      <c r="G51" s="15">
        <v>1</v>
      </c>
      <c r="H51" s="16">
        <v>280</v>
      </c>
      <c r="I51" s="43">
        <f t="shared" si="1"/>
        <v>280</v>
      </c>
    </row>
    <row r="52" spans="1:9" ht="12.75" customHeight="1" x14ac:dyDescent="0.2">
      <c r="A52" s="589"/>
      <c r="B52" s="581"/>
      <c r="C52" s="581"/>
      <c r="D52" s="595"/>
      <c r="E52" s="15" t="s">
        <v>492</v>
      </c>
      <c r="F52" s="15" t="s">
        <v>100</v>
      </c>
      <c r="G52" s="15">
        <v>1</v>
      </c>
      <c r="H52" s="16">
        <v>172.7</v>
      </c>
      <c r="I52" s="43">
        <f t="shared" si="1"/>
        <v>172.7</v>
      </c>
    </row>
    <row r="53" spans="1:9" ht="12.75" customHeight="1" x14ac:dyDescent="0.2">
      <c r="A53" s="589"/>
      <c r="B53" s="581"/>
      <c r="C53" s="581"/>
      <c r="D53" s="595"/>
      <c r="E53" s="15" t="s">
        <v>185</v>
      </c>
      <c r="F53" s="15" t="s">
        <v>100</v>
      </c>
      <c r="G53" s="15">
        <v>3</v>
      </c>
      <c r="H53" s="16">
        <v>40</v>
      </c>
      <c r="I53" s="43">
        <f t="shared" si="1"/>
        <v>120</v>
      </c>
    </row>
    <row r="54" spans="1:9" ht="12.75" customHeight="1" x14ac:dyDescent="0.2">
      <c r="A54" s="589"/>
      <c r="B54" s="581"/>
      <c r="C54" s="581"/>
      <c r="D54" s="595"/>
      <c r="E54" s="15" t="s">
        <v>445</v>
      </c>
      <c r="F54" s="15" t="s">
        <v>100</v>
      </c>
      <c r="G54" s="15">
        <v>1</v>
      </c>
      <c r="H54" s="16">
        <v>125.8</v>
      </c>
      <c r="I54" s="43">
        <f t="shared" si="1"/>
        <v>125.8</v>
      </c>
    </row>
    <row r="55" spans="1:9" ht="12.75" customHeight="1" x14ac:dyDescent="0.2">
      <c r="A55" s="589"/>
      <c r="B55" s="581"/>
      <c r="C55" s="581"/>
      <c r="D55" s="595"/>
      <c r="E55" s="15" t="s">
        <v>493</v>
      </c>
      <c r="F55" s="15" t="s">
        <v>100</v>
      </c>
      <c r="G55" s="15">
        <v>1</v>
      </c>
      <c r="H55" s="16">
        <v>82.2</v>
      </c>
      <c r="I55" s="43">
        <f t="shared" si="1"/>
        <v>82.2</v>
      </c>
    </row>
    <row r="56" spans="1:9" ht="12.75" customHeight="1" x14ac:dyDescent="0.2">
      <c r="A56" s="589"/>
      <c r="B56" s="581"/>
      <c r="C56" s="581"/>
      <c r="D56" s="595"/>
      <c r="E56" s="15" t="s">
        <v>494</v>
      </c>
      <c r="F56" s="15" t="s">
        <v>100</v>
      </c>
      <c r="G56" s="15">
        <v>3</v>
      </c>
      <c r="H56" s="16">
        <v>24</v>
      </c>
      <c r="I56" s="43">
        <f t="shared" si="1"/>
        <v>72</v>
      </c>
    </row>
    <row r="57" spans="1:9" ht="12.75" customHeight="1" x14ac:dyDescent="0.2">
      <c r="A57" s="589"/>
      <c r="B57" s="581"/>
      <c r="C57" s="581"/>
      <c r="D57" s="595"/>
      <c r="E57" s="15" t="s">
        <v>495</v>
      </c>
      <c r="F57" s="15" t="s">
        <v>100</v>
      </c>
      <c r="G57" s="15">
        <v>3</v>
      </c>
      <c r="H57" s="16">
        <v>23.4</v>
      </c>
      <c r="I57" s="43">
        <f t="shared" si="1"/>
        <v>70.199999999999989</v>
      </c>
    </row>
    <row r="58" spans="1:9" ht="12.75" customHeight="1" x14ac:dyDescent="0.2">
      <c r="A58" s="589"/>
      <c r="B58" s="581"/>
      <c r="C58" s="581"/>
      <c r="D58" s="595"/>
      <c r="E58" s="15" t="s">
        <v>200</v>
      </c>
      <c r="F58" s="15" t="s">
        <v>100</v>
      </c>
      <c r="G58" s="15">
        <v>1</v>
      </c>
      <c r="H58" s="16">
        <v>23.4</v>
      </c>
      <c r="I58" s="43">
        <f t="shared" si="1"/>
        <v>23.4</v>
      </c>
    </row>
    <row r="59" spans="1:9" ht="12.75" customHeight="1" x14ac:dyDescent="0.2">
      <c r="A59" s="589"/>
      <c r="B59" s="581"/>
      <c r="C59" s="581"/>
      <c r="D59" s="595"/>
      <c r="E59" s="15" t="s">
        <v>204</v>
      </c>
      <c r="F59" s="15" t="s">
        <v>100</v>
      </c>
      <c r="G59" s="15">
        <v>2</v>
      </c>
      <c r="H59" s="16">
        <v>10.8</v>
      </c>
      <c r="I59" s="43">
        <f t="shared" si="1"/>
        <v>21.6</v>
      </c>
    </row>
    <row r="60" spans="1:9" ht="12.75" customHeight="1" thickBot="1" x14ac:dyDescent="0.25">
      <c r="A60" s="590"/>
      <c r="B60" s="580"/>
      <c r="C60" s="580"/>
      <c r="D60" s="592"/>
      <c r="E60" s="40" t="s">
        <v>496</v>
      </c>
      <c r="F60" s="40" t="s">
        <v>100</v>
      </c>
      <c r="G60" s="40">
        <v>3</v>
      </c>
      <c r="H60" s="41">
        <v>22</v>
      </c>
      <c r="I60" s="42">
        <f t="shared" si="1"/>
        <v>66</v>
      </c>
    </row>
    <row r="61" spans="1:9" ht="12.75" customHeight="1" x14ac:dyDescent="0.2">
      <c r="A61" s="588" t="s">
        <v>118</v>
      </c>
      <c r="B61" s="579">
        <v>2603.5700000000002</v>
      </c>
      <c r="C61" s="579" t="s">
        <v>69</v>
      </c>
      <c r="D61" s="591" t="s">
        <v>121</v>
      </c>
      <c r="E61" s="37" t="s">
        <v>193</v>
      </c>
      <c r="F61" s="37" t="s">
        <v>100</v>
      </c>
      <c r="G61" s="37">
        <v>1</v>
      </c>
      <c r="H61" s="38">
        <v>106.12</v>
      </c>
      <c r="I61" s="39">
        <f t="shared" si="1"/>
        <v>106.12</v>
      </c>
    </row>
    <row r="62" spans="1:9" ht="12.75" customHeight="1" x14ac:dyDescent="0.2">
      <c r="A62" s="589"/>
      <c r="B62" s="581"/>
      <c r="C62" s="581"/>
      <c r="D62" s="595"/>
      <c r="E62" s="35" t="s">
        <v>578</v>
      </c>
      <c r="F62" s="35" t="s">
        <v>100</v>
      </c>
      <c r="G62" s="35">
        <v>1</v>
      </c>
      <c r="H62" s="36">
        <v>13.56</v>
      </c>
      <c r="I62" s="160">
        <f t="shared" si="1"/>
        <v>13.56</v>
      </c>
    </row>
    <row r="63" spans="1:9" ht="12.75" customHeight="1" thickBot="1" x14ac:dyDescent="0.25">
      <c r="A63" s="590"/>
      <c r="B63" s="580"/>
      <c r="C63" s="580"/>
      <c r="D63" s="592"/>
      <c r="E63" s="86" t="s">
        <v>579</v>
      </c>
      <c r="F63" s="86" t="s">
        <v>100</v>
      </c>
      <c r="G63" s="86">
        <v>2</v>
      </c>
      <c r="H63" s="87">
        <v>55</v>
      </c>
      <c r="I63" s="203">
        <f t="shared" si="1"/>
        <v>110</v>
      </c>
    </row>
    <row r="64" spans="1:9" ht="12.75" customHeight="1" thickBot="1" x14ac:dyDescent="0.25">
      <c r="A64" s="321"/>
      <c r="B64" s="73">
        <v>2407.52</v>
      </c>
      <c r="C64" s="73" t="s">
        <v>71</v>
      </c>
      <c r="D64" s="402"/>
      <c r="E64" s="53"/>
      <c r="F64" s="53"/>
      <c r="G64" s="53"/>
      <c r="H64" s="156"/>
      <c r="I64" s="74">
        <f t="shared" si="1"/>
        <v>0</v>
      </c>
    </row>
    <row r="65" spans="1:9" ht="12.75" customHeight="1" x14ac:dyDescent="0.2">
      <c r="A65" s="588" t="s">
        <v>850</v>
      </c>
      <c r="B65" s="579">
        <v>2399.89</v>
      </c>
      <c r="C65" s="579" t="s">
        <v>72</v>
      </c>
      <c r="D65" s="591" t="s">
        <v>195</v>
      </c>
      <c r="E65" s="37" t="s">
        <v>236</v>
      </c>
      <c r="F65" s="37" t="s">
        <v>104</v>
      </c>
      <c r="G65" s="37">
        <v>1</v>
      </c>
      <c r="H65" s="38">
        <v>57.72</v>
      </c>
      <c r="I65" s="39">
        <f t="shared" si="1"/>
        <v>57.72</v>
      </c>
    </row>
    <row r="66" spans="1:9" ht="12.75" customHeight="1" x14ac:dyDescent="0.2">
      <c r="A66" s="589"/>
      <c r="B66" s="581"/>
      <c r="C66" s="581"/>
      <c r="D66" s="595"/>
      <c r="E66" s="35" t="s">
        <v>333</v>
      </c>
      <c r="F66" s="35" t="s">
        <v>100</v>
      </c>
      <c r="G66" s="35">
        <v>1</v>
      </c>
      <c r="H66" s="36">
        <v>133.38999999999999</v>
      </c>
      <c r="I66" s="43">
        <f t="shared" si="1"/>
        <v>133.38999999999999</v>
      </c>
    </row>
    <row r="67" spans="1:9" ht="12.75" customHeight="1" x14ac:dyDescent="0.2">
      <c r="A67" s="589"/>
      <c r="B67" s="581"/>
      <c r="C67" s="581"/>
      <c r="D67" s="595"/>
      <c r="E67" s="35" t="s">
        <v>237</v>
      </c>
      <c r="F67" s="35" t="s">
        <v>100</v>
      </c>
      <c r="G67" s="35">
        <v>2</v>
      </c>
      <c r="H67" s="36">
        <v>4.59</v>
      </c>
      <c r="I67" s="43">
        <f t="shared" si="1"/>
        <v>9.18</v>
      </c>
    </row>
    <row r="68" spans="1:9" ht="12.75" customHeight="1" thickBot="1" x14ac:dyDescent="0.25">
      <c r="A68" s="590"/>
      <c r="B68" s="580"/>
      <c r="C68" s="580"/>
      <c r="D68" s="592"/>
      <c r="E68" s="86" t="s">
        <v>231</v>
      </c>
      <c r="F68" s="86" t="s">
        <v>100</v>
      </c>
      <c r="G68" s="86">
        <v>1</v>
      </c>
      <c r="H68" s="87">
        <v>3.6</v>
      </c>
      <c r="I68" s="42">
        <f t="shared" si="1"/>
        <v>3.6</v>
      </c>
    </row>
    <row r="69" spans="1:9" ht="12.75" customHeight="1" x14ac:dyDescent="0.2">
      <c r="A69" s="265"/>
      <c r="B69" s="33">
        <v>2364.6999999999998</v>
      </c>
      <c r="C69" s="33" t="s">
        <v>73</v>
      </c>
      <c r="D69" s="312"/>
      <c r="E69" s="35"/>
      <c r="F69" s="35"/>
      <c r="G69" s="35"/>
      <c r="H69" s="36"/>
      <c r="I69" s="33">
        <f t="shared" si="1"/>
        <v>0</v>
      </c>
    </row>
    <row r="70" spans="1:9" ht="12.75" customHeight="1" x14ac:dyDescent="0.2">
      <c r="A70" s="265"/>
      <c r="B70" s="33">
        <v>2963.06</v>
      </c>
      <c r="C70" s="33" t="s">
        <v>74</v>
      </c>
      <c r="D70" s="312"/>
      <c r="E70" s="35"/>
      <c r="F70" s="35"/>
      <c r="G70" s="35"/>
      <c r="H70" s="36"/>
      <c r="I70" s="13">
        <f t="shared" si="1"/>
        <v>0</v>
      </c>
    </row>
    <row r="71" spans="1:9" ht="12.75" customHeight="1" x14ac:dyDescent="0.2">
      <c r="A71" s="265"/>
      <c r="B71" s="33">
        <v>3060.3409999999999</v>
      </c>
      <c r="C71" s="33" t="s">
        <v>75</v>
      </c>
      <c r="D71" s="312"/>
      <c r="E71" s="35"/>
      <c r="F71" s="35"/>
      <c r="G71" s="35"/>
      <c r="H71" s="36"/>
      <c r="I71" s="13">
        <f t="shared" si="1"/>
        <v>0</v>
      </c>
    </row>
    <row r="72" spans="1:9" ht="12.75" customHeight="1" x14ac:dyDescent="0.2">
      <c r="A72" s="265"/>
      <c r="B72" s="33">
        <v>3601.19</v>
      </c>
      <c r="C72" s="33" t="s">
        <v>76</v>
      </c>
      <c r="D72" s="312"/>
      <c r="E72" s="35"/>
      <c r="F72" s="35"/>
      <c r="G72" s="35"/>
      <c r="H72" s="36"/>
      <c r="I72" s="13">
        <f t="shared" si="1"/>
        <v>0</v>
      </c>
    </row>
    <row r="73" spans="1:9" ht="12.75" customHeight="1" thickBot="1" x14ac:dyDescent="0.25">
      <c r="A73" s="321"/>
      <c r="B73" s="73">
        <v>2891.1390000000001</v>
      </c>
      <c r="C73" s="73" t="s">
        <v>77</v>
      </c>
      <c r="D73" s="402"/>
      <c r="E73" s="53"/>
      <c r="F73" s="53"/>
      <c r="G73" s="53"/>
      <c r="H73" s="156"/>
      <c r="I73" s="74">
        <f t="shared" si="1"/>
        <v>0</v>
      </c>
    </row>
    <row r="74" spans="1:9" ht="12.75" customHeight="1" x14ac:dyDescent="0.2">
      <c r="A74" s="588" t="s">
        <v>118</v>
      </c>
      <c r="B74" s="579">
        <v>3744.45</v>
      </c>
      <c r="C74" s="579" t="s">
        <v>78</v>
      </c>
      <c r="D74" s="609" t="s">
        <v>1390</v>
      </c>
      <c r="E74" s="37" t="s">
        <v>236</v>
      </c>
      <c r="F74" s="37" t="s">
        <v>104</v>
      </c>
      <c r="G74" s="37">
        <v>20</v>
      </c>
      <c r="H74" s="38">
        <v>56.72</v>
      </c>
      <c r="I74" s="39">
        <f t="shared" si="1"/>
        <v>1134.4000000000001</v>
      </c>
    </row>
    <row r="75" spans="1:9" ht="12.75" customHeight="1" x14ac:dyDescent="0.2">
      <c r="A75" s="589"/>
      <c r="B75" s="581"/>
      <c r="C75" s="581"/>
      <c r="D75" s="610"/>
      <c r="E75" s="35" t="s">
        <v>189</v>
      </c>
      <c r="F75" s="35" t="s">
        <v>104</v>
      </c>
      <c r="G75" s="35">
        <v>2</v>
      </c>
      <c r="H75" s="36">
        <v>36.659999999999997</v>
      </c>
      <c r="I75" s="43">
        <f t="shared" si="1"/>
        <v>73.319999999999993</v>
      </c>
    </row>
    <row r="76" spans="1:9" ht="12.75" customHeight="1" x14ac:dyDescent="0.2">
      <c r="A76" s="589"/>
      <c r="B76" s="581"/>
      <c r="C76" s="581"/>
      <c r="D76" s="610"/>
      <c r="E76" s="35" t="s">
        <v>226</v>
      </c>
      <c r="F76" s="35" t="s">
        <v>100</v>
      </c>
      <c r="G76" s="35">
        <v>4</v>
      </c>
      <c r="H76" s="36">
        <v>9.4</v>
      </c>
      <c r="I76" s="43">
        <f t="shared" si="1"/>
        <v>37.6</v>
      </c>
    </row>
    <row r="77" spans="1:9" ht="12.75" customHeight="1" x14ac:dyDescent="0.2">
      <c r="A77" s="589"/>
      <c r="B77" s="581"/>
      <c r="C77" s="581"/>
      <c r="D77" s="610"/>
      <c r="E77" s="35" t="s">
        <v>237</v>
      </c>
      <c r="F77" s="35" t="s">
        <v>100</v>
      </c>
      <c r="G77" s="35">
        <v>4</v>
      </c>
      <c r="H77" s="36">
        <v>4.59</v>
      </c>
      <c r="I77" s="43">
        <f t="shared" si="1"/>
        <v>18.36</v>
      </c>
    </row>
    <row r="78" spans="1:9" ht="12.75" customHeight="1" x14ac:dyDescent="0.2">
      <c r="A78" s="589"/>
      <c r="B78" s="581"/>
      <c r="C78" s="581"/>
      <c r="D78" s="610"/>
      <c r="E78" s="35" t="s">
        <v>411</v>
      </c>
      <c r="F78" s="35" t="s">
        <v>100</v>
      </c>
      <c r="G78" s="35">
        <v>2</v>
      </c>
      <c r="H78" s="36">
        <v>3.78</v>
      </c>
      <c r="I78" s="43">
        <f t="shared" si="1"/>
        <v>7.56</v>
      </c>
    </row>
    <row r="79" spans="1:9" ht="12.75" customHeight="1" x14ac:dyDescent="0.2">
      <c r="A79" s="589"/>
      <c r="B79" s="581"/>
      <c r="C79" s="581"/>
      <c r="D79" s="610"/>
      <c r="E79" s="35" t="s">
        <v>438</v>
      </c>
      <c r="F79" s="35" t="s">
        <v>100</v>
      </c>
      <c r="G79" s="35">
        <v>4</v>
      </c>
      <c r="H79" s="36">
        <v>96.53</v>
      </c>
      <c r="I79" s="43">
        <f t="shared" si="1"/>
        <v>386.12</v>
      </c>
    </row>
    <row r="80" spans="1:9" ht="12.75" customHeight="1" x14ac:dyDescent="0.2">
      <c r="A80" s="589"/>
      <c r="B80" s="581"/>
      <c r="C80" s="581"/>
      <c r="D80" s="610"/>
      <c r="E80" s="35" t="s">
        <v>191</v>
      </c>
      <c r="F80" s="35" t="s">
        <v>100</v>
      </c>
      <c r="G80" s="35">
        <v>8</v>
      </c>
      <c r="H80" s="36">
        <v>3</v>
      </c>
      <c r="I80" s="43">
        <f t="shared" si="1"/>
        <v>24</v>
      </c>
    </row>
    <row r="81" spans="1:9" ht="12.75" customHeight="1" x14ac:dyDescent="0.2">
      <c r="A81" s="589"/>
      <c r="B81" s="581"/>
      <c r="C81" s="581"/>
      <c r="D81" s="610"/>
      <c r="E81" s="35" t="s">
        <v>193</v>
      </c>
      <c r="F81" s="35" t="s">
        <v>100</v>
      </c>
      <c r="G81" s="35">
        <v>2</v>
      </c>
      <c r="H81" s="36">
        <v>110.19</v>
      </c>
      <c r="I81" s="43">
        <f t="shared" si="1"/>
        <v>220.38</v>
      </c>
    </row>
    <row r="82" spans="1:9" ht="12.75" customHeight="1" x14ac:dyDescent="0.2">
      <c r="A82" s="589"/>
      <c r="B82" s="581"/>
      <c r="C82" s="581"/>
      <c r="D82" s="610"/>
      <c r="E82" s="35" t="s">
        <v>229</v>
      </c>
      <c r="F82" s="35" t="s">
        <v>100</v>
      </c>
      <c r="G82" s="35">
        <v>5</v>
      </c>
      <c r="H82" s="36">
        <v>47.38</v>
      </c>
      <c r="I82" s="43">
        <f t="shared" si="1"/>
        <v>236.9</v>
      </c>
    </row>
    <row r="83" spans="1:9" ht="12.75" customHeight="1" x14ac:dyDescent="0.2">
      <c r="A83" s="589"/>
      <c r="B83" s="581"/>
      <c r="C83" s="581"/>
      <c r="D83" s="610"/>
      <c r="E83" s="35" t="s">
        <v>427</v>
      </c>
      <c r="F83" s="35" t="s">
        <v>100</v>
      </c>
      <c r="G83" s="35">
        <v>4</v>
      </c>
      <c r="H83" s="36">
        <v>35.42</v>
      </c>
      <c r="I83" s="43">
        <f t="shared" si="1"/>
        <v>141.68</v>
      </c>
    </row>
    <row r="84" spans="1:9" ht="12.75" customHeight="1" x14ac:dyDescent="0.2">
      <c r="A84" s="589"/>
      <c r="B84" s="581"/>
      <c r="C84" s="581"/>
      <c r="D84" s="610"/>
      <c r="E84" s="35" t="s">
        <v>689</v>
      </c>
      <c r="F84" s="35" t="s">
        <v>100</v>
      </c>
      <c r="G84" s="35">
        <v>2</v>
      </c>
      <c r="H84" s="36">
        <v>7.74</v>
      </c>
      <c r="I84" s="43">
        <f t="shared" si="1"/>
        <v>15.48</v>
      </c>
    </row>
    <row r="85" spans="1:9" ht="12.75" customHeight="1" thickBot="1" x14ac:dyDescent="0.25">
      <c r="A85" s="590"/>
      <c r="B85" s="580"/>
      <c r="C85" s="580"/>
      <c r="D85" s="611"/>
      <c r="E85" s="86" t="s">
        <v>231</v>
      </c>
      <c r="F85" s="86" t="s">
        <v>100</v>
      </c>
      <c r="G85" s="86">
        <v>8</v>
      </c>
      <c r="H85" s="87">
        <v>3.6</v>
      </c>
      <c r="I85" s="42">
        <f t="shared" si="1"/>
        <v>28.8</v>
      </c>
    </row>
    <row r="86" spans="1:9" ht="25.5" x14ac:dyDescent="0.2">
      <c r="A86" s="32" t="s">
        <v>353</v>
      </c>
      <c r="B86" s="33">
        <v>3214.2930000000001</v>
      </c>
      <c r="C86" s="33" t="s">
        <v>79</v>
      </c>
      <c r="D86" s="35" t="s">
        <v>362</v>
      </c>
      <c r="E86" s="35" t="s">
        <v>363</v>
      </c>
      <c r="F86" s="35" t="s">
        <v>100</v>
      </c>
      <c r="G86" s="35">
        <v>4</v>
      </c>
      <c r="H86" s="36">
        <v>25</v>
      </c>
      <c r="I86" s="33">
        <f t="shared" si="1"/>
        <v>100</v>
      </c>
    </row>
    <row r="87" spans="1:9" ht="12.75" customHeight="1" thickBot="1" x14ac:dyDescent="0.25">
      <c r="A87" s="30"/>
      <c r="B87" s="111">
        <f>SUM(B29:B86)</f>
        <v>34935.322999999997</v>
      </c>
      <c r="C87" s="112"/>
      <c r="D87" s="111"/>
      <c r="E87" s="113"/>
      <c r="F87" s="112"/>
      <c r="G87" s="112"/>
      <c r="H87" s="111" t="s">
        <v>16</v>
      </c>
      <c r="I87" s="200">
        <f>SUM(I29:I86)</f>
        <v>6065.8099999999986</v>
      </c>
    </row>
    <row r="88" spans="1:9" ht="64.5" thickBot="1" x14ac:dyDescent="0.25">
      <c r="A88" s="137" t="s">
        <v>381</v>
      </c>
      <c r="B88" s="117" t="s">
        <v>15</v>
      </c>
      <c r="C88" s="117" t="s">
        <v>4</v>
      </c>
      <c r="D88" s="117" t="s">
        <v>22</v>
      </c>
      <c r="E88" s="121" t="s">
        <v>17</v>
      </c>
      <c r="F88" s="117" t="s">
        <v>18</v>
      </c>
      <c r="G88" s="117" t="s">
        <v>9</v>
      </c>
      <c r="H88" s="117" t="s">
        <v>12</v>
      </c>
      <c r="I88" s="118" t="s">
        <v>11</v>
      </c>
    </row>
    <row r="89" spans="1:9" ht="12.75" customHeight="1" thickBot="1" x14ac:dyDescent="0.25">
      <c r="A89" s="106"/>
      <c r="B89" s="107">
        <v>1352.74</v>
      </c>
      <c r="C89" s="58" t="s">
        <v>65</v>
      </c>
      <c r="D89" s="67"/>
      <c r="E89" s="59"/>
      <c r="F89" s="59"/>
      <c r="G89" s="59"/>
      <c r="H89" s="60"/>
      <c r="I89" s="61">
        <f t="shared" ref="I89:I105" si="2">G89*H89</f>
        <v>0</v>
      </c>
    </row>
    <row r="90" spans="1:9" ht="12.75" customHeight="1" thickBot="1" x14ac:dyDescent="0.25">
      <c r="A90" s="106"/>
      <c r="B90" s="108">
        <v>1368.89</v>
      </c>
      <c r="C90" s="95" t="s">
        <v>66</v>
      </c>
      <c r="D90" s="96"/>
      <c r="E90" s="97"/>
      <c r="F90" s="97"/>
      <c r="G90" s="97"/>
      <c r="H90" s="98"/>
      <c r="I90" s="99">
        <f t="shared" si="2"/>
        <v>0</v>
      </c>
    </row>
    <row r="91" spans="1:9" ht="12.75" customHeight="1" thickBot="1" x14ac:dyDescent="0.25">
      <c r="A91" s="106"/>
      <c r="B91" s="109">
        <v>1301.74</v>
      </c>
      <c r="C91" s="88" t="s">
        <v>69</v>
      </c>
      <c r="D91" s="89"/>
      <c r="E91" s="47"/>
      <c r="F91" s="47"/>
      <c r="G91" s="47"/>
      <c r="H91" s="48"/>
      <c r="I91" s="49">
        <f t="shared" si="2"/>
        <v>0</v>
      </c>
    </row>
    <row r="92" spans="1:9" ht="12.75" customHeight="1" thickBot="1" x14ac:dyDescent="0.25">
      <c r="A92" s="106"/>
      <c r="B92" s="109">
        <v>1295.4100000000001</v>
      </c>
      <c r="C92" s="88" t="s">
        <v>71</v>
      </c>
      <c r="D92" s="89"/>
      <c r="E92" s="47"/>
      <c r="F92" s="47"/>
      <c r="G92" s="47"/>
      <c r="H92" s="48"/>
      <c r="I92" s="49">
        <f t="shared" si="2"/>
        <v>0</v>
      </c>
    </row>
    <row r="93" spans="1:9" ht="12.75" customHeight="1" thickBot="1" x14ac:dyDescent="0.25">
      <c r="A93" s="106"/>
      <c r="B93" s="109">
        <v>1326.91</v>
      </c>
      <c r="C93" s="88" t="s">
        <v>72</v>
      </c>
      <c r="D93" s="89"/>
      <c r="E93" s="47"/>
      <c r="F93" s="47"/>
      <c r="G93" s="47"/>
      <c r="H93" s="48"/>
      <c r="I93" s="49">
        <f t="shared" si="2"/>
        <v>0</v>
      </c>
    </row>
    <row r="94" spans="1:9" ht="12.75" customHeight="1" thickBot="1" x14ac:dyDescent="0.25">
      <c r="A94" s="106"/>
      <c r="B94" s="109">
        <v>1435.34</v>
      </c>
      <c r="C94" s="88" t="s">
        <v>73</v>
      </c>
      <c r="D94" s="89"/>
      <c r="E94" s="47"/>
      <c r="F94" s="47"/>
      <c r="G94" s="47"/>
      <c r="H94" s="48"/>
      <c r="I94" s="49">
        <f t="shared" si="2"/>
        <v>0</v>
      </c>
    </row>
    <row r="95" spans="1:9" ht="12.75" customHeight="1" thickBot="1" x14ac:dyDescent="0.25">
      <c r="A95" s="11"/>
      <c r="B95" s="109">
        <v>2170.12</v>
      </c>
      <c r="C95" s="88" t="s">
        <v>74</v>
      </c>
      <c r="D95" s="89"/>
      <c r="E95" s="47"/>
      <c r="F95" s="47"/>
      <c r="G95" s="47"/>
      <c r="H95" s="48"/>
      <c r="I95" s="49">
        <f t="shared" si="2"/>
        <v>0</v>
      </c>
    </row>
    <row r="96" spans="1:9" ht="12.75" customHeight="1" thickBot="1" x14ac:dyDescent="0.25">
      <c r="A96" s="11"/>
      <c r="B96" s="109">
        <v>2794.3533000000002</v>
      </c>
      <c r="C96" s="88" t="s">
        <v>75</v>
      </c>
      <c r="D96" s="89"/>
      <c r="E96" s="47"/>
      <c r="F96" s="47"/>
      <c r="G96" s="47"/>
      <c r="H96" s="48"/>
      <c r="I96" s="49">
        <f t="shared" si="2"/>
        <v>0</v>
      </c>
    </row>
    <row r="97" spans="1:9" ht="12.75" customHeight="1" thickBot="1" x14ac:dyDescent="0.25">
      <c r="A97" s="11"/>
      <c r="B97" s="109">
        <v>2283.0225999999998</v>
      </c>
      <c r="C97" s="88" t="s">
        <v>76</v>
      </c>
      <c r="D97" s="89"/>
      <c r="E97" s="47"/>
      <c r="F97" s="47"/>
      <c r="G97" s="47"/>
      <c r="H97" s="48"/>
      <c r="I97" s="49">
        <f t="shared" si="2"/>
        <v>0</v>
      </c>
    </row>
    <row r="98" spans="1:9" ht="12.75" customHeight="1" thickBot="1" x14ac:dyDescent="0.25">
      <c r="A98" s="11"/>
      <c r="B98" s="109">
        <v>2161.9409000000001</v>
      </c>
      <c r="C98" s="88" t="s">
        <v>77</v>
      </c>
      <c r="D98" s="89"/>
      <c r="E98" s="47"/>
      <c r="F98" s="47"/>
      <c r="G98" s="47"/>
      <c r="H98" s="48"/>
      <c r="I98" s="49">
        <f t="shared" si="2"/>
        <v>0</v>
      </c>
    </row>
    <row r="99" spans="1:9" ht="12.75" customHeight="1" thickBot="1" x14ac:dyDescent="0.25">
      <c r="A99" s="11"/>
      <c r="B99" s="109">
        <v>2418.7957999999999</v>
      </c>
      <c r="C99" s="88" t="s">
        <v>78</v>
      </c>
      <c r="D99" s="89"/>
      <c r="E99" s="47"/>
      <c r="F99" s="47"/>
      <c r="G99" s="47"/>
      <c r="H99" s="48"/>
      <c r="I99" s="49">
        <f t="shared" si="2"/>
        <v>0</v>
      </c>
    </row>
    <row r="100" spans="1:9" ht="12.75" customHeight="1" thickBot="1" x14ac:dyDescent="0.25">
      <c r="A100" s="11"/>
      <c r="B100" s="109">
        <v>2454.5862999999999</v>
      </c>
      <c r="C100" s="88" t="s">
        <v>79</v>
      </c>
      <c r="D100" s="89"/>
      <c r="E100" s="47"/>
      <c r="F100" s="47"/>
      <c r="G100" s="47"/>
      <c r="H100" s="48"/>
      <c r="I100" s="49">
        <f t="shared" si="2"/>
        <v>0</v>
      </c>
    </row>
    <row r="101" spans="1:9" ht="12.75" customHeight="1" thickBot="1" x14ac:dyDescent="0.25">
      <c r="A101" s="434"/>
      <c r="B101" s="512">
        <f>SUM(B89:B100)</f>
        <v>22363.848900000001</v>
      </c>
      <c r="C101" s="518" t="s">
        <v>86</v>
      </c>
      <c r="D101" s="89"/>
      <c r="E101" s="47"/>
      <c r="F101" s="47"/>
      <c r="G101" s="47"/>
      <c r="H101" s="48"/>
      <c r="I101" s="49">
        <f t="shared" si="2"/>
        <v>0</v>
      </c>
    </row>
    <row r="102" spans="1:9" ht="12.75" customHeight="1" thickBot="1" x14ac:dyDescent="0.25">
      <c r="A102" s="596" t="s">
        <v>114</v>
      </c>
      <c r="B102" s="109">
        <v>145.66999999999999</v>
      </c>
      <c r="C102" s="88" t="s">
        <v>72</v>
      </c>
      <c r="D102" s="89"/>
      <c r="E102" s="47"/>
      <c r="F102" s="47"/>
      <c r="G102" s="47"/>
      <c r="H102" s="48"/>
      <c r="I102" s="49">
        <f t="shared" si="2"/>
        <v>0</v>
      </c>
    </row>
    <row r="103" spans="1:9" ht="12.75" customHeight="1" thickBot="1" x14ac:dyDescent="0.25">
      <c r="A103" s="597"/>
      <c r="B103" s="109">
        <v>217.39</v>
      </c>
      <c r="C103" s="88" t="s">
        <v>73</v>
      </c>
      <c r="D103" s="89"/>
      <c r="E103" s="47"/>
      <c r="F103" s="47"/>
      <c r="G103" s="47"/>
      <c r="H103" s="48"/>
      <c r="I103" s="49">
        <f t="shared" si="2"/>
        <v>0</v>
      </c>
    </row>
    <row r="104" spans="1:9" ht="12.75" customHeight="1" thickBot="1" x14ac:dyDescent="0.25">
      <c r="A104" s="597"/>
      <c r="B104" s="109">
        <v>106.78</v>
      </c>
      <c r="C104" s="88" t="s">
        <v>74</v>
      </c>
      <c r="D104" s="89"/>
      <c r="E104" s="47"/>
      <c r="F104" s="47"/>
      <c r="G104" s="47"/>
      <c r="H104" s="48"/>
      <c r="I104" s="49">
        <f t="shared" si="2"/>
        <v>0</v>
      </c>
    </row>
    <row r="105" spans="1:9" ht="12.75" customHeight="1" thickBot="1" x14ac:dyDescent="0.25">
      <c r="A105" s="597"/>
      <c r="B105" s="109">
        <v>43.21</v>
      </c>
      <c r="C105" s="88" t="s">
        <v>75</v>
      </c>
      <c r="D105" s="89"/>
      <c r="E105" s="47"/>
      <c r="F105" s="47"/>
      <c r="G105" s="47"/>
      <c r="H105" s="48"/>
      <c r="I105" s="49">
        <f t="shared" si="2"/>
        <v>0</v>
      </c>
    </row>
    <row r="106" spans="1:9" ht="12.75" customHeight="1" thickBot="1" x14ac:dyDescent="0.25">
      <c r="A106" s="598"/>
      <c r="B106" s="512">
        <f>SUM(B102:B105)</f>
        <v>513.04999999999995</v>
      </c>
      <c r="C106" s="518" t="s">
        <v>86</v>
      </c>
      <c r="D106" s="89"/>
      <c r="E106" s="47"/>
      <c r="F106" s="47"/>
      <c r="G106" s="47"/>
      <c r="H106" s="48"/>
      <c r="I106" s="49">
        <v>298.8</v>
      </c>
    </row>
    <row r="107" spans="1:9" ht="12.75" customHeight="1" thickBot="1" x14ac:dyDescent="0.25">
      <c r="A107" s="82"/>
      <c r="B107" s="111">
        <f>B101+B106</f>
        <v>22876.8989</v>
      </c>
      <c r="C107" s="112"/>
      <c r="D107" s="111"/>
      <c r="E107" s="113"/>
      <c r="F107" s="112"/>
      <c r="G107" s="112"/>
      <c r="H107" s="111" t="s">
        <v>16</v>
      </c>
      <c r="I107" s="111">
        <f>SUM(I89:I106)</f>
        <v>298.8</v>
      </c>
    </row>
    <row r="108" spans="1:9" ht="77.25" thickBot="1" x14ac:dyDescent="0.25">
      <c r="A108" s="137" t="s">
        <v>382</v>
      </c>
      <c r="B108" s="120" t="s">
        <v>15</v>
      </c>
      <c r="C108" s="134" t="s">
        <v>4</v>
      </c>
      <c r="D108" s="120" t="s">
        <v>22</v>
      </c>
      <c r="E108" s="135" t="s">
        <v>17</v>
      </c>
      <c r="F108" s="120" t="s">
        <v>18</v>
      </c>
      <c r="G108" s="134" t="s">
        <v>9</v>
      </c>
      <c r="H108" s="120" t="s">
        <v>12</v>
      </c>
      <c r="I108" s="120" t="s">
        <v>11</v>
      </c>
    </row>
    <row r="109" spans="1:9" ht="12.75" customHeight="1" thickBot="1" x14ac:dyDescent="0.25">
      <c r="A109" s="230"/>
      <c r="B109" s="109"/>
      <c r="C109" s="55" t="s">
        <v>65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/>
      <c r="C110" s="55" t="s">
        <v>66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/>
      <c r="C111" s="88" t="s">
        <v>69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/>
      <c r="C112" s="88" t="s">
        <v>71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/>
      <c r="C113" s="88" t="s">
        <v>72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/>
      <c r="C114" s="88" t="s">
        <v>73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30"/>
      <c r="B115" s="109"/>
      <c r="C115" s="88" t="s">
        <v>74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230"/>
      <c r="B116" s="109"/>
      <c r="C116" s="88" t="s">
        <v>75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230"/>
      <c r="B117" s="109"/>
      <c r="C117" s="88" t="s">
        <v>76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230"/>
      <c r="B118" s="109"/>
      <c r="C118" s="88" t="s">
        <v>77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230"/>
      <c r="B119" s="109"/>
      <c r="C119" s="88" t="s">
        <v>78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230"/>
      <c r="B120" s="109"/>
      <c r="C120" s="88" t="s">
        <v>79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230"/>
      <c r="B121" s="109"/>
      <c r="C121" s="170" t="s">
        <v>86</v>
      </c>
      <c r="D121" s="89"/>
      <c r="E121" s="47"/>
      <c r="F121" s="47"/>
      <c r="G121" s="47"/>
      <c r="H121" s="48"/>
      <c r="I121" s="49"/>
    </row>
    <row r="122" spans="1:9" ht="13.5" thickBot="1" x14ac:dyDescent="0.25">
      <c r="A122" s="183"/>
      <c r="B122" s="200">
        <f>SUM(B109:B121)</f>
        <v>0</v>
      </c>
      <c r="C122" s="201"/>
      <c r="D122" s="200"/>
      <c r="E122" s="202"/>
      <c r="F122" s="201"/>
      <c r="G122" s="201"/>
      <c r="H122" s="200" t="s">
        <v>16</v>
      </c>
      <c r="I122" s="233">
        <f>SUM(I109:I121)</f>
        <v>0</v>
      </c>
    </row>
    <row r="123" spans="1:9" ht="26.25" thickBot="1" x14ac:dyDescent="0.25">
      <c r="A123" s="46" t="s">
        <v>7</v>
      </c>
      <c r="B123" s="117" t="s">
        <v>15</v>
      </c>
      <c r="C123" s="117" t="s">
        <v>4</v>
      </c>
      <c r="D123" s="117" t="s">
        <v>22</v>
      </c>
      <c r="E123" s="121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</row>
    <row r="124" spans="1:9" ht="12.75" customHeight="1" x14ac:dyDescent="0.2">
      <c r="A124" s="641" t="s">
        <v>81</v>
      </c>
      <c r="B124" s="33"/>
      <c r="C124" s="33" t="s">
        <v>65</v>
      </c>
      <c r="D124" s="34"/>
      <c r="E124" s="35"/>
      <c r="F124" s="35" t="s">
        <v>82</v>
      </c>
      <c r="G124" s="35">
        <v>89</v>
      </c>
      <c r="H124" s="16">
        <v>4.54</v>
      </c>
      <c r="I124" s="33">
        <f>G124*H124</f>
        <v>404.06</v>
      </c>
    </row>
    <row r="125" spans="1:9" ht="12.75" customHeight="1" x14ac:dyDescent="0.2">
      <c r="A125" s="641"/>
      <c r="B125" s="13"/>
      <c r="C125" s="13" t="s">
        <v>66</v>
      </c>
      <c r="D125" s="14"/>
      <c r="E125" s="15"/>
      <c r="F125" s="15" t="s">
        <v>82</v>
      </c>
      <c r="G125" s="15">
        <v>84</v>
      </c>
      <c r="H125" s="16">
        <v>4.54</v>
      </c>
      <c r="I125" s="13">
        <f t="shared" ref="I125:I132" si="3">G125*H125</f>
        <v>381.36</v>
      </c>
    </row>
    <row r="126" spans="1:9" ht="12.75" customHeight="1" x14ac:dyDescent="0.2">
      <c r="A126" s="641"/>
      <c r="B126" s="13"/>
      <c r="C126" s="13" t="s">
        <v>69</v>
      </c>
      <c r="D126" s="14"/>
      <c r="E126" s="15"/>
      <c r="F126" s="15" t="s">
        <v>82</v>
      </c>
      <c r="G126" s="15">
        <v>89</v>
      </c>
      <c r="H126" s="16">
        <v>4.54</v>
      </c>
      <c r="I126" s="13">
        <f t="shared" si="3"/>
        <v>404.06</v>
      </c>
    </row>
    <row r="127" spans="1:9" ht="12.75" customHeight="1" x14ac:dyDescent="0.2">
      <c r="A127" s="641"/>
      <c r="B127" s="13"/>
      <c r="C127" s="13" t="s">
        <v>71</v>
      </c>
      <c r="D127" s="14"/>
      <c r="E127" s="15"/>
      <c r="F127" s="15" t="s">
        <v>82</v>
      </c>
      <c r="G127" s="15">
        <v>86</v>
      </c>
      <c r="H127" s="16">
        <v>4.54</v>
      </c>
      <c r="I127" s="13">
        <f t="shared" si="3"/>
        <v>390.44</v>
      </c>
    </row>
    <row r="128" spans="1:9" x14ac:dyDescent="0.2">
      <c r="A128" s="641"/>
      <c r="B128" s="13"/>
      <c r="C128" s="13" t="s">
        <v>72</v>
      </c>
      <c r="D128" s="14"/>
      <c r="E128" s="15"/>
      <c r="F128" s="15" t="s">
        <v>82</v>
      </c>
      <c r="G128" s="15">
        <v>89</v>
      </c>
      <c r="H128" s="16">
        <v>4.54</v>
      </c>
      <c r="I128" s="13">
        <f t="shared" si="3"/>
        <v>404.06</v>
      </c>
    </row>
    <row r="129" spans="1:255" ht="12.75" customHeight="1" x14ac:dyDescent="0.2">
      <c r="A129" s="641"/>
      <c r="B129" s="13"/>
      <c r="C129" s="13" t="s">
        <v>73</v>
      </c>
      <c r="D129" s="14"/>
      <c r="E129" s="15"/>
      <c r="F129" s="15" t="s">
        <v>82</v>
      </c>
      <c r="G129" s="15">
        <v>86</v>
      </c>
      <c r="H129" s="16">
        <v>4.54</v>
      </c>
      <c r="I129" s="13">
        <f t="shared" si="3"/>
        <v>390.44</v>
      </c>
    </row>
    <row r="130" spans="1:255" ht="12.75" customHeight="1" x14ac:dyDescent="0.2">
      <c r="A130" s="641"/>
      <c r="B130" s="13"/>
      <c r="C130" s="13" t="s">
        <v>74</v>
      </c>
      <c r="D130" s="14"/>
      <c r="E130" s="15"/>
      <c r="F130" s="15" t="s">
        <v>82</v>
      </c>
      <c r="G130" s="15">
        <v>89</v>
      </c>
      <c r="H130" s="16">
        <v>4.8099999999999996</v>
      </c>
      <c r="I130" s="13">
        <f t="shared" si="3"/>
        <v>428.09</v>
      </c>
    </row>
    <row r="131" spans="1:255" ht="12.75" customHeight="1" x14ac:dyDescent="0.2">
      <c r="A131" s="641"/>
      <c r="B131" s="13"/>
      <c r="C131" s="13" t="s">
        <v>75</v>
      </c>
      <c r="D131" s="14"/>
      <c r="E131" s="15"/>
      <c r="F131" s="15" t="s">
        <v>82</v>
      </c>
      <c r="G131" s="15">
        <v>89</v>
      </c>
      <c r="H131" s="16">
        <v>4.8099999999999996</v>
      </c>
      <c r="I131" s="13">
        <f t="shared" si="3"/>
        <v>428.09</v>
      </c>
    </row>
    <row r="132" spans="1:255" ht="12.75" customHeight="1" x14ac:dyDescent="0.2">
      <c r="A132" s="641"/>
      <c r="B132" s="13"/>
      <c r="C132" s="13" t="s">
        <v>76</v>
      </c>
      <c r="D132" s="14"/>
      <c r="E132" s="15"/>
      <c r="F132" s="15" t="s">
        <v>82</v>
      </c>
      <c r="G132" s="15">
        <v>86</v>
      </c>
      <c r="H132" s="16">
        <v>4.8099999999999996</v>
      </c>
      <c r="I132" s="13">
        <f t="shared" si="3"/>
        <v>413.65999999999997</v>
      </c>
    </row>
    <row r="133" spans="1:255" ht="12.75" customHeight="1" x14ac:dyDescent="0.2">
      <c r="A133" s="641"/>
      <c r="B133" s="13"/>
      <c r="C133" s="13" t="s">
        <v>77</v>
      </c>
      <c r="D133" s="14"/>
      <c r="E133" s="15"/>
      <c r="F133" s="15" t="s">
        <v>82</v>
      </c>
      <c r="G133" s="15">
        <v>89</v>
      </c>
      <c r="H133" s="16">
        <v>4.8099999999999996</v>
      </c>
      <c r="I133" s="13">
        <f>G133*H133</f>
        <v>428.09</v>
      </c>
    </row>
    <row r="134" spans="1:255" ht="12.75" customHeight="1" x14ac:dyDescent="0.2">
      <c r="A134" s="641"/>
      <c r="B134" s="13"/>
      <c r="C134" s="13" t="s">
        <v>78</v>
      </c>
      <c r="D134" s="14"/>
      <c r="E134" s="15"/>
      <c r="F134" s="15" t="s">
        <v>82</v>
      </c>
      <c r="G134" s="15">
        <v>86</v>
      </c>
      <c r="H134" s="16">
        <v>4.8099999999999996</v>
      </c>
      <c r="I134" s="13">
        <f>G134*H134</f>
        <v>413.65999999999997</v>
      </c>
    </row>
    <row r="135" spans="1:255" ht="12.75" customHeight="1" x14ac:dyDescent="0.2">
      <c r="A135" s="641"/>
      <c r="B135" s="13"/>
      <c r="C135" s="13" t="s">
        <v>79</v>
      </c>
      <c r="D135" s="14"/>
      <c r="E135" s="15"/>
      <c r="F135" s="15" t="s">
        <v>82</v>
      </c>
      <c r="G135" s="15">
        <v>89</v>
      </c>
      <c r="H135" s="16">
        <v>4.8099999999999996</v>
      </c>
      <c r="I135" s="13">
        <f>G135*H135</f>
        <v>428.09</v>
      </c>
    </row>
    <row r="136" spans="1:255" ht="12.75" customHeight="1" x14ac:dyDescent="0.2">
      <c r="A136" s="653"/>
      <c r="B136" s="13"/>
      <c r="C136" s="13" t="s">
        <v>86</v>
      </c>
      <c r="D136" s="14"/>
      <c r="E136" s="15"/>
      <c r="F136" s="15" t="s">
        <v>82</v>
      </c>
      <c r="G136" s="15">
        <f>SUM(G124:G135)</f>
        <v>1051</v>
      </c>
      <c r="H136" s="16"/>
      <c r="I136" s="247">
        <f>SUM(I124:I135)</f>
        <v>4914.1000000000004</v>
      </c>
    </row>
    <row r="137" spans="1:255" ht="25.5" x14ac:dyDescent="0.2">
      <c r="A137" s="11" t="s">
        <v>91</v>
      </c>
      <c r="B137" s="13"/>
      <c r="C137" s="13" t="s">
        <v>86</v>
      </c>
      <c r="D137" s="14"/>
      <c r="E137" s="15"/>
      <c r="F137" s="15"/>
      <c r="G137" s="15"/>
      <c r="H137" s="16"/>
      <c r="I137" s="247">
        <v>29833.52</v>
      </c>
    </row>
    <row r="138" spans="1:255" ht="12.75" customHeight="1" x14ac:dyDescent="0.2">
      <c r="A138" s="11" t="s">
        <v>83</v>
      </c>
      <c r="B138" s="13"/>
      <c r="C138" s="13" t="s">
        <v>86</v>
      </c>
      <c r="D138" s="14"/>
      <c r="E138" s="15"/>
      <c r="F138" s="15"/>
      <c r="G138" s="15"/>
      <c r="H138" s="16"/>
      <c r="I138" s="247">
        <v>2026.79</v>
      </c>
    </row>
    <row r="139" spans="1:255" ht="12.75" customHeight="1" x14ac:dyDescent="0.2">
      <c r="A139" s="11" t="s">
        <v>85</v>
      </c>
      <c r="B139" s="13"/>
      <c r="C139" s="13" t="s">
        <v>86</v>
      </c>
      <c r="D139" s="14"/>
      <c r="E139" s="15"/>
      <c r="F139" s="15"/>
      <c r="G139" s="15"/>
      <c r="H139" s="16"/>
      <c r="I139" s="247">
        <v>2167.06</v>
      </c>
    </row>
    <row r="140" spans="1:255" ht="12.75" customHeight="1" x14ac:dyDescent="0.2">
      <c r="A140" s="243" t="s">
        <v>88</v>
      </c>
      <c r="B140" s="13"/>
      <c r="C140" s="13" t="s">
        <v>86</v>
      </c>
      <c r="D140" s="14"/>
      <c r="E140" s="15"/>
      <c r="F140" s="15"/>
      <c r="G140" s="15"/>
      <c r="H140" s="16"/>
      <c r="I140" s="247">
        <v>1708.08</v>
      </c>
    </row>
    <row r="141" spans="1:255" ht="12.75" customHeight="1" thickBot="1" x14ac:dyDescent="0.25">
      <c r="A141" s="30"/>
      <c r="B141" s="112"/>
      <c r="C141" s="112"/>
      <c r="D141" s="111"/>
      <c r="E141" s="113"/>
      <c r="F141" s="112"/>
      <c r="G141" s="112"/>
      <c r="H141" s="111" t="s">
        <v>16</v>
      </c>
      <c r="I141" s="111">
        <f>SUM(I136:I140)</f>
        <v>40649.550000000003</v>
      </c>
    </row>
    <row r="142" spans="1:255" s="45" customFormat="1" ht="83.25" customHeight="1" thickBot="1" x14ac:dyDescent="0.25">
      <c r="A142" s="120" t="s">
        <v>96</v>
      </c>
      <c r="B142" s="117" t="s">
        <v>15</v>
      </c>
      <c r="C142" s="117" t="s">
        <v>4</v>
      </c>
      <c r="D142" s="117" t="s">
        <v>22</v>
      </c>
      <c r="E142" s="121" t="s">
        <v>17</v>
      </c>
      <c r="F142" s="117" t="s">
        <v>18</v>
      </c>
      <c r="G142" s="117" t="s">
        <v>9</v>
      </c>
      <c r="H142" s="117" t="s">
        <v>12</v>
      </c>
      <c r="I142" s="118" t="s">
        <v>11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106"/>
      <c r="B143" s="107">
        <v>791.17</v>
      </c>
      <c r="C143" s="58" t="s">
        <v>65</v>
      </c>
      <c r="D143" s="67"/>
      <c r="E143" s="59"/>
      <c r="F143" s="59"/>
      <c r="G143" s="59"/>
      <c r="H143" s="60"/>
      <c r="I143" s="61">
        <f t="shared" ref="I143:I154" si="4">G143*H143</f>
        <v>0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106"/>
      <c r="B144" s="108">
        <v>693.03</v>
      </c>
      <c r="C144" s="95" t="s">
        <v>66</v>
      </c>
      <c r="D144" s="96"/>
      <c r="E144" s="97"/>
      <c r="F144" s="97"/>
      <c r="G144" s="97"/>
      <c r="H144" s="98"/>
      <c r="I144" s="99">
        <f t="shared" si="4"/>
        <v>0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106"/>
      <c r="B145" s="109">
        <v>790.44</v>
      </c>
      <c r="C145" s="88" t="s">
        <v>69</v>
      </c>
      <c r="D145" s="89"/>
      <c r="E145" s="47"/>
      <c r="F145" s="47"/>
      <c r="G145" s="47"/>
      <c r="H145" s="48"/>
      <c r="I145" s="49">
        <f t="shared" si="4"/>
        <v>0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06"/>
      <c r="B146" s="109">
        <v>781.4</v>
      </c>
      <c r="C146" s="88" t="s">
        <v>71</v>
      </c>
      <c r="D146" s="89"/>
      <c r="E146" s="47"/>
      <c r="F146" s="47"/>
      <c r="G146" s="47"/>
      <c r="H146" s="48"/>
      <c r="I146" s="49">
        <f t="shared" si="4"/>
        <v>0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106"/>
      <c r="B147" s="109">
        <v>789.46</v>
      </c>
      <c r="C147" s="88" t="s">
        <v>72</v>
      </c>
      <c r="D147" s="89"/>
      <c r="E147" s="47"/>
      <c r="F147" s="47"/>
      <c r="G147" s="47"/>
      <c r="H147" s="48"/>
      <c r="I147" s="49">
        <f t="shared" si="4"/>
        <v>0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106"/>
      <c r="B148" s="109">
        <v>778.42</v>
      </c>
      <c r="C148" s="88" t="s">
        <v>73</v>
      </c>
      <c r="D148" s="89"/>
      <c r="E148" s="47"/>
      <c r="F148" s="47"/>
      <c r="G148" s="47"/>
      <c r="H148" s="48"/>
      <c r="I148" s="49">
        <f t="shared" si="4"/>
        <v>0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11"/>
      <c r="B149" s="109">
        <v>653.46</v>
      </c>
      <c r="C149" s="88" t="s">
        <v>74</v>
      </c>
      <c r="D149" s="89"/>
      <c r="E149" s="47"/>
      <c r="F149" s="47"/>
      <c r="G149" s="47"/>
      <c r="H149" s="48"/>
      <c r="I149" s="49">
        <f t="shared" si="4"/>
        <v>0</v>
      </c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11"/>
      <c r="B150" s="109">
        <v>690.88</v>
      </c>
      <c r="C150" s="88" t="s">
        <v>75</v>
      </c>
      <c r="D150" s="89"/>
      <c r="E150" s="47"/>
      <c r="F150" s="47"/>
      <c r="G150" s="47"/>
      <c r="H150" s="48"/>
      <c r="I150" s="49">
        <f t="shared" si="4"/>
        <v>0</v>
      </c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11"/>
      <c r="B151" s="109">
        <v>778.75</v>
      </c>
      <c r="C151" s="88" t="s">
        <v>76</v>
      </c>
      <c r="D151" s="89"/>
      <c r="E151" s="47"/>
      <c r="F151" s="47"/>
      <c r="G151" s="47"/>
      <c r="H151" s="48"/>
      <c r="I151" s="49">
        <f t="shared" si="4"/>
        <v>0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11"/>
      <c r="B152" s="109">
        <v>632.49</v>
      </c>
      <c r="C152" s="88" t="s">
        <v>77</v>
      </c>
      <c r="D152" s="89"/>
      <c r="E152" s="47"/>
      <c r="F152" s="47"/>
      <c r="G152" s="47"/>
      <c r="H152" s="48"/>
      <c r="I152" s="49">
        <f t="shared" si="4"/>
        <v>0</v>
      </c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11"/>
      <c r="B153" s="109">
        <v>640.33000000000004</v>
      </c>
      <c r="C153" s="88" t="s">
        <v>78</v>
      </c>
      <c r="D153" s="89"/>
      <c r="E153" s="47"/>
      <c r="F153" s="47"/>
      <c r="G153" s="47"/>
      <c r="H153" s="48"/>
      <c r="I153" s="49">
        <f t="shared" si="4"/>
        <v>0</v>
      </c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11"/>
      <c r="B154" s="109">
        <v>798.43</v>
      </c>
      <c r="C154" s="88" t="s">
        <v>79</v>
      </c>
      <c r="D154" s="89"/>
      <c r="E154" s="47"/>
      <c r="F154" s="47"/>
      <c r="G154" s="47"/>
      <c r="H154" s="48"/>
      <c r="I154" s="49">
        <f t="shared" si="4"/>
        <v>0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3.5" thickBot="1" x14ac:dyDescent="0.25">
      <c r="A155" s="11"/>
      <c r="B155" s="188"/>
      <c r="C155" s="73" t="s">
        <v>86</v>
      </c>
      <c r="D155" s="166"/>
      <c r="E155" s="53"/>
      <c r="F155" s="53"/>
      <c r="G155" s="53"/>
      <c r="H155" s="156"/>
      <c r="I155" s="49">
        <v>298.31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11"/>
      <c r="B156" s="18">
        <f>SUM(B143:B154)</f>
        <v>8818.26</v>
      </c>
      <c r="C156" s="17"/>
      <c r="D156" s="18"/>
      <c r="E156" s="19"/>
      <c r="F156" s="17"/>
      <c r="G156" s="17"/>
      <c r="H156" s="18" t="s">
        <v>16</v>
      </c>
      <c r="I156" s="18">
        <f>SUM(I143:I155)</f>
        <v>298.31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64.5" thickBot="1" x14ac:dyDescent="0.25">
      <c r="A157" s="46" t="s">
        <v>98</v>
      </c>
      <c r="B157" s="117" t="s">
        <v>15</v>
      </c>
      <c r="C157" s="117" t="s">
        <v>4</v>
      </c>
      <c r="D157" s="117" t="s">
        <v>22</v>
      </c>
      <c r="E157" s="121" t="s">
        <v>17</v>
      </c>
      <c r="F157" s="117" t="s">
        <v>18</v>
      </c>
      <c r="G157" s="117" t="s">
        <v>9</v>
      </c>
      <c r="H157" s="117" t="s">
        <v>12</v>
      </c>
      <c r="I157" s="118" t="s">
        <v>11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26.25" thickBot="1" x14ac:dyDescent="0.25">
      <c r="A158" s="120" t="s">
        <v>87</v>
      </c>
      <c r="B158" s="167"/>
      <c r="C158" s="88" t="s">
        <v>86</v>
      </c>
      <c r="D158" s="241"/>
      <c r="E158" s="242"/>
      <c r="F158" s="241"/>
      <c r="G158" s="242"/>
      <c r="H158" s="259"/>
      <c r="I158" s="260">
        <v>11919.55</v>
      </c>
    </row>
    <row r="159" spans="1:255" ht="13.5" thickBot="1" x14ac:dyDescent="0.25">
      <c r="A159" s="46"/>
      <c r="B159" s="79">
        <f>SUM(B158:B158)</f>
        <v>0</v>
      </c>
      <c r="C159" s="78"/>
      <c r="D159" s="79"/>
      <c r="E159" s="80"/>
      <c r="F159" s="78"/>
      <c r="G159" s="78"/>
      <c r="H159" s="79" t="s">
        <v>16</v>
      </c>
      <c r="I159" s="79">
        <f>SUM(I158:I158)</f>
        <v>11919.55</v>
      </c>
    </row>
    <row r="160" spans="1:255" ht="51.75" thickBot="1" x14ac:dyDescent="0.25">
      <c r="A160" s="137" t="s">
        <v>97</v>
      </c>
      <c r="B160" s="117" t="s">
        <v>15</v>
      </c>
      <c r="C160" s="117" t="s">
        <v>4</v>
      </c>
      <c r="D160" s="117" t="s">
        <v>22</v>
      </c>
      <c r="E160" s="285" t="s">
        <v>17</v>
      </c>
      <c r="F160" s="117" t="s">
        <v>18</v>
      </c>
      <c r="G160" s="117" t="s">
        <v>9</v>
      </c>
      <c r="H160" s="117" t="s">
        <v>12</v>
      </c>
      <c r="I160" s="118" t="s">
        <v>11</v>
      </c>
    </row>
    <row r="161" spans="1:9" ht="13.5" thickBot="1" x14ac:dyDescent="0.25">
      <c r="A161" s="209"/>
      <c r="B161" s="188"/>
      <c r="C161" s="73" t="s">
        <v>86</v>
      </c>
      <c r="D161" s="166"/>
      <c r="E161" s="53"/>
      <c r="F161" s="53"/>
      <c r="G161" s="53"/>
      <c r="H161" s="156"/>
      <c r="I161" s="571">
        <v>18889.939999999999</v>
      </c>
    </row>
    <row r="162" spans="1:9" ht="13.5" thickBot="1" x14ac:dyDescent="0.25">
      <c r="A162" s="137"/>
      <c r="B162" s="277"/>
      <c r="C162" s="78"/>
      <c r="D162" s="79"/>
      <c r="E162" s="80"/>
      <c r="F162" s="78"/>
      <c r="G162" s="78"/>
      <c r="H162" s="79"/>
      <c r="I162" s="81">
        <f>SUM(I161)</f>
        <v>18889.939999999999</v>
      </c>
    </row>
    <row r="163" spans="1:9" x14ac:dyDescent="0.2">
      <c r="A163" s="9"/>
      <c r="B163" s="9"/>
      <c r="C163" s="9"/>
      <c r="D163" s="9"/>
      <c r="E163" s="9"/>
      <c r="F163" s="20"/>
      <c r="G163" s="20"/>
      <c r="H163" s="20"/>
      <c r="I163" s="20"/>
    </row>
    <row r="164" spans="1:9" ht="12.75" customHeight="1" x14ac:dyDescent="0.2">
      <c r="A164" s="21" t="s">
        <v>20</v>
      </c>
      <c r="B164" s="22"/>
      <c r="C164" s="23"/>
      <c r="D164" s="4" t="s">
        <v>8</v>
      </c>
      <c r="E164" s="4" t="s">
        <v>5</v>
      </c>
      <c r="F164" s="122" t="s">
        <v>6</v>
      </c>
    </row>
    <row r="165" spans="1:9" ht="12.75" customHeight="1" x14ac:dyDescent="0.2">
      <c r="A165" s="593" t="s">
        <v>14</v>
      </c>
      <c r="B165" s="594"/>
      <c r="C165" s="25"/>
      <c r="D165" s="26">
        <f>B27</f>
        <v>20034.309000000001</v>
      </c>
      <c r="E165" s="26">
        <f>I27</f>
        <v>4772.99</v>
      </c>
      <c r="F165" s="123">
        <f>D165+E165</f>
        <v>24807.298999999999</v>
      </c>
    </row>
    <row r="166" spans="1:9" ht="12.75" customHeight="1" x14ac:dyDescent="0.2">
      <c r="A166" s="593" t="s">
        <v>1603</v>
      </c>
      <c r="B166" s="594"/>
      <c r="C166" s="25"/>
      <c r="D166" s="26">
        <f>B87</f>
        <v>34935.322999999997</v>
      </c>
      <c r="E166" s="26">
        <f>I87</f>
        <v>6065.8099999999986</v>
      </c>
      <c r="F166" s="123">
        <f>D166+E166</f>
        <v>41001.132999999994</v>
      </c>
    </row>
    <row r="167" spans="1:9" ht="12.75" customHeight="1" x14ac:dyDescent="0.2">
      <c r="A167" s="593" t="s">
        <v>13</v>
      </c>
      <c r="B167" s="594"/>
      <c r="C167" s="25"/>
      <c r="D167" s="26">
        <f>B107</f>
        <v>22876.8989</v>
      </c>
      <c r="E167" s="26">
        <f>I107</f>
        <v>298.8</v>
      </c>
      <c r="F167" s="123">
        <f>D167+E167</f>
        <v>23175.698899999999</v>
      </c>
    </row>
    <row r="168" spans="1:9" ht="12.75" customHeight="1" x14ac:dyDescent="0.2">
      <c r="A168" s="593" t="s">
        <v>383</v>
      </c>
      <c r="B168" s="594"/>
      <c r="C168" s="25"/>
      <c r="D168" s="26">
        <f>B122</f>
        <v>0</v>
      </c>
      <c r="E168" s="26">
        <f>I122</f>
        <v>0</v>
      </c>
      <c r="F168" s="123">
        <f>D168+E168</f>
        <v>0</v>
      </c>
      <c r="G168" s="56"/>
    </row>
    <row r="169" spans="1:9" ht="12.75" customHeight="1" x14ac:dyDescent="0.2">
      <c r="A169" s="593" t="s">
        <v>25</v>
      </c>
      <c r="B169" s="594"/>
      <c r="C169" s="25"/>
      <c r="D169" s="26">
        <f>B156</f>
        <v>8818.26</v>
      </c>
      <c r="E169" s="26">
        <f>I156</f>
        <v>298.31</v>
      </c>
      <c r="F169" s="123">
        <f>D169+E169</f>
        <v>9116.57</v>
      </c>
      <c r="G169" s="56"/>
    </row>
    <row r="170" spans="1:9" ht="12.75" customHeight="1" x14ac:dyDescent="0.2">
      <c r="A170" s="607" t="s">
        <v>68</v>
      </c>
      <c r="B170" s="608"/>
      <c r="C170" s="248"/>
      <c r="D170" s="249"/>
      <c r="E170" s="249"/>
      <c r="F170" s="245">
        <f>F171+F172+F173+F174+F175</f>
        <v>40649.550000000003</v>
      </c>
      <c r="G170" s="56"/>
    </row>
    <row r="171" spans="1:9" ht="12.75" customHeight="1" x14ac:dyDescent="0.2">
      <c r="A171" s="605" t="s">
        <v>81</v>
      </c>
      <c r="B171" s="606"/>
      <c r="C171" s="25"/>
      <c r="D171" s="26"/>
      <c r="E171" s="26"/>
      <c r="F171" s="123">
        <f>I136</f>
        <v>4914.1000000000004</v>
      </c>
      <c r="G171" s="56"/>
    </row>
    <row r="172" spans="1:9" ht="12.75" customHeight="1" x14ac:dyDescent="0.2">
      <c r="A172" s="605" t="s">
        <v>91</v>
      </c>
      <c r="B172" s="606"/>
      <c r="C172" s="25"/>
      <c r="D172" s="26"/>
      <c r="E172" s="26"/>
      <c r="F172" s="123">
        <f>I137</f>
        <v>29833.52</v>
      </c>
      <c r="G172" s="56"/>
    </row>
    <row r="173" spans="1:9" ht="12.75" customHeight="1" x14ac:dyDescent="0.2">
      <c r="A173" s="605" t="s">
        <v>83</v>
      </c>
      <c r="B173" s="606"/>
      <c r="C173" s="25"/>
      <c r="D173" s="26"/>
      <c r="E173" s="26"/>
      <c r="F173" s="123">
        <f>I138</f>
        <v>2026.79</v>
      </c>
      <c r="G173" s="56"/>
    </row>
    <row r="174" spans="1:9" ht="12.75" customHeight="1" x14ac:dyDescent="0.2">
      <c r="A174" s="605" t="s">
        <v>85</v>
      </c>
      <c r="B174" s="606"/>
      <c r="C174" s="25"/>
      <c r="D174" s="26"/>
      <c r="E174" s="26"/>
      <c r="F174" s="123">
        <f>I139</f>
        <v>2167.06</v>
      </c>
      <c r="G174" s="56"/>
    </row>
    <row r="175" spans="1:9" ht="12.75" customHeight="1" x14ac:dyDescent="0.2">
      <c r="A175" s="605" t="s">
        <v>88</v>
      </c>
      <c r="B175" s="606"/>
      <c r="C175" s="25"/>
      <c r="D175" s="26"/>
      <c r="E175" s="26"/>
      <c r="F175" s="123">
        <f>I140</f>
        <v>1708.08</v>
      </c>
      <c r="G175" s="56"/>
    </row>
    <row r="176" spans="1:9" ht="12.75" customHeight="1" x14ac:dyDescent="0.2">
      <c r="A176" s="614" t="s">
        <v>2</v>
      </c>
      <c r="B176" s="615"/>
      <c r="C176" s="25"/>
      <c r="D176" s="26">
        <f>B159</f>
        <v>0</v>
      </c>
      <c r="E176" s="26"/>
      <c r="F176" s="123">
        <f>D176+E176+I159</f>
        <v>11919.55</v>
      </c>
      <c r="G176" s="56"/>
    </row>
    <row r="177" spans="1:7" ht="12.75" customHeight="1" x14ac:dyDescent="0.2">
      <c r="A177" s="614" t="s">
        <v>97</v>
      </c>
      <c r="B177" s="615"/>
      <c r="C177" s="25"/>
      <c r="D177" s="26"/>
      <c r="E177" s="26"/>
      <c r="F177" s="123">
        <f>I162</f>
        <v>18889.939999999999</v>
      </c>
      <c r="G177" s="56"/>
    </row>
    <row r="178" spans="1:7" ht="12.75" customHeight="1" x14ac:dyDescent="0.2">
      <c r="A178" s="612" t="s">
        <v>21</v>
      </c>
      <c r="B178" s="613"/>
      <c r="C178" s="27"/>
      <c r="D178" s="28">
        <f>SUM(D165:D176)</f>
        <v>86664.790899999993</v>
      </c>
      <c r="E178" s="28">
        <f>SUM(E165:E169)</f>
        <v>11435.909999999998</v>
      </c>
      <c r="F178" s="124">
        <f>F165+F166+F167+F168+F169+F170+F176+F177</f>
        <v>169559.74089999998</v>
      </c>
    </row>
  </sheetData>
  <autoFilter ref="A5:I156"/>
  <mergeCells count="47">
    <mergeCell ref="A44:A60"/>
    <mergeCell ref="D44:D60"/>
    <mergeCell ref="B65:B68"/>
    <mergeCell ref="C61:C63"/>
    <mergeCell ref="C65:C68"/>
    <mergeCell ref="D65:D68"/>
    <mergeCell ref="D61:D63"/>
    <mergeCell ref="B61:B63"/>
    <mergeCell ref="D7:D10"/>
    <mergeCell ref="D38:D43"/>
    <mergeCell ref="A74:A85"/>
    <mergeCell ref="D74:D85"/>
    <mergeCell ref="C74:C85"/>
    <mergeCell ref="B74:B85"/>
    <mergeCell ref="D30:D37"/>
    <mergeCell ref="A38:A43"/>
    <mergeCell ref="C30:C60"/>
    <mergeCell ref="A65:A68"/>
    <mergeCell ref="A177:B177"/>
    <mergeCell ref="A170:B170"/>
    <mergeCell ref="A178:B178"/>
    <mergeCell ref="A165:B165"/>
    <mergeCell ref="A166:B166"/>
    <mergeCell ref="A167:B167"/>
    <mergeCell ref="A176:B176"/>
    <mergeCell ref="A169:B169"/>
    <mergeCell ref="A168:B168"/>
    <mergeCell ref="A20:A26"/>
    <mergeCell ref="C20:C26"/>
    <mergeCell ref="A173:B173"/>
    <mergeCell ref="A175:B175"/>
    <mergeCell ref="A171:B171"/>
    <mergeCell ref="A172:B172"/>
    <mergeCell ref="A124:A136"/>
    <mergeCell ref="A174:B174"/>
    <mergeCell ref="A102:A106"/>
    <mergeCell ref="B30:B60"/>
    <mergeCell ref="D20:D26"/>
    <mergeCell ref="B20:B26"/>
    <mergeCell ref="G1:H1"/>
    <mergeCell ref="G2:H2"/>
    <mergeCell ref="A1:B1"/>
    <mergeCell ref="A61:A63"/>
    <mergeCell ref="A7:A10"/>
    <mergeCell ref="C7:C10"/>
    <mergeCell ref="B7:B10"/>
    <mergeCell ref="A30:A3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9"/>
  <dimension ref="A1:IU135"/>
  <sheetViews>
    <sheetView topLeftCell="A121" zoomScaleNormal="100" workbookViewId="0">
      <selection activeCell="A123" sqref="A123:B123"/>
    </sheetView>
  </sheetViews>
  <sheetFormatPr defaultRowHeight="12.75" customHeight="1" x14ac:dyDescent="0.2"/>
  <cols>
    <col min="1" max="1" width="24" customWidth="1"/>
    <col min="2" max="2" width="12.5703125" customWidth="1"/>
    <col min="3" max="3" width="13" customWidth="1"/>
    <col min="4" max="4" width="15" customWidth="1"/>
    <col min="5" max="5" width="26.28515625" customWidth="1"/>
    <col min="6" max="6" width="11.855468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620.79999999999995</v>
      </c>
      <c r="E2" s="5">
        <v>150803.28</v>
      </c>
      <c r="F2" s="6">
        <v>143832.07</v>
      </c>
      <c r="G2" s="586">
        <f>E2-F2</f>
        <v>6971.2099999999919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53</v>
      </c>
      <c r="F3" s="1"/>
      <c r="G3" s="1"/>
      <c r="H3" s="1" t="s">
        <v>24</v>
      </c>
      <c r="I3" s="8">
        <f>F2-F135</f>
        <v>2767.2145000000019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7.5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82"/>
      <c r="B6" s="73">
        <v>1866.74</v>
      </c>
      <c r="C6" s="73" t="s">
        <v>65</v>
      </c>
      <c r="D6" s="324"/>
      <c r="E6" s="53"/>
      <c r="F6" s="53"/>
      <c r="G6" s="53"/>
      <c r="H6" s="344"/>
      <c r="I6" s="43">
        <f t="shared" ref="I6:I21" si="0">G6*H6</f>
        <v>0</v>
      </c>
    </row>
    <row r="7" spans="1:9" ht="12.75" customHeight="1" x14ac:dyDescent="0.2">
      <c r="A7" s="268"/>
      <c r="B7" s="13">
        <v>1862.8</v>
      </c>
      <c r="C7" s="13" t="s">
        <v>66</v>
      </c>
      <c r="D7" s="271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321"/>
      <c r="B8" s="73">
        <v>1992.22</v>
      </c>
      <c r="C8" s="73" t="s">
        <v>69</v>
      </c>
      <c r="D8" s="402"/>
      <c r="E8" s="53"/>
      <c r="F8" s="53"/>
      <c r="G8" s="53"/>
      <c r="H8" s="156"/>
      <c r="I8" s="204">
        <f t="shared" si="0"/>
        <v>0</v>
      </c>
    </row>
    <row r="9" spans="1:9" ht="12.75" customHeight="1" x14ac:dyDescent="0.2">
      <c r="A9" s="588" t="s">
        <v>713</v>
      </c>
      <c r="B9" s="579">
        <v>1760.87</v>
      </c>
      <c r="C9" s="579" t="s">
        <v>71</v>
      </c>
      <c r="D9" s="591" t="s">
        <v>139</v>
      </c>
      <c r="E9" s="37" t="s">
        <v>714</v>
      </c>
      <c r="F9" s="37" t="s">
        <v>285</v>
      </c>
      <c r="G9" s="37">
        <v>0.25</v>
      </c>
      <c r="H9" s="38">
        <v>320</v>
      </c>
      <c r="I9" s="39">
        <f t="shared" si="0"/>
        <v>80</v>
      </c>
    </row>
    <row r="10" spans="1:9" ht="12.75" customHeight="1" x14ac:dyDescent="0.2">
      <c r="A10" s="589"/>
      <c r="B10" s="581"/>
      <c r="C10" s="581"/>
      <c r="D10" s="595"/>
      <c r="E10" s="15" t="s">
        <v>715</v>
      </c>
      <c r="F10" s="15" t="s">
        <v>425</v>
      </c>
      <c r="G10" s="15">
        <v>0.1</v>
      </c>
      <c r="H10" s="16">
        <v>340</v>
      </c>
      <c r="I10" s="43">
        <f t="shared" si="0"/>
        <v>34</v>
      </c>
    </row>
    <row r="11" spans="1:9" ht="12.75" customHeight="1" x14ac:dyDescent="0.2">
      <c r="A11" s="589"/>
      <c r="B11" s="581"/>
      <c r="C11" s="581"/>
      <c r="D11" s="595"/>
      <c r="E11" s="15" t="s">
        <v>716</v>
      </c>
      <c r="F11" s="15" t="s">
        <v>285</v>
      </c>
      <c r="G11" s="15">
        <v>0.25</v>
      </c>
      <c r="H11" s="16">
        <v>450</v>
      </c>
      <c r="I11" s="43">
        <f t="shared" si="0"/>
        <v>112.5</v>
      </c>
    </row>
    <row r="12" spans="1:9" ht="12.75" customHeight="1" thickBot="1" x14ac:dyDescent="0.25">
      <c r="A12" s="590"/>
      <c r="B12" s="580"/>
      <c r="C12" s="580"/>
      <c r="D12" s="592"/>
      <c r="E12" s="40" t="s">
        <v>717</v>
      </c>
      <c r="F12" s="40" t="s">
        <v>102</v>
      </c>
      <c r="G12" s="40">
        <v>2</v>
      </c>
      <c r="H12" s="41">
        <v>72.5</v>
      </c>
      <c r="I12" s="42">
        <f t="shared" si="0"/>
        <v>145</v>
      </c>
    </row>
    <row r="13" spans="1:9" ht="12.75" customHeight="1" x14ac:dyDescent="0.2">
      <c r="A13" s="265"/>
      <c r="B13" s="33">
        <v>1633.4</v>
      </c>
      <c r="C13" s="33" t="s">
        <v>72</v>
      </c>
      <c r="D13" s="312"/>
      <c r="E13" s="35"/>
      <c r="F13" s="35"/>
      <c r="G13" s="35"/>
      <c r="H13" s="36"/>
      <c r="I13" s="160">
        <f t="shared" si="0"/>
        <v>0</v>
      </c>
    </row>
    <row r="14" spans="1:9" ht="12.75" customHeight="1" x14ac:dyDescent="0.2">
      <c r="A14" s="265"/>
      <c r="B14" s="33">
        <v>1444.95</v>
      </c>
      <c r="C14" s="33" t="s">
        <v>73</v>
      </c>
      <c r="D14" s="312"/>
      <c r="E14" s="35"/>
      <c r="F14" s="35"/>
      <c r="G14" s="35"/>
      <c r="H14" s="36"/>
      <c r="I14" s="43">
        <f t="shared" si="0"/>
        <v>0</v>
      </c>
    </row>
    <row r="15" spans="1:9" ht="12.75" customHeight="1" x14ac:dyDescent="0.2">
      <c r="A15" s="265"/>
      <c r="B15" s="33">
        <v>1244.3499999999999</v>
      </c>
      <c r="C15" s="33" t="s">
        <v>74</v>
      </c>
      <c r="D15" s="312"/>
      <c r="E15" s="35"/>
      <c r="F15" s="35"/>
      <c r="G15" s="35"/>
      <c r="H15" s="36"/>
      <c r="I15" s="43">
        <f t="shared" si="0"/>
        <v>0</v>
      </c>
    </row>
    <row r="16" spans="1:9" ht="12.75" customHeight="1" thickBot="1" x14ac:dyDescent="0.25">
      <c r="A16" s="321"/>
      <c r="B16" s="73">
        <v>1018.624</v>
      </c>
      <c r="C16" s="73" t="s">
        <v>75</v>
      </c>
      <c r="D16" s="402"/>
      <c r="E16" s="53"/>
      <c r="F16" s="53"/>
      <c r="G16" s="53"/>
      <c r="H16" s="156"/>
      <c r="I16" s="204">
        <f t="shared" si="0"/>
        <v>0</v>
      </c>
    </row>
    <row r="17" spans="1:9" ht="12.75" customHeight="1" x14ac:dyDescent="0.2">
      <c r="A17" s="588" t="s">
        <v>1204</v>
      </c>
      <c r="B17" s="579">
        <v>1106.7439999999999</v>
      </c>
      <c r="C17" s="579" t="s">
        <v>76</v>
      </c>
      <c r="D17" s="616" t="s">
        <v>287</v>
      </c>
      <c r="E17" s="37" t="s">
        <v>422</v>
      </c>
      <c r="F17" s="37" t="s">
        <v>285</v>
      </c>
      <c r="G17" s="37">
        <v>0.5</v>
      </c>
      <c r="H17" s="38">
        <v>350</v>
      </c>
      <c r="I17" s="39">
        <f t="shared" si="0"/>
        <v>175</v>
      </c>
    </row>
    <row r="18" spans="1:9" ht="12.75" customHeight="1" thickBot="1" x14ac:dyDescent="0.25">
      <c r="A18" s="590"/>
      <c r="B18" s="580"/>
      <c r="C18" s="580"/>
      <c r="D18" s="617"/>
      <c r="E18" s="40" t="s">
        <v>424</v>
      </c>
      <c r="F18" s="40" t="s">
        <v>425</v>
      </c>
      <c r="G18" s="40">
        <v>0.5</v>
      </c>
      <c r="H18" s="41">
        <v>300</v>
      </c>
      <c r="I18" s="42">
        <f t="shared" si="0"/>
        <v>150</v>
      </c>
    </row>
    <row r="19" spans="1:9" ht="12.75" customHeight="1" x14ac:dyDescent="0.2">
      <c r="A19" s="32"/>
      <c r="B19" s="33">
        <v>1121.9970000000001</v>
      </c>
      <c r="C19" s="33" t="s">
        <v>77</v>
      </c>
      <c r="D19" s="34"/>
      <c r="E19" s="35"/>
      <c r="F19" s="35"/>
      <c r="G19" s="35"/>
      <c r="H19" s="36"/>
      <c r="I19" s="160">
        <f t="shared" si="0"/>
        <v>0</v>
      </c>
    </row>
    <row r="20" spans="1:9" ht="12.75" customHeight="1" x14ac:dyDescent="0.2">
      <c r="A20" s="11"/>
      <c r="B20" s="13">
        <v>1213.2919999999999</v>
      </c>
      <c r="C20" s="33" t="s">
        <v>78</v>
      </c>
      <c r="D20" s="14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11"/>
      <c r="B21" s="13">
        <v>1209.4880000000001</v>
      </c>
      <c r="C21" s="33" t="s">
        <v>79</v>
      </c>
      <c r="D21" s="14"/>
      <c r="E21" s="15"/>
      <c r="F21" s="15"/>
      <c r="G21" s="15"/>
      <c r="H21" s="16"/>
      <c r="I21" s="43">
        <f t="shared" si="0"/>
        <v>0</v>
      </c>
    </row>
    <row r="22" spans="1:9" ht="12.75" customHeight="1" thickBot="1" x14ac:dyDescent="0.25">
      <c r="A22" s="82"/>
      <c r="B22" s="200">
        <f>SUM(B6:B21)</f>
        <v>17475.475000000002</v>
      </c>
      <c r="C22" s="201"/>
      <c r="D22" s="200"/>
      <c r="E22" s="202"/>
      <c r="F22" s="201"/>
      <c r="G22" s="201"/>
      <c r="H22" s="200" t="s">
        <v>16</v>
      </c>
      <c r="I22" s="200">
        <f>SUM(I6:I21)</f>
        <v>696.5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ht="12.75" customHeight="1" x14ac:dyDescent="0.2">
      <c r="A24" s="32"/>
      <c r="B24" s="33">
        <v>2696.22</v>
      </c>
      <c r="C24" s="33" t="s">
        <v>65</v>
      </c>
      <c r="D24" s="34"/>
      <c r="E24" s="35"/>
      <c r="F24" s="35"/>
      <c r="G24" s="35"/>
      <c r="H24" s="36"/>
      <c r="I24" s="33">
        <f t="shared" ref="I24:I43" si="1">G24*H24</f>
        <v>0</v>
      </c>
    </row>
    <row r="25" spans="1:9" ht="12.75" customHeight="1" thickBot="1" x14ac:dyDescent="0.25">
      <c r="A25" s="30"/>
      <c r="B25" s="74">
        <v>2262.83</v>
      </c>
      <c r="C25" s="74" t="s">
        <v>66</v>
      </c>
      <c r="D25" s="75"/>
      <c r="E25" s="76"/>
      <c r="F25" s="76"/>
      <c r="G25" s="76"/>
      <c r="H25" s="77"/>
      <c r="I25" s="74">
        <f t="shared" si="1"/>
        <v>0</v>
      </c>
    </row>
    <row r="26" spans="1:9" ht="12.75" customHeight="1" x14ac:dyDescent="0.2">
      <c r="A26" s="588" t="s">
        <v>187</v>
      </c>
      <c r="B26" s="579">
        <v>2271.0300000000002</v>
      </c>
      <c r="C26" s="579" t="s">
        <v>69</v>
      </c>
      <c r="D26" s="616" t="s">
        <v>580</v>
      </c>
      <c r="E26" s="37" t="s">
        <v>273</v>
      </c>
      <c r="F26" s="37" t="s">
        <v>104</v>
      </c>
      <c r="G26" s="37">
        <v>2</v>
      </c>
      <c r="H26" s="38">
        <v>55.74</v>
      </c>
      <c r="I26" s="39">
        <f t="shared" si="1"/>
        <v>111.48</v>
      </c>
    </row>
    <row r="27" spans="1:9" ht="12.75" customHeight="1" x14ac:dyDescent="0.2">
      <c r="A27" s="589"/>
      <c r="B27" s="581"/>
      <c r="C27" s="581"/>
      <c r="D27" s="622"/>
      <c r="E27" s="15" t="s">
        <v>581</v>
      </c>
      <c r="F27" s="15" t="s">
        <v>100</v>
      </c>
      <c r="G27" s="15">
        <v>1</v>
      </c>
      <c r="H27" s="16">
        <v>117.27</v>
      </c>
      <c r="I27" s="43">
        <f t="shared" si="1"/>
        <v>117.27</v>
      </c>
    </row>
    <row r="28" spans="1:9" ht="12.75" customHeight="1" thickBot="1" x14ac:dyDescent="0.25">
      <c r="A28" s="590"/>
      <c r="B28" s="580"/>
      <c r="C28" s="580"/>
      <c r="D28" s="617"/>
      <c r="E28" s="40" t="s">
        <v>582</v>
      </c>
      <c r="F28" s="40" t="s">
        <v>100</v>
      </c>
      <c r="G28" s="40">
        <v>1</v>
      </c>
      <c r="H28" s="41">
        <v>60.79</v>
      </c>
      <c r="I28" s="42">
        <f t="shared" si="1"/>
        <v>60.79</v>
      </c>
    </row>
    <row r="29" spans="1:9" ht="12.75" customHeight="1" x14ac:dyDescent="0.2">
      <c r="A29" s="82"/>
      <c r="B29" s="73">
        <v>2100.0300000000002</v>
      </c>
      <c r="C29" s="73" t="s">
        <v>71</v>
      </c>
      <c r="D29" s="166"/>
      <c r="E29" s="35"/>
      <c r="F29" s="35"/>
      <c r="G29" s="35"/>
      <c r="H29" s="36"/>
      <c r="I29" s="33">
        <f t="shared" si="1"/>
        <v>0</v>
      </c>
    </row>
    <row r="30" spans="1:9" ht="12.75" customHeight="1" x14ac:dyDescent="0.2">
      <c r="A30" s="268"/>
      <c r="B30" s="13">
        <v>2093.37</v>
      </c>
      <c r="C30" s="74" t="s">
        <v>72</v>
      </c>
      <c r="D30" s="271"/>
      <c r="E30" s="15"/>
      <c r="F30" s="15"/>
      <c r="G30" s="15"/>
      <c r="H30" s="16"/>
      <c r="I30" s="13">
        <f t="shared" si="1"/>
        <v>0</v>
      </c>
    </row>
    <row r="31" spans="1:9" ht="12.75" customHeight="1" x14ac:dyDescent="0.2">
      <c r="A31" s="268"/>
      <c r="B31" s="13">
        <v>2062.6799999999998</v>
      </c>
      <c r="C31" s="74" t="s">
        <v>73</v>
      </c>
      <c r="D31" s="271"/>
      <c r="E31" s="15"/>
      <c r="F31" s="15"/>
      <c r="G31" s="15"/>
      <c r="H31" s="16"/>
      <c r="I31" s="13">
        <f t="shared" si="1"/>
        <v>0</v>
      </c>
    </row>
    <row r="32" spans="1:9" ht="12.75" customHeight="1" thickBot="1" x14ac:dyDescent="0.25">
      <c r="A32" s="268"/>
      <c r="B32" s="13">
        <v>2584.61</v>
      </c>
      <c r="C32" s="74" t="s">
        <v>74</v>
      </c>
      <c r="D32" s="271"/>
      <c r="E32" s="15"/>
      <c r="F32" s="15"/>
      <c r="G32" s="15"/>
      <c r="H32" s="16"/>
      <c r="I32" s="13">
        <f t="shared" si="1"/>
        <v>0</v>
      </c>
    </row>
    <row r="33" spans="1:9" ht="26.25" thickBot="1" x14ac:dyDescent="0.25">
      <c r="A33" s="46" t="s">
        <v>353</v>
      </c>
      <c r="B33" s="13">
        <v>2668.6039999999998</v>
      </c>
      <c r="C33" s="493" t="s">
        <v>75</v>
      </c>
      <c r="D33" s="47" t="s">
        <v>362</v>
      </c>
      <c r="E33" s="493" t="s">
        <v>355</v>
      </c>
      <c r="F33" s="493" t="s">
        <v>100</v>
      </c>
      <c r="G33" s="493">
        <v>2</v>
      </c>
      <c r="H33" s="48">
        <v>17</v>
      </c>
      <c r="I33" s="49">
        <f t="shared" si="1"/>
        <v>34</v>
      </c>
    </row>
    <row r="34" spans="1:9" ht="12.75" customHeight="1" x14ac:dyDescent="0.2">
      <c r="A34" s="588" t="s">
        <v>353</v>
      </c>
      <c r="B34" s="579">
        <v>3141.2379999999998</v>
      </c>
      <c r="C34" s="579" t="s">
        <v>76</v>
      </c>
      <c r="D34" s="616" t="s">
        <v>362</v>
      </c>
      <c r="E34" s="85" t="s">
        <v>355</v>
      </c>
      <c r="F34" s="85" t="s">
        <v>100</v>
      </c>
      <c r="G34" s="85">
        <v>2</v>
      </c>
      <c r="H34" s="158">
        <v>9.42</v>
      </c>
      <c r="I34" s="39">
        <f t="shared" si="1"/>
        <v>18.84</v>
      </c>
    </row>
    <row r="35" spans="1:9" ht="12.75" customHeight="1" x14ac:dyDescent="0.2">
      <c r="A35" s="589"/>
      <c r="B35" s="581"/>
      <c r="C35" s="581"/>
      <c r="D35" s="622"/>
      <c r="E35" s="15" t="s">
        <v>385</v>
      </c>
      <c r="F35" s="15" t="s">
        <v>100</v>
      </c>
      <c r="G35" s="15">
        <v>1</v>
      </c>
      <c r="H35" s="16">
        <v>38.51</v>
      </c>
      <c r="I35" s="43">
        <f t="shared" si="1"/>
        <v>38.51</v>
      </c>
    </row>
    <row r="36" spans="1:9" ht="12.75" customHeight="1" x14ac:dyDescent="0.2">
      <c r="A36" s="589"/>
      <c r="B36" s="581"/>
      <c r="C36" s="581"/>
      <c r="D36" s="622"/>
      <c r="E36" s="15" t="s">
        <v>1174</v>
      </c>
      <c r="F36" s="15" t="s">
        <v>104</v>
      </c>
      <c r="G36" s="15">
        <v>3</v>
      </c>
      <c r="H36" s="16">
        <v>26.79</v>
      </c>
      <c r="I36" s="43">
        <f t="shared" si="1"/>
        <v>80.37</v>
      </c>
    </row>
    <row r="37" spans="1:9" ht="12.75" customHeight="1" x14ac:dyDescent="0.2">
      <c r="A37" s="589"/>
      <c r="B37" s="581"/>
      <c r="C37" s="581"/>
      <c r="D37" s="622"/>
      <c r="E37" s="15" t="s">
        <v>704</v>
      </c>
      <c r="F37" s="15" t="s">
        <v>100</v>
      </c>
      <c r="G37" s="15">
        <v>3</v>
      </c>
      <c r="H37" s="16">
        <v>20</v>
      </c>
      <c r="I37" s="43">
        <f t="shared" si="1"/>
        <v>60</v>
      </c>
    </row>
    <row r="38" spans="1:9" ht="12.75" customHeight="1" thickBot="1" x14ac:dyDescent="0.25">
      <c r="A38" s="590"/>
      <c r="B38" s="580"/>
      <c r="C38" s="580"/>
      <c r="D38" s="617"/>
      <c r="E38" s="40" t="s">
        <v>1175</v>
      </c>
      <c r="F38" s="40" t="s">
        <v>100</v>
      </c>
      <c r="G38" s="40">
        <v>1</v>
      </c>
      <c r="H38" s="41">
        <v>33.270000000000003</v>
      </c>
      <c r="I38" s="42">
        <f t="shared" si="1"/>
        <v>33.270000000000003</v>
      </c>
    </row>
    <row r="39" spans="1:9" ht="12.75" customHeight="1" x14ac:dyDescent="0.2">
      <c r="A39" s="588" t="s">
        <v>886</v>
      </c>
      <c r="B39" s="579">
        <v>2521.8760000000002</v>
      </c>
      <c r="C39" s="579" t="s">
        <v>77</v>
      </c>
      <c r="D39" s="616" t="s">
        <v>710</v>
      </c>
      <c r="E39" s="37" t="s">
        <v>422</v>
      </c>
      <c r="F39" s="37" t="s">
        <v>285</v>
      </c>
      <c r="G39" s="37">
        <v>0.25</v>
      </c>
      <c r="H39" s="38">
        <v>350</v>
      </c>
      <c r="I39" s="39">
        <f t="shared" si="1"/>
        <v>87.5</v>
      </c>
    </row>
    <row r="40" spans="1:9" ht="12.75" customHeight="1" thickBot="1" x14ac:dyDescent="0.25">
      <c r="A40" s="590"/>
      <c r="B40" s="580"/>
      <c r="C40" s="580"/>
      <c r="D40" s="617"/>
      <c r="E40" s="40" t="s">
        <v>477</v>
      </c>
      <c r="F40" s="40" t="s">
        <v>100</v>
      </c>
      <c r="G40" s="40">
        <v>5</v>
      </c>
      <c r="H40" s="41">
        <v>15</v>
      </c>
      <c r="I40" s="42">
        <f t="shared" si="1"/>
        <v>75</v>
      </c>
    </row>
    <row r="41" spans="1:9" ht="26.25" thickBot="1" x14ac:dyDescent="0.25">
      <c r="A41" s="46" t="s">
        <v>353</v>
      </c>
      <c r="B41" s="88">
        <v>3266.2</v>
      </c>
      <c r="C41" s="88" t="s">
        <v>78</v>
      </c>
      <c r="D41" s="47" t="s">
        <v>362</v>
      </c>
      <c r="E41" s="47" t="s">
        <v>355</v>
      </c>
      <c r="F41" s="47" t="s">
        <v>100</v>
      </c>
      <c r="G41" s="47">
        <v>2</v>
      </c>
      <c r="H41" s="48">
        <v>17</v>
      </c>
      <c r="I41" s="318">
        <f t="shared" si="1"/>
        <v>34</v>
      </c>
    </row>
    <row r="42" spans="1:9" ht="12.75" customHeight="1" x14ac:dyDescent="0.2">
      <c r="A42" s="588" t="s">
        <v>118</v>
      </c>
      <c r="B42" s="579">
        <v>2803.7559999999999</v>
      </c>
      <c r="C42" s="579" t="s">
        <v>79</v>
      </c>
      <c r="D42" s="591" t="s">
        <v>1505</v>
      </c>
      <c r="E42" s="85" t="s">
        <v>229</v>
      </c>
      <c r="F42" s="85" t="s">
        <v>100</v>
      </c>
      <c r="G42" s="85">
        <v>6</v>
      </c>
      <c r="H42" s="158">
        <v>47.38</v>
      </c>
      <c r="I42" s="563">
        <f t="shared" si="1"/>
        <v>284.28000000000003</v>
      </c>
    </row>
    <row r="43" spans="1:9" ht="12.75" customHeight="1" thickBot="1" x14ac:dyDescent="0.25">
      <c r="A43" s="590"/>
      <c r="B43" s="580"/>
      <c r="C43" s="580"/>
      <c r="D43" s="592"/>
      <c r="E43" s="40" t="s">
        <v>249</v>
      </c>
      <c r="F43" s="40" t="s">
        <v>111</v>
      </c>
      <c r="G43" s="40">
        <v>1</v>
      </c>
      <c r="H43" s="41">
        <v>75</v>
      </c>
      <c r="I43" s="300">
        <f t="shared" si="1"/>
        <v>75</v>
      </c>
    </row>
    <row r="44" spans="1:9" ht="12.75" customHeight="1" thickBot="1" x14ac:dyDescent="0.25">
      <c r="A44" s="30"/>
      <c r="B44" s="111">
        <f>SUM(B24:B43)</f>
        <v>30472.444000000003</v>
      </c>
      <c r="C44" s="112"/>
      <c r="D44" s="111"/>
      <c r="E44" s="113"/>
      <c r="F44" s="112"/>
      <c r="G44" s="112"/>
      <c r="H44" s="111" t="s">
        <v>16</v>
      </c>
      <c r="I44" s="111">
        <f>SUM(I24:I43)</f>
        <v>1110.31</v>
      </c>
    </row>
    <row r="45" spans="1:9" ht="64.5" thickBot="1" x14ac:dyDescent="0.25">
      <c r="A45" s="137" t="s">
        <v>381</v>
      </c>
      <c r="B45" s="117" t="s">
        <v>15</v>
      </c>
      <c r="C45" s="117" t="s">
        <v>4</v>
      </c>
      <c r="D45" s="117" t="s">
        <v>22</v>
      </c>
      <c r="E45" s="121" t="s">
        <v>17</v>
      </c>
      <c r="F45" s="117" t="s">
        <v>18</v>
      </c>
      <c r="G45" s="117" t="s">
        <v>9</v>
      </c>
      <c r="H45" s="117" t="s">
        <v>12</v>
      </c>
      <c r="I45" s="118" t="s">
        <v>11</v>
      </c>
    </row>
    <row r="46" spans="1:9" ht="12.75" customHeight="1" thickBot="1" x14ac:dyDescent="0.25">
      <c r="A46" s="106"/>
      <c r="B46" s="107">
        <v>1179.96</v>
      </c>
      <c r="C46" s="58" t="s">
        <v>65</v>
      </c>
      <c r="D46" s="67"/>
      <c r="E46" s="59"/>
      <c r="F46" s="59"/>
      <c r="G46" s="59"/>
      <c r="H46" s="60"/>
      <c r="I46" s="61">
        <f t="shared" ref="I46:I62" si="2">G46*H46</f>
        <v>0</v>
      </c>
    </row>
    <row r="47" spans="1:9" ht="12.75" customHeight="1" thickBot="1" x14ac:dyDescent="0.25">
      <c r="A47" s="106"/>
      <c r="B47" s="125">
        <v>1197.51</v>
      </c>
      <c r="C47" s="126" t="s">
        <v>66</v>
      </c>
      <c r="D47" s="127"/>
      <c r="E47" s="128"/>
      <c r="F47" s="128"/>
      <c r="G47" s="128"/>
      <c r="H47" s="129"/>
      <c r="I47" s="130">
        <f t="shared" si="2"/>
        <v>0</v>
      </c>
    </row>
    <row r="48" spans="1:9" ht="12.75" customHeight="1" thickBot="1" x14ac:dyDescent="0.25">
      <c r="A48" s="106"/>
      <c r="B48" s="109">
        <v>1135.48</v>
      </c>
      <c r="C48" s="88" t="s">
        <v>69</v>
      </c>
      <c r="D48" s="89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106"/>
      <c r="B49" s="109">
        <v>1129.96</v>
      </c>
      <c r="C49" s="88" t="s">
        <v>71</v>
      </c>
      <c r="D49" s="89"/>
      <c r="E49" s="47"/>
      <c r="F49" s="47"/>
      <c r="G49" s="47"/>
      <c r="H49" s="48"/>
      <c r="I49" s="49">
        <f t="shared" si="2"/>
        <v>0</v>
      </c>
    </row>
    <row r="50" spans="1:9" ht="12.75" customHeight="1" thickBot="1" x14ac:dyDescent="0.25">
      <c r="A50" s="106"/>
      <c r="B50" s="109">
        <v>1157.43</v>
      </c>
      <c r="C50" s="88" t="s">
        <v>72</v>
      </c>
      <c r="D50" s="89"/>
      <c r="E50" s="47"/>
      <c r="F50" s="47"/>
      <c r="G50" s="47"/>
      <c r="H50" s="48"/>
      <c r="I50" s="49">
        <f t="shared" si="2"/>
        <v>0</v>
      </c>
    </row>
    <row r="51" spans="1:9" ht="12.75" customHeight="1" thickBot="1" x14ac:dyDescent="0.25">
      <c r="A51" s="106"/>
      <c r="B51" s="109">
        <v>1252.01</v>
      </c>
      <c r="C51" s="88" t="s">
        <v>73</v>
      </c>
      <c r="D51" s="89"/>
      <c r="E51" s="47"/>
      <c r="F51" s="47"/>
      <c r="G51" s="47"/>
      <c r="H51" s="48"/>
      <c r="I51" s="49">
        <f t="shared" si="2"/>
        <v>0</v>
      </c>
    </row>
    <row r="52" spans="1:9" ht="12.75" customHeight="1" thickBot="1" x14ac:dyDescent="0.25">
      <c r="A52" s="11"/>
      <c r="B52" s="109">
        <v>1892.94</v>
      </c>
      <c r="C52" s="88" t="s">
        <v>74</v>
      </c>
      <c r="D52" s="89"/>
      <c r="E52" s="47"/>
      <c r="F52" s="47"/>
      <c r="G52" s="47"/>
      <c r="H52" s="48"/>
      <c r="I52" s="49">
        <f t="shared" si="2"/>
        <v>0</v>
      </c>
    </row>
    <row r="53" spans="1:9" ht="12.75" customHeight="1" thickBot="1" x14ac:dyDescent="0.25">
      <c r="A53" s="11"/>
      <c r="B53" s="109">
        <v>2437.4519</v>
      </c>
      <c r="C53" s="88" t="s">
        <v>75</v>
      </c>
      <c r="D53" s="89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11"/>
      <c r="B54" s="109">
        <v>1991.4295999999999</v>
      </c>
      <c r="C54" s="88" t="s">
        <v>76</v>
      </c>
      <c r="D54" s="89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11"/>
      <c r="B55" s="109">
        <v>1885.8126999999999</v>
      </c>
      <c r="C55" s="88" t="s">
        <v>77</v>
      </c>
      <c r="D55" s="89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11"/>
      <c r="B56" s="109">
        <v>2109.8615</v>
      </c>
      <c r="C56" s="88" t="s">
        <v>78</v>
      </c>
      <c r="D56" s="89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11"/>
      <c r="B57" s="109">
        <v>2141.0808000000002</v>
      </c>
      <c r="C57" s="88" t="s">
        <v>79</v>
      </c>
      <c r="D57" s="89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434"/>
      <c r="B58" s="512">
        <f>SUM(B46:B57)</f>
        <v>19510.926500000001</v>
      </c>
      <c r="C58" s="518" t="s">
        <v>86</v>
      </c>
      <c r="D58" s="89"/>
      <c r="E58" s="47"/>
      <c r="F58" s="47"/>
      <c r="G58" s="47"/>
      <c r="H58" s="48"/>
      <c r="I58" s="49">
        <f t="shared" si="2"/>
        <v>0</v>
      </c>
    </row>
    <row r="59" spans="1:9" ht="12.75" customHeight="1" thickBot="1" x14ac:dyDescent="0.25">
      <c r="A59" s="596" t="s">
        <v>114</v>
      </c>
      <c r="B59" s="109">
        <v>127.07</v>
      </c>
      <c r="C59" s="88" t="s">
        <v>72</v>
      </c>
      <c r="D59" s="89"/>
      <c r="E59" s="47"/>
      <c r="F59" s="47"/>
      <c r="G59" s="47"/>
      <c r="H59" s="48"/>
      <c r="I59" s="49">
        <f t="shared" si="2"/>
        <v>0</v>
      </c>
    </row>
    <row r="60" spans="1:9" ht="12.75" customHeight="1" thickBot="1" x14ac:dyDescent="0.25">
      <c r="A60" s="597"/>
      <c r="B60" s="109">
        <v>189.62</v>
      </c>
      <c r="C60" s="88" t="s">
        <v>73</v>
      </c>
      <c r="D60" s="89"/>
      <c r="E60" s="47"/>
      <c r="F60" s="47"/>
      <c r="G60" s="47"/>
      <c r="H60" s="48"/>
      <c r="I60" s="49">
        <f t="shared" si="2"/>
        <v>0</v>
      </c>
    </row>
    <row r="61" spans="1:9" ht="12.75" customHeight="1" thickBot="1" x14ac:dyDescent="0.25">
      <c r="A61" s="597"/>
      <c r="B61" s="109">
        <v>93.14</v>
      </c>
      <c r="C61" s="88" t="s">
        <v>74</v>
      </c>
      <c r="D61" s="89"/>
      <c r="E61" s="47"/>
      <c r="F61" s="47"/>
      <c r="G61" s="47"/>
      <c r="H61" s="48"/>
      <c r="I61" s="49">
        <f t="shared" si="2"/>
        <v>0</v>
      </c>
    </row>
    <row r="62" spans="1:9" ht="12.75" customHeight="1" thickBot="1" x14ac:dyDescent="0.25">
      <c r="A62" s="597"/>
      <c r="B62" s="109">
        <v>37.69</v>
      </c>
      <c r="C62" s="88" t="s">
        <v>75</v>
      </c>
      <c r="D62" s="89"/>
      <c r="E62" s="47"/>
      <c r="F62" s="47"/>
      <c r="G62" s="47"/>
      <c r="H62" s="48"/>
      <c r="I62" s="49">
        <f t="shared" si="2"/>
        <v>0</v>
      </c>
    </row>
    <row r="63" spans="1:9" ht="12.75" customHeight="1" thickBot="1" x14ac:dyDescent="0.25">
      <c r="A63" s="598"/>
      <c r="B63" s="512">
        <f>SUM(B59:B62)</f>
        <v>447.52</v>
      </c>
      <c r="C63" s="518" t="s">
        <v>86</v>
      </c>
      <c r="D63" s="89"/>
      <c r="E63" s="47"/>
      <c r="F63" s="47"/>
      <c r="G63" s="47"/>
      <c r="H63" s="48"/>
      <c r="I63" s="49">
        <v>260.60000000000002</v>
      </c>
    </row>
    <row r="64" spans="1:9" ht="12.75" customHeight="1" thickBot="1" x14ac:dyDescent="0.25">
      <c r="A64" s="82"/>
      <c r="B64" s="200">
        <f>B58+B63</f>
        <v>19958.446500000002</v>
      </c>
      <c r="C64" s="201"/>
      <c r="D64" s="200"/>
      <c r="E64" s="202"/>
      <c r="F64" s="201"/>
      <c r="G64" s="201"/>
      <c r="H64" s="200" t="s">
        <v>16</v>
      </c>
      <c r="I64" s="200">
        <f>SUM(I46:I63)</f>
        <v>260.60000000000002</v>
      </c>
    </row>
    <row r="65" spans="1:9" ht="77.25" thickBot="1" x14ac:dyDescent="0.25">
      <c r="A65" s="137" t="s">
        <v>382</v>
      </c>
      <c r="B65" s="120" t="s">
        <v>15</v>
      </c>
      <c r="C65" s="134" t="s">
        <v>4</v>
      </c>
      <c r="D65" s="120" t="s">
        <v>22</v>
      </c>
      <c r="E65" s="135" t="s">
        <v>17</v>
      </c>
      <c r="F65" s="120" t="s">
        <v>18</v>
      </c>
      <c r="G65" s="134" t="s">
        <v>9</v>
      </c>
      <c r="H65" s="120" t="s">
        <v>12</v>
      </c>
      <c r="I65" s="120" t="s">
        <v>11</v>
      </c>
    </row>
    <row r="66" spans="1:9" ht="12.75" customHeight="1" thickBot="1" x14ac:dyDescent="0.25">
      <c r="A66" s="230"/>
      <c r="B66" s="109"/>
      <c r="C66" s="55" t="s">
        <v>65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/>
      <c r="C67" s="55" t="s">
        <v>66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/>
      <c r="C68" s="88" t="s">
        <v>69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/>
      <c r="C69" s="88" t="s">
        <v>71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/>
      <c r="C70" s="88" t="s">
        <v>72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/>
      <c r="C71" s="88" t="s">
        <v>73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/>
      <c r="C72" s="88" t="s">
        <v>74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/>
      <c r="C73" s="88" t="s">
        <v>75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/>
      <c r="C74" s="88" t="s">
        <v>76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/>
      <c r="C75" s="88" t="s">
        <v>77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/>
      <c r="C76" s="88" t="s">
        <v>78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/>
      <c r="C77" s="88" t="s">
        <v>79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/>
      <c r="C78" s="170" t="s">
        <v>86</v>
      </c>
      <c r="D78" s="89"/>
      <c r="E78" s="47"/>
      <c r="F78" s="47"/>
      <c r="G78" s="47"/>
      <c r="H78" s="48"/>
      <c r="I78" s="49"/>
    </row>
    <row r="79" spans="1:9" ht="13.5" thickBot="1" x14ac:dyDescent="0.25">
      <c r="A79" s="183"/>
      <c r="B79" s="200">
        <f>SUM(B66:B78)</f>
        <v>0</v>
      </c>
      <c r="C79" s="201"/>
      <c r="D79" s="200"/>
      <c r="E79" s="202"/>
      <c r="F79" s="201"/>
      <c r="G79" s="201"/>
      <c r="H79" s="200" t="s">
        <v>16</v>
      </c>
      <c r="I79" s="233">
        <f>SUM(I66:I78)</f>
        <v>0</v>
      </c>
    </row>
    <row r="80" spans="1:9" ht="26.25" thickBot="1" x14ac:dyDescent="0.25">
      <c r="A80" s="46" t="s">
        <v>7</v>
      </c>
      <c r="B80" s="117" t="s">
        <v>15</v>
      </c>
      <c r="C80" s="117" t="s">
        <v>4</v>
      </c>
      <c r="D80" s="117" t="s">
        <v>22</v>
      </c>
      <c r="E80" s="121" t="s">
        <v>17</v>
      </c>
      <c r="F80" s="117" t="s">
        <v>18</v>
      </c>
      <c r="G80" s="117" t="s">
        <v>9</v>
      </c>
      <c r="H80" s="117" t="s">
        <v>12</v>
      </c>
      <c r="I80" s="118" t="s">
        <v>11</v>
      </c>
    </row>
    <row r="81" spans="1:9" ht="12.75" customHeight="1" x14ac:dyDescent="0.2">
      <c r="A81" s="641" t="s">
        <v>81</v>
      </c>
      <c r="B81" s="33"/>
      <c r="C81" s="33" t="s">
        <v>65</v>
      </c>
      <c r="D81" s="34"/>
      <c r="E81" s="35"/>
      <c r="F81" s="35" t="s">
        <v>82</v>
      </c>
      <c r="G81" s="35">
        <v>89</v>
      </c>
      <c r="H81" s="16">
        <v>4.54</v>
      </c>
      <c r="I81" s="33">
        <f>G81*H81</f>
        <v>404.06</v>
      </c>
    </row>
    <row r="82" spans="1:9" ht="12.75" customHeight="1" x14ac:dyDescent="0.2">
      <c r="A82" s="641"/>
      <c r="B82" s="13"/>
      <c r="C82" s="13" t="s">
        <v>66</v>
      </c>
      <c r="D82" s="14"/>
      <c r="E82" s="15"/>
      <c r="F82" s="15" t="s">
        <v>82</v>
      </c>
      <c r="G82" s="15">
        <v>84</v>
      </c>
      <c r="H82" s="16">
        <v>4.54</v>
      </c>
      <c r="I82" s="13">
        <f t="shared" ref="I82:I89" si="3">G82*H82</f>
        <v>381.36</v>
      </c>
    </row>
    <row r="83" spans="1:9" x14ac:dyDescent="0.2">
      <c r="A83" s="641"/>
      <c r="B83" s="13"/>
      <c r="C83" s="13" t="s">
        <v>69</v>
      </c>
      <c r="D83" s="14"/>
      <c r="E83" s="15"/>
      <c r="F83" s="15" t="s">
        <v>82</v>
      </c>
      <c r="G83" s="15">
        <v>89</v>
      </c>
      <c r="H83" s="16">
        <v>4.54</v>
      </c>
      <c r="I83" s="13">
        <f t="shared" si="3"/>
        <v>404.06</v>
      </c>
    </row>
    <row r="84" spans="1:9" ht="12.75" customHeight="1" x14ac:dyDescent="0.2">
      <c r="A84" s="641"/>
      <c r="B84" s="13"/>
      <c r="C84" s="13" t="s">
        <v>71</v>
      </c>
      <c r="D84" s="14"/>
      <c r="E84" s="15"/>
      <c r="F84" s="15" t="s">
        <v>82</v>
      </c>
      <c r="G84" s="15">
        <v>86</v>
      </c>
      <c r="H84" s="16">
        <v>4.54</v>
      </c>
      <c r="I84" s="13">
        <f t="shared" si="3"/>
        <v>390.44</v>
      </c>
    </row>
    <row r="85" spans="1:9" x14ac:dyDescent="0.2">
      <c r="A85" s="641"/>
      <c r="B85" s="13"/>
      <c r="C85" s="13" t="s">
        <v>72</v>
      </c>
      <c r="D85" s="14"/>
      <c r="E85" s="15"/>
      <c r="F85" s="15" t="s">
        <v>82</v>
      </c>
      <c r="G85" s="15">
        <v>89</v>
      </c>
      <c r="H85" s="16">
        <v>4.54</v>
      </c>
      <c r="I85" s="13">
        <f t="shared" si="3"/>
        <v>404.06</v>
      </c>
    </row>
    <row r="86" spans="1:9" ht="12.75" customHeight="1" x14ac:dyDescent="0.2">
      <c r="A86" s="641"/>
      <c r="B86" s="13"/>
      <c r="C86" s="13" t="s">
        <v>73</v>
      </c>
      <c r="D86" s="14"/>
      <c r="E86" s="15"/>
      <c r="F86" s="15" t="s">
        <v>82</v>
      </c>
      <c r="G86" s="15">
        <v>86</v>
      </c>
      <c r="H86" s="16">
        <v>4.54</v>
      </c>
      <c r="I86" s="13">
        <f t="shared" si="3"/>
        <v>390.44</v>
      </c>
    </row>
    <row r="87" spans="1:9" ht="12.75" customHeight="1" x14ac:dyDescent="0.2">
      <c r="A87" s="641"/>
      <c r="B87" s="13"/>
      <c r="C87" s="13" t="s">
        <v>74</v>
      </c>
      <c r="D87" s="14"/>
      <c r="E87" s="15"/>
      <c r="F87" s="15" t="s">
        <v>82</v>
      </c>
      <c r="G87" s="15">
        <v>89</v>
      </c>
      <c r="H87" s="16">
        <v>4.8099999999999996</v>
      </c>
      <c r="I87" s="13">
        <f t="shared" si="3"/>
        <v>428.09</v>
      </c>
    </row>
    <row r="88" spans="1:9" ht="12.75" customHeight="1" x14ac:dyDescent="0.2">
      <c r="A88" s="641"/>
      <c r="B88" s="13"/>
      <c r="C88" s="13" t="s">
        <v>75</v>
      </c>
      <c r="D88" s="14"/>
      <c r="E88" s="15"/>
      <c r="F88" s="15" t="s">
        <v>82</v>
      </c>
      <c r="G88" s="15">
        <v>89</v>
      </c>
      <c r="H88" s="16">
        <v>4.8099999999999996</v>
      </c>
      <c r="I88" s="13">
        <f t="shared" si="3"/>
        <v>428.09</v>
      </c>
    </row>
    <row r="89" spans="1:9" ht="12.75" customHeight="1" x14ac:dyDescent="0.2">
      <c r="A89" s="641"/>
      <c r="B89" s="13"/>
      <c r="C89" s="13" t="s">
        <v>76</v>
      </c>
      <c r="D89" s="14"/>
      <c r="E89" s="15"/>
      <c r="F89" s="15" t="s">
        <v>82</v>
      </c>
      <c r="G89" s="15">
        <v>86</v>
      </c>
      <c r="H89" s="16">
        <v>4.8099999999999996</v>
      </c>
      <c r="I89" s="13">
        <f t="shared" si="3"/>
        <v>413.65999999999997</v>
      </c>
    </row>
    <row r="90" spans="1:9" ht="12.75" customHeight="1" x14ac:dyDescent="0.2">
      <c r="A90" s="641"/>
      <c r="B90" s="13"/>
      <c r="C90" s="13" t="s">
        <v>77</v>
      </c>
      <c r="D90" s="14"/>
      <c r="E90" s="15"/>
      <c r="F90" s="15" t="s">
        <v>82</v>
      </c>
      <c r="G90" s="15">
        <v>89</v>
      </c>
      <c r="H90" s="16">
        <v>4.8099999999999996</v>
      </c>
      <c r="I90" s="13">
        <f>G90*H90</f>
        <v>428.09</v>
      </c>
    </row>
    <row r="91" spans="1:9" ht="12.75" customHeight="1" x14ac:dyDescent="0.2">
      <c r="A91" s="641"/>
      <c r="B91" s="13"/>
      <c r="C91" s="13" t="s">
        <v>78</v>
      </c>
      <c r="D91" s="14"/>
      <c r="E91" s="15"/>
      <c r="F91" s="15" t="s">
        <v>82</v>
      </c>
      <c r="G91" s="15">
        <v>86</v>
      </c>
      <c r="H91" s="16">
        <v>4.8099999999999996</v>
      </c>
      <c r="I91" s="13">
        <f>G91*H91</f>
        <v>413.65999999999997</v>
      </c>
    </row>
    <row r="92" spans="1:9" ht="12.75" customHeight="1" x14ac:dyDescent="0.2">
      <c r="A92" s="641"/>
      <c r="B92" s="13"/>
      <c r="C92" s="13" t="s">
        <v>79</v>
      </c>
      <c r="D92" s="14"/>
      <c r="E92" s="15"/>
      <c r="F92" s="15" t="s">
        <v>82</v>
      </c>
      <c r="G92" s="15">
        <v>89</v>
      </c>
      <c r="H92" s="16">
        <v>4.8099999999999996</v>
      </c>
      <c r="I92" s="13">
        <f>G92*H92</f>
        <v>428.09</v>
      </c>
    </row>
    <row r="93" spans="1:9" ht="12.75" customHeight="1" x14ac:dyDescent="0.2">
      <c r="A93" s="653"/>
      <c r="B93" s="13"/>
      <c r="C93" s="13" t="s">
        <v>86</v>
      </c>
      <c r="D93" s="14"/>
      <c r="E93" s="15"/>
      <c r="F93" s="15" t="s">
        <v>82</v>
      </c>
      <c r="G93" s="15">
        <f>SUM(G81:G92)</f>
        <v>1051</v>
      </c>
      <c r="H93" s="16"/>
      <c r="I93" s="247">
        <f>SUM(I81:I92)</f>
        <v>4914.1000000000004</v>
      </c>
    </row>
    <row r="94" spans="1:9" ht="25.5" x14ac:dyDescent="0.2">
      <c r="A94" s="11" t="s">
        <v>91</v>
      </c>
      <c r="B94" s="13"/>
      <c r="C94" s="13" t="s">
        <v>86</v>
      </c>
      <c r="D94" s="14"/>
      <c r="E94" s="15"/>
      <c r="F94" s="15"/>
      <c r="G94" s="15"/>
      <c r="H94" s="16"/>
      <c r="I94" s="247">
        <v>26202.240000000002</v>
      </c>
    </row>
    <row r="95" spans="1:9" ht="12.75" customHeight="1" x14ac:dyDescent="0.2">
      <c r="A95" s="11" t="s">
        <v>83</v>
      </c>
      <c r="B95" s="13"/>
      <c r="C95" s="13" t="s">
        <v>86</v>
      </c>
      <c r="D95" s="14"/>
      <c r="E95" s="15"/>
      <c r="F95" s="15"/>
      <c r="G95" s="15"/>
      <c r="H95" s="16"/>
      <c r="I95" s="247">
        <v>1767.93</v>
      </c>
    </row>
    <row r="96" spans="1:9" ht="12.75" customHeight="1" x14ac:dyDescent="0.2">
      <c r="A96" s="11" t="s">
        <v>85</v>
      </c>
      <c r="B96" s="13"/>
      <c r="C96" s="13" t="s">
        <v>86</v>
      </c>
      <c r="D96" s="14"/>
      <c r="E96" s="15"/>
      <c r="F96" s="15"/>
      <c r="G96" s="15"/>
      <c r="H96" s="16"/>
      <c r="I96" s="247">
        <v>1890.27</v>
      </c>
    </row>
    <row r="97" spans="1:255" ht="12.75" customHeight="1" x14ac:dyDescent="0.2">
      <c r="A97" s="243" t="s">
        <v>88</v>
      </c>
      <c r="B97" s="13"/>
      <c r="C97" s="13" t="s">
        <v>86</v>
      </c>
      <c r="D97" s="14"/>
      <c r="E97" s="15"/>
      <c r="F97" s="15"/>
      <c r="G97" s="15"/>
      <c r="H97" s="16"/>
      <c r="I97" s="247">
        <v>1489.92</v>
      </c>
    </row>
    <row r="98" spans="1:255" ht="12.75" customHeight="1" thickBot="1" x14ac:dyDescent="0.25">
      <c r="A98" s="30"/>
      <c r="B98" s="112"/>
      <c r="C98" s="112"/>
      <c r="D98" s="111"/>
      <c r="E98" s="113"/>
      <c r="F98" s="112"/>
      <c r="G98" s="112"/>
      <c r="H98" s="111" t="s">
        <v>16</v>
      </c>
      <c r="I98" s="111">
        <f>SUM(I93:I97)</f>
        <v>36264.46</v>
      </c>
    </row>
    <row r="99" spans="1:255" s="45" customFormat="1" ht="83.25" customHeight="1" thickBot="1" x14ac:dyDescent="0.25">
      <c r="A99" s="120" t="s">
        <v>96</v>
      </c>
      <c r="B99" s="117" t="s">
        <v>15</v>
      </c>
      <c r="C99" s="117" t="s">
        <v>4</v>
      </c>
      <c r="D99" s="117" t="s">
        <v>22</v>
      </c>
      <c r="E99" s="121" t="s">
        <v>17</v>
      </c>
      <c r="F99" s="117" t="s">
        <v>18</v>
      </c>
      <c r="G99" s="117" t="s">
        <v>9</v>
      </c>
      <c r="H99" s="117" t="s">
        <v>12</v>
      </c>
      <c r="I99" s="118" t="s">
        <v>11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106"/>
      <c r="B100" s="107">
        <v>690.12</v>
      </c>
      <c r="C100" s="58" t="s">
        <v>65</v>
      </c>
      <c r="D100" s="67"/>
      <c r="E100" s="59"/>
      <c r="F100" s="59"/>
      <c r="G100" s="59"/>
      <c r="H100" s="60"/>
      <c r="I100" s="61">
        <f t="shared" ref="I100:I111" si="4">G100*H100</f>
        <v>0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106"/>
      <c r="B101" s="108">
        <v>604.52</v>
      </c>
      <c r="C101" s="95" t="s">
        <v>66</v>
      </c>
      <c r="D101" s="96"/>
      <c r="E101" s="97"/>
      <c r="F101" s="97"/>
      <c r="G101" s="97"/>
      <c r="H101" s="98"/>
      <c r="I101" s="99">
        <f t="shared" si="4"/>
        <v>0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106"/>
      <c r="B102" s="109">
        <v>689.48</v>
      </c>
      <c r="C102" s="88" t="s">
        <v>69</v>
      </c>
      <c r="D102" s="89"/>
      <c r="E102" s="47"/>
      <c r="F102" s="47"/>
      <c r="G102" s="47"/>
      <c r="H102" s="48"/>
      <c r="I102" s="49">
        <f t="shared" si="4"/>
        <v>0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106"/>
      <c r="B103" s="109">
        <v>681.6</v>
      </c>
      <c r="C103" s="88" t="s">
        <v>71</v>
      </c>
      <c r="D103" s="89"/>
      <c r="E103" s="47"/>
      <c r="F103" s="47"/>
      <c r="G103" s="47"/>
      <c r="H103" s="48"/>
      <c r="I103" s="49">
        <f t="shared" si="4"/>
        <v>0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06"/>
      <c r="B104" s="109">
        <v>688.63</v>
      </c>
      <c r="C104" s="88" t="s">
        <v>72</v>
      </c>
      <c r="D104" s="89"/>
      <c r="E104" s="47"/>
      <c r="F104" s="47"/>
      <c r="G104" s="47"/>
      <c r="H104" s="48"/>
      <c r="I104" s="49">
        <f t="shared" si="4"/>
        <v>0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06"/>
      <c r="B105" s="109">
        <v>679</v>
      </c>
      <c r="C105" s="88" t="s">
        <v>73</v>
      </c>
      <c r="D105" s="89"/>
      <c r="E105" s="47"/>
      <c r="F105" s="47"/>
      <c r="G105" s="47"/>
      <c r="H105" s="48"/>
      <c r="I105" s="49">
        <f t="shared" si="4"/>
        <v>0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1"/>
      <c r="B106" s="109">
        <v>570</v>
      </c>
      <c r="C106" s="88" t="s">
        <v>74</v>
      </c>
      <c r="D106" s="89"/>
      <c r="E106" s="47"/>
      <c r="F106" s="47"/>
      <c r="G106" s="47"/>
      <c r="H106" s="48"/>
      <c r="I106" s="49">
        <f t="shared" si="4"/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1"/>
      <c r="B107" s="109">
        <v>602.64</v>
      </c>
      <c r="C107" s="88" t="s">
        <v>75</v>
      </c>
      <c r="D107" s="89"/>
      <c r="E107" s="47"/>
      <c r="F107" s="47"/>
      <c r="G107" s="47"/>
      <c r="H107" s="48"/>
      <c r="I107" s="49">
        <f t="shared" si="4"/>
        <v>0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1"/>
      <c r="B108" s="109">
        <v>679.29</v>
      </c>
      <c r="C108" s="88" t="s">
        <v>76</v>
      </c>
      <c r="D108" s="89"/>
      <c r="E108" s="47"/>
      <c r="F108" s="47"/>
      <c r="G108" s="47"/>
      <c r="H108" s="48"/>
      <c r="I108" s="49">
        <f t="shared" si="4"/>
        <v>0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1"/>
      <c r="B109" s="109">
        <v>551.71</v>
      </c>
      <c r="C109" s="88" t="s">
        <v>77</v>
      </c>
      <c r="D109" s="89"/>
      <c r="E109" s="47"/>
      <c r="F109" s="47"/>
      <c r="G109" s="47"/>
      <c r="H109" s="48"/>
      <c r="I109" s="49">
        <f t="shared" si="4"/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1"/>
      <c r="B110" s="109">
        <v>558.54</v>
      </c>
      <c r="C110" s="88" t="s">
        <v>78</v>
      </c>
      <c r="D110" s="89"/>
      <c r="E110" s="47"/>
      <c r="F110" s="47"/>
      <c r="G110" s="47"/>
      <c r="H110" s="48"/>
      <c r="I110" s="49">
        <f t="shared" si="4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1"/>
      <c r="B111" s="109">
        <v>696.45</v>
      </c>
      <c r="C111" s="88" t="s">
        <v>79</v>
      </c>
      <c r="D111" s="89"/>
      <c r="E111" s="47"/>
      <c r="F111" s="47"/>
      <c r="G111" s="47"/>
      <c r="H111" s="48"/>
      <c r="I111" s="49">
        <f t="shared" si="4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3.5" thickBot="1" x14ac:dyDescent="0.25">
      <c r="A112" s="11"/>
      <c r="B112" s="188"/>
      <c r="C112" s="73" t="s">
        <v>86</v>
      </c>
      <c r="D112" s="166"/>
      <c r="E112" s="53"/>
      <c r="F112" s="53"/>
      <c r="G112" s="53"/>
      <c r="H112" s="156"/>
      <c r="I112" s="49">
        <v>260.20999999999998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1"/>
      <c r="B113" s="18">
        <f>SUM(B100:B111)</f>
        <v>7691.9800000000005</v>
      </c>
      <c r="C113" s="17"/>
      <c r="D113" s="18"/>
      <c r="E113" s="19"/>
      <c r="F113" s="17"/>
      <c r="G113" s="17"/>
      <c r="H113" s="18" t="s">
        <v>16</v>
      </c>
      <c r="I113" s="18">
        <f>SUM(I100:I112)</f>
        <v>260.20999999999998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64.5" thickBot="1" x14ac:dyDescent="0.25">
      <c r="A114" s="46" t="s">
        <v>98</v>
      </c>
      <c r="B114" s="117" t="s">
        <v>15</v>
      </c>
      <c r="C114" s="117" t="s">
        <v>4</v>
      </c>
      <c r="D114" s="117" t="s">
        <v>22</v>
      </c>
      <c r="E114" s="121" t="s">
        <v>17</v>
      </c>
      <c r="F114" s="117" t="s">
        <v>18</v>
      </c>
      <c r="G114" s="117" t="s">
        <v>9</v>
      </c>
      <c r="H114" s="117" t="s">
        <v>12</v>
      </c>
      <c r="I114" s="118" t="s">
        <v>11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26.25" thickBot="1" x14ac:dyDescent="0.25">
      <c r="A115" s="120" t="s">
        <v>87</v>
      </c>
      <c r="B115" s="167"/>
      <c r="C115" s="88" t="s">
        <v>86</v>
      </c>
      <c r="D115" s="241"/>
      <c r="E115" s="242"/>
      <c r="F115" s="241"/>
      <c r="G115" s="242"/>
      <c r="H115" s="259"/>
      <c r="I115" s="260">
        <v>10397.16</v>
      </c>
    </row>
    <row r="116" spans="1:255" ht="13.5" thickBot="1" x14ac:dyDescent="0.25">
      <c r="A116" s="46"/>
      <c r="B116" s="79">
        <f>SUM(B115:B115)</f>
        <v>0</v>
      </c>
      <c r="C116" s="78"/>
      <c r="D116" s="79"/>
      <c r="E116" s="80"/>
      <c r="F116" s="78"/>
      <c r="G116" s="78"/>
      <c r="H116" s="79" t="s">
        <v>16</v>
      </c>
      <c r="I116" s="79">
        <f>SUM(I115:I115)</f>
        <v>10397.16</v>
      </c>
    </row>
    <row r="117" spans="1:255" ht="51.75" thickBot="1" x14ac:dyDescent="0.25">
      <c r="A117" s="137" t="s">
        <v>97</v>
      </c>
      <c r="B117" s="117" t="s">
        <v>15</v>
      </c>
      <c r="C117" s="117" t="s">
        <v>4</v>
      </c>
      <c r="D117" s="117" t="s">
        <v>22</v>
      </c>
      <c r="E117" s="285" t="s">
        <v>17</v>
      </c>
      <c r="F117" s="117" t="s">
        <v>18</v>
      </c>
      <c r="G117" s="117" t="s">
        <v>9</v>
      </c>
      <c r="H117" s="117" t="s">
        <v>12</v>
      </c>
      <c r="I117" s="118" t="s">
        <v>11</v>
      </c>
    </row>
    <row r="118" spans="1:255" ht="13.5" thickBot="1" x14ac:dyDescent="0.25">
      <c r="A118" s="209"/>
      <c r="B118" s="188"/>
      <c r="C118" s="73" t="s">
        <v>86</v>
      </c>
      <c r="D118" s="166"/>
      <c r="E118" s="53"/>
      <c r="F118" s="53"/>
      <c r="G118" s="53"/>
      <c r="H118" s="156"/>
      <c r="I118" s="571">
        <v>16477.27</v>
      </c>
    </row>
    <row r="119" spans="1:255" ht="13.5" thickBot="1" x14ac:dyDescent="0.25">
      <c r="A119" s="137"/>
      <c r="B119" s="277"/>
      <c r="C119" s="78"/>
      <c r="D119" s="79"/>
      <c r="E119" s="80"/>
      <c r="F119" s="78"/>
      <c r="G119" s="78"/>
      <c r="H119" s="79"/>
      <c r="I119" s="81">
        <f>SUM(I118)</f>
        <v>16477.27</v>
      </c>
    </row>
    <row r="120" spans="1:255" x14ac:dyDescent="0.2">
      <c r="A120" s="9"/>
      <c r="B120" s="9"/>
      <c r="C120" s="9"/>
      <c r="D120" s="9"/>
      <c r="E120" s="9"/>
      <c r="F120" s="20"/>
      <c r="G120" s="20"/>
      <c r="H120" s="20"/>
      <c r="I120" s="20"/>
    </row>
    <row r="121" spans="1:255" ht="12.75" customHeight="1" x14ac:dyDescent="0.2">
      <c r="A121" s="21" t="s">
        <v>20</v>
      </c>
      <c r="B121" s="22"/>
      <c r="C121" s="23"/>
      <c r="D121" s="4" t="s">
        <v>8</v>
      </c>
      <c r="E121" s="4" t="s">
        <v>5</v>
      </c>
      <c r="F121" s="122" t="s">
        <v>6</v>
      </c>
    </row>
    <row r="122" spans="1:255" ht="12.75" customHeight="1" x14ac:dyDescent="0.2">
      <c r="A122" s="593" t="s">
        <v>14</v>
      </c>
      <c r="B122" s="594"/>
      <c r="C122" s="25"/>
      <c r="D122" s="26">
        <f>B22</f>
        <v>17475.475000000002</v>
      </c>
      <c r="E122" s="26">
        <f>I22</f>
        <v>696.5</v>
      </c>
      <c r="F122" s="123">
        <f>D122+E122</f>
        <v>18171.975000000002</v>
      </c>
    </row>
    <row r="123" spans="1:255" ht="12.75" customHeight="1" x14ac:dyDescent="0.2">
      <c r="A123" s="593" t="s">
        <v>1603</v>
      </c>
      <c r="B123" s="594"/>
      <c r="C123" s="25"/>
      <c r="D123" s="26">
        <f>B44</f>
        <v>30472.444000000003</v>
      </c>
      <c r="E123" s="26">
        <f>I44</f>
        <v>1110.31</v>
      </c>
      <c r="F123" s="123">
        <f>D123+E123</f>
        <v>31582.754000000004</v>
      </c>
    </row>
    <row r="124" spans="1:255" ht="12.75" customHeight="1" x14ac:dyDescent="0.2">
      <c r="A124" s="593" t="s">
        <v>13</v>
      </c>
      <c r="B124" s="594"/>
      <c r="C124" s="25"/>
      <c r="D124" s="26">
        <f>B64</f>
        <v>19958.446500000002</v>
      </c>
      <c r="E124" s="26">
        <f>I64</f>
        <v>260.60000000000002</v>
      </c>
      <c r="F124" s="123">
        <f>D124+E124</f>
        <v>20219.0465</v>
      </c>
    </row>
    <row r="125" spans="1:255" ht="12.75" customHeight="1" x14ac:dyDescent="0.2">
      <c r="A125" s="593" t="s">
        <v>383</v>
      </c>
      <c r="B125" s="594"/>
      <c r="C125" s="25"/>
      <c r="D125" s="26">
        <f>B79</f>
        <v>0</v>
      </c>
      <c r="E125" s="26">
        <f>I79</f>
        <v>0</v>
      </c>
      <c r="F125" s="123">
        <f>D125+E125</f>
        <v>0</v>
      </c>
      <c r="G125" s="56"/>
    </row>
    <row r="126" spans="1:255" ht="12.75" customHeight="1" x14ac:dyDescent="0.2">
      <c r="A126" s="593" t="s">
        <v>25</v>
      </c>
      <c r="B126" s="594"/>
      <c r="C126" s="25"/>
      <c r="D126" s="26">
        <f>B113</f>
        <v>7691.9800000000005</v>
      </c>
      <c r="E126" s="26">
        <f>I113</f>
        <v>260.20999999999998</v>
      </c>
      <c r="F126" s="123">
        <f>D126+E126</f>
        <v>7952.1900000000005</v>
      </c>
      <c r="G126" s="56"/>
    </row>
    <row r="127" spans="1:255" ht="12.75" customHeight="1" x14ac:dyDescent="0.2">
      <c r="A127" s="607" t="s">
        <v>68</v>
      </c>
      <c r="B127" s="608"/>
      <c r="C127" s="248"/>
      <c r="D127" s="249"/>
      <c r="E127" s="249"/>
      <c r="F127" s="245">
        <f>F128+F129+F130+F131+F132</f>
        <v>36264.46</v>
      </c>
      <c r="G127" s="56"/>
    </row>
    <row r="128" spans="1:255" ht="12.75" customHeight="1" x14ac:dyDescent="0.2">
      <c r="A128" s="605" t="s">
        <v>81</v>
      </c>
      <c r="B128" s="606"/>
      <c r="C128" s="25"/>
      <c r="D128" s="26"/>
      <c r="E128" s="26"/>
      <c r="F128" s="123">
        <f>I93</f>
        <v>4914.1000000000004</v>
      </c>
      <c r="G128" s="56"/>
    </row>
    <row r="129" spans="1:7" ht="12.75" customHeight="1" x14ac:dyDescent="0.2">
      <c r="A129" s="605" t="s">
        <v>91</v>
      </c>
      <c r="B129" s="606"/>
      <c r="C129" s="25"/>
      <c r="D129" s="26"/>
      <c r="E129" s="26"/>
      <c r="F129" s="123">
        <f>I94</f>
        <v>26202.240000000002</v>
      </c>
      <c r="G129" s="56"/>
    </row>
    <row r="130" spans="1:7" ht="12.75" customHeight="1" x14ac:dyDescent="0.2">
      <c r="A130" s="605" t="s">
        <v>83</v>
      </c>
      <c r="B130" s="606"/>
      <c r="C130" s="25"/>
      <c r="D130" s="26"/>
      <c r="E130" s="26"/>
      <c r="F130" s="123">
        <f>I95</f>
        <v>1767.93</v>
      </c>
      <c r="G130" s="56"/>
    </row>
    <row r="131" spans="1:7" ht="12.75" customHeight="1" x14ac:dyDescent="0.2">
      <c r="A131" s="605" t="s">
        <v>85</v>
      </c>
      <c r="B131" s="606"/>
      <c r="C131" s="25"/>
      <c r="D131" s="26"/>
      <c r="E131" s="26"/>
      <c r="F131" s="123">
        <f>I96</f>
        <v>1890.27</v>
      </c>
      <c r="G131" s="56"/>
    </row>
    <row r="132" spans="1:7" ht="12.75" customHeight="1" x14ac:dyDescent="0.2">
      <c r="A132" s="605" t="s">
        <v>88</v>
      </c>
      <c r="B132" s="606"/>
      <c r="C132" s="25"/>
      <c r="D132" s="26"/>
      <c r="E132" s="26"/>
      <c r="F132" s="123">
        <f>I97</f>
        <v>1489.92</v>
      </c>
      <c r="G132" s="56"/>
    </row>
    <row r="133" spans="1:7" ht="12.75" customHeight="1" x14ac:dyDescent="0.2">
      <c r="A133" s="614" t="s">
        <v>2</v>
      </c>
      <c r="B133" s="615"/>
      <c r="C133" s="25"/>
      <c r="D133" s="26">
        <f>B116</f>
        <v>0</v>
      </c>
      <c r="E133" s="26"/>
      <c r="F133" s="123">
        <f>D133+E133+I116</f>
        <v>10397.16</v>
      </c>
      <c r="G133" s="56"/>
    </row>
    <row r="134" spans="1:7" ht="12.75" customHeight="1" x14ac:dyDescent="0.2">
      <c r="A134" s="614" t="s">
        <v>97</v>
      </c>
      <c r="B134" s="615"/>
      <c r="C134" s="25"/>
      <c r="D134" s="26"/>
      <c r="E134" s="26"/>
      <c r="F134" s="123">
        <f>I119</f>
        <v>16477.27</v>
      </c>
      <c r="G134" s="56"/>
    </row>
    <row r="135" spans="1:7" ht="12.75" customHeight="1" x14ac:dyDescent="0.2">
      <c r="A135" s="612" t="s">
        <v>21</v>
      </c>
      <c r="B135" s="613"/>
      <c r="C135" s="27"/>
      <c r="D135" s="28">
        <f>SUM(D122:D133)</f>
        <v>75598.34550000001</v>
      </c>
      <c r="E135" s="28">
        <f>SUM(E122:E126)</f>
        <v>2327.62</v>
      </c>
      <c r="F135" s="124">
        <f>F122+F123+F124+F125+F126+F127+F133+F134</f>
        <v>141064.85550000001</v>
      </c>
      <c r="G135" s="45"/>
    </row>
  </sheetData>
  <autoFilter ref="A5:I113"/>
  <mergeCells count="43">
    <mergeCell ref="A135:B135"/>
    <mergeCell ref="A122:B122"/>
    <mergeCell ref="A133:B133"/>
    <mergeCell ref="A130:B130"/>
    <mergeCell ref="A131:B131"/>
    <mergeCell ref="A81:A93"/>
    <mergeCell ref="A134:B134"/>
    <mergeCell ref="A132:B132"/>
    <mergeCell ref="A129:B129"/>
    <mergeCell ref="G1:H1"/>
    <mergeCell ref="G2:H2"/>
    <mergeCell ref="A1:B1"/>
    <mergeCell ref="A59:A63"/>
    <mergeCell ref="A9:A12"/>
    <mergeCell ref="B9:B12"/>
    <mergeCell ref="B26:B28"/>
    <mergeCell ref="A17:A18"/>
    <mergeCell ref="D17:D18"/>
    <mergeCell ref="A42:A43"/>
    <mergeCell ref="C42:C43"/>
    <mergeCell ref="D42:D43"/>
    <mergeCell ref="B42:B43"/>
    <mergeCell ref="C26:C28"/>
    <mergeCell ref="C39:C40"/>
    <mergeCell ref="D34:D38"/>
    <mergeCell ref="B34:B38"/>
    <mergeCell ref="D26:D28"/>
    <mergeCell ref="A123:B123"/>
    <mergeCell ref="A128:B128"/>
    <mergeCell ref="A127:B127"/>
    <mergeCell ref="A125:B125"/>
    <mergeCell ref="A126:B126"/>
    <mergeCell ref="A124:B124"/>
    <mergeCell ref="C9:C12"/>
    <mergeCell ref="D9:D12"/>
    <mergeCell ref="A34:A38"/>
    <mergeCell ref="C34:C38"/>
    <mergeCell ref="C17:C18"/>
    <mergeCell ref="D39:D40"/>
    <mergeCell ref="B17:B18"/>
    <mergeCell ref="A39:A40"/>
    <mergeCell ref="B39:B40"/>
    <mergeCell ref="A26:A28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0"/>
  <dimension ref="A1:IU249"/>
  <sheetViews>
    <sheetView topLeftCell="A220" zoomScaleNormal="100" workbookViewId="0">
      <selection activeCell="A237" sqref="A237:B237"/>
    </sheetView>
  </sheetViews>
  <sheetFormatPr defaultRowHeight="12.75" customHeight="1" x14ac:dyDescent="0.2"/>
  <cols>
    <col min="1" max="1" width="21.42578125" customWidth="1"/>
    <col min="2" max="2" width="12" customWidth="1"/>
    <col min="3" max="3" width="13.7109375" bestFit="1" customWidth="1"/>
    <col min="4" max="4" width="16.140625" customWidth="1"/>
    <col min="5" max="5" width="25.7109375" customWidth="1"/>
    <col min="6" max="6" width="13.2851562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4482.5</v>
      </c>
      <c r="E2" s="5">
        <v>1233726.1200000001</v>
      </c>
      <c r="F2" s="6">
        <v>1207193.6000000001</v>
      </c>
      <c r="G2" s="586">
        <f>E2-F2</f>
        <v>26532.520000000019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>
        <v>10</v>
      </c>
      <c r="F3" s="1"/>
      <c r="G3" s="1"/>
      <c r="H3" s="1" t="s">
        <v>24</v>
      </c>
      <c r="I3" s="8">
        <f>F2-F249</f>
        <v>-4237.3273999998346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77.2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324</v>
      </c>
      <c r="B6" s="579">
        <v>13478.86</v>
      </c>
      <c r="C6" s="579" t="s">
        <v>65</v>
      </c>
      <c r="D6" s="591" t="s">
        <v>117</v>
      </c>
      <c r="E6" s="85" t="s">
        <v>220</v>
      </c>
      <c r="F6" s="85" t="s">
        <v>100</v>
      </c>
      <c r="G6" s="85">
        <v>0.5</v>
      </c>
      <c r="H6" s="348">
        <v>160</v>
      </c>
      <c r="I6" s="39">
        <f>G6*H6</f>
        <v>80</v>
      </c>
    </row>
    <row r="7" spans="1:9" ht="12.75" customHeight="1" thickBot="1" x14ac:dyDescent="0.25">
      <c r="A7" s="590"/>
      <c r="B7" s="580"/>
      <c r="C7" s="580"/>
      <c r="D7" s="592"/>
      <c r="E7" s="40" t="s">
        <v>326</v>
      </c>
      <c r="F7" s="40" t="s">
        <v>102</v>
      </c>
      <c r="G7" s="40">
        <v>0.05</v>
      </c>
      <c r="H7" s="41">
        <v>170</v>
      </c>
      <c r="I7" s="42">
        <f>G7*H7</f>
        <v>8.5</v>
      </c>
    </row>
    <row r="8" spans="1:9" ht="12.75" customHeight="1" x14ac:dyDescent="0.2">
      <c r="A8" s="265"/>
      <c r="B8" s="33">
        <v>13456.6</v>
      </c>
      <c r="C8" s="33" t="s">
        <v>66</v>
      </c>
      <c r="D8" s="312"/>
      <c r="E8" s="35"/>
      <c r="F8" s="35"/>
      <c r="G8" s="35"/>
      <c r="H8" s="36"/>
      <c r="I8" s="160">
        <f t="shared" ref="I8:I35" si="0">G8*H8</f>
        <v>0</v>
      </c>
    </row>
    <row r="9" spans="1:9" ht="12.75" customHeight="1" x14ac:dyDescent="0.2">
      <c r="A9" s="268"/>
      <c r="B9" s="13">
        <v>14384.89</v>
      </c>
      <c r="C9" s="13" t="s">
        <v>69</v>
      </c>
      <c r="D9" s="269"/>
      <c r="E9" s="15"/>
      <c r="F9" s="15"/>
      <c r="G9" s="15"/>
      <c r="H9" s="16"/>
      <c r="I9" s="160">
        <f t="shared" si="0"/>
        <v>0</v>
      </c>
    </row>
    <row r="10" spans="1:9" ht="12.75" customHeight="1" thickBot="1" x14ac:dyDescent="0.25">
      <c r="A10" s="316"/>
      <c r="B10" s="74">
        <v>12714.73</v>
      </c>
      <c r="C10" s="74" t="s">
        <v>71</v>
      </c>
      <c r="D10" s="273"/>
      <c r="E10" s="76"/>
      <c r="F10" s="76"/>
      <c r="G10" s="76"/>
      <c r="H10" s="77"/>
      <c r="I10" s="168">
        <f t="shared" si="0"/>
        <v>0</v>
      </c>
    </row>
    <row r="11" spans="1:9" ht="12.75" customHeight="1" x14ac:dyDescent="0.2">
      <c r="A11" s="588" t="s">
        <v>851</v>
      </c>
      <c r="B11" s="579">
        <v>11793.99</v>
      </c>
      <c r="C11" s="579" t="s">
        <v>72</v>
      </c>
      <c r="D11" s="579" t="s">
        <v>708</v>
      </c>
      <c r="E11" s="37" t="s">
        <v>807</v>
      </c>
      <c r="F11" s="37" t="s">
        <v>102</v>
      </c>
      <c r="G11" s="37">
        <v>5</v>
      </c>
      <c r="H11" s="38">
        <v>77.75</v>
      </c>
      <c r="I11" s="39">
        <f t="shared" si="0"/>
        <v>388.75</v>
      </c>
    </row>
    <row r="12" spans="1:9" ht="12.75" customHeight="1" x14ac:dyDescent="0.2">
      <c r="A12" s="589"/>
      <c r="B12" s="581"/>
      <c r="C12" s="581"/>
      <c r="D12" s="581"/>
      <c r="E12" s="15" t="s">
        <v>852</v>
      </c>
      <c r="F12" s="15" t="s">
        <v>100</v>
      </c>
      <c r="G12" s="15">
        <v>0.5</v>
      </c>
      <c r="H12" s="16">
        <v>535.04999999999995</v>
      </c>
      <c r="I12" s="160">
        <f t="shared" si="0"/>
        <v>267.52499999999998</v>
      </c>
    </row>
    <row r="13" spans="1:9" ht="12.75" customHeight="1" x14ac:dyDescent="0.2">
      <c r="A13" s="589"/>
      <c r="B13" s="581"/>
      <c r="C13" s="581"/>
      <c r="D13" s="581"/>
      <c r="E13" s="15" t="s">
        <v>220</v>
      </c>
      <c r="F13" s="15" t="s">
        <v>100</v>
      </c>
      <c r="G13" s="15">
        <v>2</v>
      </c>
      <c r="H13" s="16">
        <v>160</v>
      </c>
      <c r="I13" s="160">
        <f t="shared" si="0"/>
        <v>320</v>
      </c>
    </row>
    <row r="14" spans="1:9" ht="12.75" customHeight="1" x14ac:dyDescent="0.2">
      <c r="A14" s="589"/>
      <c r="B14" s="581"/>
      <c r="C14" s="581"/>
      <c r="D14" s="581"/>
      <c r="E14" s="15" t="s">
        <v>221</v>
      </c>
      <c r="F14" s="15" t="s">
        <v>102</v>
      </c>
      <c r="G14" s="15">
        <v>0.2</v>
      </c>
      <c r="H14" s="16">
        <v>70</v>
      </c>
      <c r="I14" s="160">
        <f t="shared" si="0"/>
        <v>14</v>
      </c>
    </row>
    <row r="15" spans="1:9" ht="12.75" customHeight="1" thickBot="1" x14ac:dyDescent="0.25">
      <c r="A15" s="590"/>
      <c r="B15" s="581"/>
      <c r="C15" s="581"/>
      <c r="D15" s="580"/>
      <c r="E15" s="40" t="s">
        <v>415</v>
      </c>
      <c r="F15" s="40" t="s">
        <v>102</v>
      </c>
      <c r="G15" s="40">
        <v>0.2</v>
      </c>
      <c r="H15" s="41">
        <v>70</v>
      </c>
      <c r="I15" s="203">
        <f t="shared" si="0"/>
        <v>14</v>
      </c>
    </row>
    <row r="16" spans="1:9" ht="26.25" thickBot="1" x14ac:dyDescent="0.25">
      <c r="A16" s="46" t="s">
        <v>840</v>
      </c>
      <c r="B16" s="580"/>
      <c r="C16" s="580" t="s">
        <v>72</v>
      </c>
      <c r="D16" s="407"/>
      <c r="E16" s="47" t="s">
        <v>841</v>
      </c>
      <c r="F16" s="47" t="s">
        <v>102</v>
      </c>
      <c r="G16" s="47">
        <v>1.5</v>
      </c>
      <c r="H16" s="48">
        <v>69.78</v>
      </c>
      <c r="I16" s="49">
        <f t="shared" si="0"/>
        <v>104.67</v>
      </c>
    </row>
    <row r="17" spans="1:9" ht="12.75" customHeight="1" x14ac:dyDescent="0.2">
      <c r="A17" s="588" t="s">
        <v>931</v>
      </c>
      <c r="B17" s="579">
        <v>10439.27</v>
      </c>
      <c r="C17" s="579" t="s">
        <v>73</v>
      </c>
      <c r="D17" s="579" t="s">
        <v>287</v>
      </c>
      <c r="E17" s="37" t="s">
        <v>211</v>
      </c>
      <c r="F17" s="37" t="s">
        <v>137</v>
      </c>
      <c r="G17" s="37">
        <v>1.04</v>
      </c>
      <c r="H17" s="38">
        <v>197.09</v>
      </c>
      <c r="I17" s="39">
        <f t="shared" si="0"/>
        <v>204.9736</v>
      </c>
    </row>
    <row r="18" spans="1:9" ht="12.75" customHeight="1" x14ac:dyDescent="0.2">
      <c r="A18" s="589"/>
      <c r="B18" s="581"/>
      <c r="C18" s="581"/>
      <c r="D18" s="581"/>
      <c r="E18" s="15" t="s">
        <v>932</v>
      </c>
      <c r="F18" s="15" t="s">
        <v>100</v>
      </c>
      <c r="G18" s="15">
        <v>4</v>
      </c>
      <c r="H18" s="16">
        <v>5</v>
      </c>
      <c r="I18" s="160">
        <f t="shared" si="0"/>
        <v>20</v>
      </c>
    </row>
    <row r="19" spans="1:9" ht="12.75" customHeight="1" x14ac:dyDescent="0.2">
      <c r="A19" s="589"/>
      <c r="B19" s="581"/>
      <c r="C19" s="581"/>
      <c r="D19" s="581"/>
      <c r="E19" s="15" t="s">
        <v>933</v>
      </c>
      <c r="F19" s="15" t="s">
        <v>102</v>
      </c>
      <c r="G19" s="15">
        <v>0.05</v>
      </c>
      <c r="H19" s="16">
        <v>170</v>
      </c>
      <c r="I19" s="160">
        <f t="shared" si="0"/>
        <v>8.5</v>
      </c>
    </row>
    <row r="20" spans="1:9" ht="12.75" customHeight="1" thickBot="1" x14ac:dyDescent="0.25">
      <c r="A20" s="590"/>
      <c r="B20" s="581"/>
      <c r="C20" s="581"/>
      <c r="D20" s="580"/>
      <c r="E20" s="40" t="s">
        <v>934</v>
      </c>
      <c r="F20" s="40" t="s">
        <v>100</v>
      </c>
      <c r="G20" s="40">
        <v>1</v>
      </c>
      <c r="H20" s="41">
        <v>28</v>
      </c>
      <c r="I20" s="203">
        <f t="shared" si="0"/>
        <v>28</v>
      </c>
    </row>
    <row r="21" spans="1:9" ht="12.75" customHeight="1" x14ac:dyDescent="0.2">
      <c r="A21" s="588" t="s">
        <v>935</v>
      </c>
      <c r="B21" s="581"/>
      <c r="C21" s="581"/>
      <c r="D21" s="591" t="s">
        <v>936</v>
      </c>
      <c r="E21" s="37" t="s">
        <v>791</v>
      </c>
      <c r="F21" s="37" t="s">
        <v>102</v>
      </c>
      <c r="G21" s="37">
        <v>3</v>
      </c>
      <c r="H21" s="38">
        <v>77.5</v>
      </c>
      <c r="I21" s="39">
        <f t="shared" si="0"/>
        <v>232.5</v>
      </c>
    </row>
    <row r="22" spans="1:9" ht="12.75" customHeight="1" x14ac:dyDescent="0.2">
      <c r="A22" s="589"/>
      <c r="B22" s="581"/>
      <c r="C22" s="581"/>
      <c r="D22" s="595"/>
      <c r="E22" s="15" t="s">
        <v>151</v>
      </c>
      <c r="F22" s="15" t="s">
        <v>100</v>
      </c>
      <c r="G22" s="15">
        <v>0.5</v>
      </c>
      <c r="H22" s="16">
        <v>320</v>
      </c>
      <c r="I22" s="160">
        <f t="shared" si="0"/>
        <v>160</v>
      </c>
    </row>
    <row r="23" spans="1:9" ht="12.75" customHeight="1" x14ac:dyDescent="0.2">
      <c r="A23" s="589"/>
      <c r="B23" s="581"/>
      <c r="C23" s="581"/>
      <c r="D23" s="595"/>
      <c r="E23" s="15" t="s">
        <v>473</v>
      </c>
      <c r="F23" s="15" t="s">
        <v>102</v>
      </c>
      <c r="G23" s="15">
        <v>0.2</v>
      </c>
      <c r="H23" s="16">
        <v>64</v>
      </c>
      <c r="I23" s="160">
        <f t="shared" si="0"/>
        <v>12.8</v>
      </c>
    </row>
    <row r="24" spans="1:9" ht="12.75" customHeight="1" thickBot="1" x14ac:dyDescent="0.25">
      <c r="A24" s="590"/>
      <c r="B24" s="580"/>
      <c r="C24" s="580"/>
      <c r="D24" s="592"/>
      <c r="E24" s="40" t="s">
        <v>841</v>
      </c>
      <c r="F24" s="40" t="s">
        <v>102</v>
      </c>
      <c r="G24" s="40">
        <v>3</v>
      </c>
      <c r="H24" s="41">
        <v>69.78</v>
      </c>
      <c r="I24" s="203">
        <f t="shared" si="0"/>
        <v>209.34</v>
      </c>
    </row>
    <row r="25" spans="1:9" ht="12.75" customHeight="1" x14ac:dyDescent="0.2">
      <c r="A25" s="588" t="s">
        <v>1008</v>
      </c>
      <c r="B25" s="579">
        <v>12086.68</v>
      </c>
      <c r="C25" s="579" t="s">
        <v>74</v>
      </c>
      <c r="D25" s="591" t="s">
        <v>287</v>
      </c>
      <c r="E25" s="37" t="s">
        <v>507</v>
      </c>
      <c r="F25" s="37" t="s">
        <v>100</v>
      </c>
      <c r="G25" s="37">
        <v>20</v>
      </c>
      <c r="H25" s="38">
        <v>1.5</v>
      </c>
      <c r="I25" s="39">
        <f t="shared" si="0"/>
        <v>30</v>
      </c>
    </row>
    <row r="26" spans="1:9" ht="12.75" customHeight="1" thickBot="1" x14ac:dyDescent="0.25">
      <c r="A26" s="590"/>
      <c r="B26" s="581"/>
      <c r="C26" s="581"/>
      <c r="D26" s="592"/>
      <c r="E26" s="40" t="s">
        <v>946</v>
      </c>
      <c r="F26" s="40" t="s">
        <v>100</v>
      </c>
      <c r="G26" s="40">
        <v>10</v>
      </c>
      <c r="H26" s="41">
        <v>1.5</v>
      </c>
      <c r="I26" s="203">
        <f t="shared" si="0"/>
        <v>15</v>
      </c>
    </row>
    <row r="27" spans="1:9" ht="12.75" customHeight="1" x14ac:dyDescent="0.2">
      <c r="A27" s="588" t="s">
        <v>421</v>
      </c>
      <c r="B27" s="581"/>
      <c r="C27" s="581"/>
      <c r="D27" s="591" t="s">
        <v>139</v>
      </c>
      <c r="E27" s="37" t="s">
        <v>422</v>
      </c>
      <c r="F27" s="37" t="s">
        <v>285</v>
      </c>
      <c r="G27" s="37">
        <v>0.25</v>
      </c>
      <c r="H27" s="38">
        <v>350</v>
      </c>
      <c r="I27" s="39">
        <f t="shared" si="0"/>
        <v>87.5</v>
      </c>
    </row>
    <row r="28" spans="1:9" ht="12.75" customHeight="1" thickBot="1" x14ac:dyDescent="0.25">
      <c r="A28" s="590"/>
      <c r="B28" s="580"/>
      <c r="C28" s="580"/>
      <c r="D28" s="592"/>
      <c r="E28" s="40" t="s">
        <v>424</v>
      </c>
      <c r="F28" s="40" t="s">
        <v>425</v>
      </c>
      <c r="G28" s="40">
        <v>0.1</v>
      </c>
      <c r="H28" s="41">
        <v>300</v>
      </c>
      <c r="I28" s="42">
        <f t="shared" si="0"/>
        <v>30</v>
      </c>
    </row>
    <row r="29" spans="1:9" ht="12.75" customHeight="1" thickBot="1" x14ac:dyDescent="0.25">
      <c r="A29" s="468"/>
      <c r="B29" s="73">
        <v>9907.1350000000002</v>
      </c>
      <c r="C29" s="74" t="s">
        <v>75</v>
      </c>
      <c r="D29" s="53"/>
      <c r="E29" s="76"/>
      <c r="F29" s="76"/>
      <c r="G29" s="76"/>
      <c r="H29" s="77"/>
      <c r="I29" s="168"/>
    </row>
    <row r="30" spans="1:9" ht="12.75" customHeight="1" x14ac:dyDescent="0.2">
      <c r="A30" s="588" t="s">
        <v>707</v>
      </c>
      <c r="B30" s="579">
        <v>10764.22</v>
      </c>
      <c r="C30" s="579" t="s">
        <v>76</v>
      </c>
      <c r="D30" s="591"/>
      <c r="E30" s="37" t="s">
        <v>1215</v>
      </c>
      <c r="F30" s="37" t="s">
        <v>102</v>
      </c>
      <c r="G30" s="37">
        <v>0.1</v>
      </c>
      <c r="H30" s="38">
        <v>110</v>
      </c>
      <c r="I30" s="39">
        <f t="shared" si="0"/>
        <v>11</v>
      </c>
    </row>
    <row r="31" spans="1:9" ht="12.75" customHeight="1" x14ac:dyDescent="0.2">
      <c r="A31" s="589"/>
      <c r="B31" s="581"/>
      <c r="C31" s="581"/>
      <c r="D31" s="595"/>
      <c r="E31" s="15" t="s">
        <v>221</v>
      </c>
      <c r="F31" s="15" t="s">
        <v>102</v>
      </c>
      <c r="G31" s="15">
        <v>0.5</v>
      </c>
      <c r="H31" s="16">
        <v>82</v>
      </c>
      <c r="I31" s="160">
        <f t="shared" si="0"/>
        <v>41</v>
      </c>
    </row>
    <row r="32" spans="1:9" ht="12.75" customHeight="1" thickBot="1" x14ac:dyDescent="0.25">
      <c r="A32" s="590"/>
      <c r="B32" s="580"/>
      <c r="C32" s="580"/>
      <c r="D32" s="592"/>
      <c r="E32" s="40" t="s">
        <v>846</v>
      </c>
      <c r="F32" s="40" t="s">
        <v>102</v>
      </c>
      <c r="G32" s="40">
        <v>2</v>
      </c>
      <c r="H32" s="41">
        <v>120</v>
      </c>
      <c r="I32" s="203">
        <f t="shared" si="0"/>
        <v>240</v>
      </c>
    </row>
    <row r="33" spans="1:9" ht="12.75" customHeight="1" x14ac:dyDescent="0.2">
      <c r="A33" s="321"/>
      <c r="B33" s="73">
        <v>10907.75</v>
      </c>
      <c r="C33" s="73" t="s">
        <v>77</v>
      </c>
      <c r="D33" s="323"/>
      <c r="E33" s="53"/>
      <c r="F33" s="53"/>
      <c r="G33" s="53"/>
      <c r="H33" s="156"/>
      <c r="I33" s="160">
        <f t="shared" si="0"/>
        <v>0</v>
      </c>
    </row>
    <row r="34" spans="1:9" ht="12.75" customHeight="1" x14ac:dyDescent="0.2">
      <c r="A34" s="268"/>
      <c r="B34" s="13">
        <v>11796.68</v>
      </c>
      <c r="C34" s="13" t="s">
        <v>78</v>
      </c>
      <c r="D34" s="270"/>
      <c r="E34" s="15"/>
      <c r="F34" s="15"/>
      <c r="G34" s="15"/>
      <c r="H34" s="16"/>
      <c r="I34" s="160">
        <f t="shared" si="0"/>
        <v>0</v>
      </c>
    </row>
    <row r="35" spans="1:9" ht="12.75" customHeight="1" x14ac:dyDescent="0.2">
      <c r="A35" s="268"/>
      <c r="B35" s="13">
        <v>11758.4</v>
      </c>
      <c r="C35" s="13" t="s">
        <v>79</v>
      </c>
      <c r="D35" s="270"/>
      <c r="E35" s="15"/>
      <c r="F35" s="15"/>
      <c r="G35" s="15"/>
      <c r="H35" s="16"/>
      <c r="I35" s="160">
        <f t="shared" si="0"/>
        <v>0</v>
      </c>
    </row>
    <row r="36" spans="1:9" ht="12.75" customHeight="1" thickBot="1" x14ac:dyDescent="0.25">
      <c r="A36" s="221"/>
      <c r="B36" s="226">
        <f>SUM(B6:B35)</f>
        <v>143489.20500000002</v>
      </c>
      <c r="C36" s="227"/>
      <c r="D36" s="226"/>
      <c r="E36" s="228"/>
      <c r="F36" s="227"/>
      <c r="G36" s="227"/>
      <c r="H36" s="411" t="s">
        <v>16</v>
      </c>
      <c r="I36" s="355">
        <f>SUM(I6:I35)</f>
        <v>2528.0586000000003</v>
      </c>
    </row>
    <row r="37" spans="1:9" ht="90" thickBot="1" x14ac:dyDescent="0.25">
      <c r="A37" s="137" t="s">
        <v>1602</v>
      </c>
      <c r="B37" s="117" t="s">
        <v>15</v>
      </c>
      <c r="C37" s="117" t="s">
        <v>4</v>
      </c>
      <c r="D37" s="117" t="s">
        <v>22</v>
      </c>
      <c r="E37" s="121" t="s">
        <v>17</v>
      </c>
      <c r="F37" s="117" t="s">
        <v>18</v>
      </c>
      <c r="G37" s="117" t="s">
        <v>9</v>
      </c>
      <c r="H37" s="117" t="s">
        <v>12</v>
      </c>
      <c r="I37" s="118" t="s">
        <v>11</v>
      </c>
    </row>
    <row r="38" spans="1:9" ht="12.75" customHeight="1" x14ac:dyDescent="0.2">
      <c r="A38" s="321"/>
      <c r="B38" s="322">
        <v>19468.12</v>
      </c>
      <c r="C38" s="73" t="s">
        <v>65</v>
      </c>
      <c r="D38" s="322"/>
      <c r="E38" s="53"/>
      <c r="F38" s="53"/>
      <c r="G38" s="53"/>
      <c r="H38" s="156"/>
      <c r="I38" s="168">
        <f t="shared" ref="I38:I129" si="1">G38*H38</f>
        <v>0</v>
      </c>
    </row>
    <row r="39" spans="1:9" ht="12.75" customHeight="1" x14ac:dyDescent="0.2">
      <c r="A39" s="268"/>
      <c r="B39" s="269">
        <v>16338.82</v>
      </c>
      <c r="C39" s="13" t="s">
        <v>66</v>
      </c>
      <c r="D39" s="270"/>
      <c r="E39" s="15"/>
      <c r="F39" s="15"/>
      <c r="G39" s="15"/>
      <c r="H39" s="16"/>
      <c r="I39" s="43">
        <f>G39*H39</f>
        <v>0</v>
      </c>
    </row>
    <row r="40" spans="1:9" ht="12.75" customHeight="1" thickBot="1" x14ac:dyDescent="0.25">
      <c r="A40" s="316"/>
      <c r="B40" s="273">
        <v>16398.05</v>
      </c>
      <c r="C40" s="74" t="s">
        <v>69</v>
      </c>
      <c r="D40" s="317"/>
      <c r="E40" s="76"/>
      <c r="F40" s="76"/>
      <c r="G40" s="76"/>
      <c r="H40" s="77"/>
      <c r="I40" s="204">
        <f t="shared" si="1"/>
        <v>0</v>
      </c>
    </row>
    <row r="41" spans="1:9" ht="12.75" customHeight="1" x14ac:dyDescent="0.2">
      <c r="A41" s="588" t="s">
        <v>118</v>
      </c>
      <c r="B41" s="579">
        <v>15163.29</v>
      </c>
      <c r="C41" s="579" t="s">
        <v>71</v>
      </c>
      <c r="D41" s="591" t="s">
        <v>131</v>
      </c>
      <c r="E41" s="37" t="s">
        <v>236</v>
      </c>
      <c r="F41" s="37" t="s">
        <v>104</v>
      </c>
      <c r="G41" s="37">
        <v>4</v>
      </c>
      <c r="H41" s="38">
        <v>57.72</v>
      </c>
      <c r="I41" s="39">
        <f t="shared" si="1"/>
        <v>230.88</v>
      </c>
    </row>
    <row r="42" spans="1:9" ht="12.75" customHeight="1" x14ac:dyDescent="0.2">
      <c r="A42" s="589"/>
      <c r="B42" s="581"/>
      <c r="C42" s="581"/>
      <c r="D42" s="595"/>
      <c r="E42" s="15" t="s">
        <v>333</v>
      </c>
      <c r="F42" s="15" t="s">
        <v>100</v>
      </c>
      <c r="G42" s="15">
        <v>4</v>
      </c>
      <c r="H42" s="16">
        <v>50.75</v>
      </c>
      <c r="I42" s="43">
        <f t="shared" si="1"/>
        <v>203</v>
      </c>
    </row>
    <row r="43" spans="1:9" ht="12.75" customHeight="1" x14ac:dyDescent="0.2">
      <c r="A43" s="589"/>
      <c r="B43" s="581"/>
      <c r="C43" s="581"/>
      <c r="D43" s="595"/>
      <c r="E43" s="15" t="s">
        <v>193</v>
      </c>
      <c r="F43" s="15" t="s">
        <v>100</v>
      </c>
      <c r="G43" s="15">
        <v>4</v>
      </c>
      <c r="H43" s="16">
        <v>106.12</v>
      </c>
      <c r="I43" s="43">
        <f t="shared" si="1"/>
        <v>424.48</v>
      </c>
    </row>
    <row r="44" spans="1:9" ht="12.75" customHeight="1" x14ac:dyDescent="0.2">
      <c r="A44" s="589"/>
      <c r="B44" s="581"/>
      <c r="C44" s="581"/>
      <c r="D44" s="595"/>
      <c r="E44" s="15" t="s">
        <v>192</v>
      </c>
      <c r="F44" s="15" t="s">
        <v>100</v>
      </c>
      <c r="G44" s="15">
        <v>4</v>
      </c>
      <c r="H44" s="16">
        <v>68.430000000000007</v>
      </c>
      <c r="I44" s="43">
        <f t="shared" si="1"/>
        <v>273.72000000000003</v>
      </c>
    </row>
    <row r="45" spans="1:9" ht="12.75" customHeight="1" x14ac:dyDescent="0.2">
      <c r="A45" s="589"/>
      <c r="B45" s="581"/>
      <c r="C45" s="581"/>
      <c r="D45" s="595"/>
      <c r="E45" s="15" t="s">
        <v>438</v>
      </c>
      <c r="F45" s="15" t="s">
        <v>100</v>
      </c>
      <c r="G45" s="15">
        <v>2</v>
      </c>
      <c r="H45" s="16">
        <v>66.5</v>
      </c>
      <c r="I45" s="43">
        <f t="shared" si="1"/>
        <v>133</v>
      </c>
    </row>
    <row r="46" spans="1:9" ht="12.75" customHeight="1" thickBot="1" x14ac:dyDescent="0.25">
      <c r="A46" s="590"/>
      <c r="B46" s="581"/>
      <c r="C46" s="581"/>
      <c r="D46" s="592"/>
      <c r="E46" s="40" t="s">
        <v>209</v>
      </c>
      <c r="F46" s="40" t="s">
        <v>100</v>
      </c>
      <c r="G46" s="40">
        <v>4</v>
      </c>
      <c r="H46" s="41">
        <v>173.33</v>
      </c>
      <c r="I46" s="42">
        <f t="shared" si="1"/>
        <v>693.32</v>
      </c>
    </row>
    <row r="47" spans="1:9" ht="12.75" customHeight="1" x14ac:dyDescent="0.2">
      <c r="A47" s="588" t="s">
        <v>118</v>
      </c>
      <c r="B47" s="581"/>
      <c r="C47" s="581" t="s">
        <v>71</v>
      </c>
      <c r="D47" s="579" t="s">
        <v>718</v>
      </c>
      <c r="E47" s="37" t="s">
        <v>273</v>
      </c>
      <c r="F47" s="37" t="s">
        <v>104</v>
      </c>
      <c r="G47" s="37">
        <v>3</v>
      </c>
      <c r="H47" s="38">
        <v>55.74</v>
      </c>
      <c r="I47" s="39">
        <f t="shared" si="1"/>
        <v>167.22</v>
      </c>
    </row>
    <row r="48" spans="1:9" ht="12.75" customHeight="1" x14ac:dyDescent="0.2">
      <c r="A48" s="589"/>
      <c r="B48" s="581"/>
      <c r="C48" s="581"/>
      <c r="D48" s="581"/>
      <c r="E48" s="15" t="s">
        <v>581</v>
      </c>
      <c r="F48" s="15" t="s">
        <v>100</v>
      </c>
      <c r="G48" s="15">
        <v>1</v>
      </c>
      <c r="H48" s="16">
        <v>117.27</v>
      </c>
      <c r="I48" s="43">
        <f t="shared" si="1"/>
        <v>117.27</v>
      </c>
    </row>
    <row r="49" spans="1:9" ht="12.75" customHeight="1" x14ac:dyDescent="0.2">
      <c r="A49" s="589"/>
      <c r="B49" s="581"/>
      <c r="C49" s="581"/>
      <c r="D49" s="581"/>
      <c r="E49" s="15" t="s">
        <v>275</v>
      </c>
      <c r="F49" s="15" t="s">
        <v>100</v>
      </c>
      <c r="G49" s="15">
        <v>1</v>
      </c>
      <c r="H49" s="16">
        <v>92.39</v>
      </c>
      <c r="I49" s="43">
        <f t="shared" si="1"/>
        <v>92.39</v>
      </c>
    </row>
    <row r="50" spans="1:9" ht="12.75" customHeight="1" thickBot="1" x14ac:dyDescent="0.25">
      <c r="A50" s="590"/>
      <c r="B50" s="580"/>
      <c r="C50" s="580"/>
      <c r="D50" s="580"/>
      <c r="E50" s="40" t="s">
        <v>719</v>
      </c>
      <c r="F50" s="40" t="s">
        <v>100</v>
      </c>
      <c r="G50" s="40">
        <v>1</v>
      </c>
      <c r="H50" s="41">
        <v>84.72</v>
      </c>
      <c r="I50" s="42">
        <f t="shared" si="1"/>
        <v>84.72</v>
      </c>
    </row>
    <row r="51" spans="1:9" ht="12.75" customHeight="1" x14ac:dyDescent="0.2">
      <c r="A51" s="588" t="s">
        <v>118</v>
      </c>
      <c r="B51" s="579">
        <v>15115.25</v>
      </c>
      <c r="C51" s="579" t="s">
        <v>72</v>
      </c>
      <c r="D51" s="609" t="s">
        <v>853</v>
      </c>
      <c r="E51" s="37" t="s">
        <v>742</v>
      </c>
      <c r="F51" s="37" t="s">
        <v>104</v>
      </c>
      <c r="G51" s="37">
        <v>11.7</v>
      </c>
      <c r="H51" s="38">
        <v>28.1</v>
      </c>
      <c r="I51" s="39">
        <f t="shared" si="1"/>
        <v>328.77</v>
      </c>
    </row>
    <row r="52" spans="1:9" ht="12.75" customHeight="1" x14ac:dyDescent="0.2">
      <c r="A52" s="589"/>
      <c r="B52" s="581"/>
      <c r="C52" s="581"/>
      <c r="D52" s="610"/>
      <c r="E52" s="15" t="s">
        <v>319</v>
      </c>
      <c r="F52" s="15" t="s">
        <v>104</v>
      </c>
      <c r="G52" s="15">
        <v>7</v>
      </c>
      <c r="H52" s="16">
        <v>238.93</v>
      </c>
      <c r="I52" s="43">
        <f t="shared" si="1"/>
        <v>1672.51</v>
      </c>
    </row>
    <row r="53" spans="1:9" ht="12.75" customHeight="1" x14ac:dyDescent="0.2">
      <c r="A53" s="589"/>
      <c r="B53" s="581"/>
      <c r="C53" s="581"/>
      <c r="D53" s="610"/>
      <c r="E53" s="15" t="s">
        <v>854</v>
      </c>
      <c r="F53" s="15" t="s">
        <v>100</v>
      </c>
      <c r="G53" s="15">
        <v>4</v>
      </c>
      <c r="H53" s="16">
        <v>3288.2</v>
      </c>
      <c r="I53" s="43">
        <f t="shared" si="1"/>
        <v>13152.8</v>
      </c>
    </row>
    <row r="54" spans="1:9" ht="12.75" customHeight="1" x14ac:dyDescent="0.2">
      <c r="A54" s="589"/>
      <c r="B54" s="581"/>
      <c r="C54" s="581"/>
      <c r="D54" s="610"/>
      <c r="E54" s="15" t="s">
        <v>351</v>
      </c>
      <c r="F54" s="15" t="s">
        <v>100</v>
      </c>
      <c r="G54" s="15">
        <v>8</v>
      </c>
      <c r="H54" s="16">
        <v>302.02999999999997</v>
      </c>
      <c r="I54" s="43">
        <f t="shared" si="1"/>
        <v>2416.2399999999998</v>
      </c>
    </row>
    <row r="55" spans="1:9" ht="12.75" customHeight="1" x14ac:dyDescent="0.2">
      <c r="A55" s="589"/>
      <c r="B55" s="581"/>
      <c r="C55" s="581"/>
      <c r="D55" s="610"/>
      <c r="E55" s="15" t="s">
        <v>206</v>
      </c>
      <c r="F55" s="15" t="s">
        <v>100</v>
      </c>
      <c r="G55" s="15">
        <v>2</v>
      </c>
      <c r="H55" s="16">
        <v>5.28</v>
      </c>
      <c r="I55" s="43">
        <f t="shared" si="1"/>
        <v>10.56</v>
      </c>
    </row>
    <row r="56" spans="1:9" ht="12.75" customHeight="1" x14ac:dyDescent="0.2">
      <c r="A56" s="589"/>
      <c r="B56" s="581"/>
      <c r="C56" s="581"/>
      <c r="D56" s="610"/>
      <c r="E56" s="15" t="s">
        <v>209</v>
      </c>
      <c r="F56" s="15" t="s">
        <v>100</v>
      </c>
      <c r="G56" s="15">
        <v>2</v>
      </c>
      <c r="H56" s="16">
        <v>173.33</v>
      </c>
      <c r="I56" s="43">
        <f t="shared" si="1"/>
        <v>346.66</v>
      </c>
    </row>
    <row r="57" spans="1:9" ht="12.75" customHeight="1" x14ac:dyDescent="0.2">
      <c r="A57" s="589"/>
      <c r="B57" s="581"/>
      <c r="C57" s="581"/>
      <c r="D57" s="610"/>
      <c r="E57" s="15" t="s">
        <v>352</v>
      </c>
      <c r="F57" s="15" t="s">
        <v>100</v>
      </c>
      <c r="G57" s="15">
        <v>8</v>
      </c>
      <c r="H57" s="16">
        <v>8.3699999999999992</v>
      </c>
      <c r="I57" s="43">
        <f t="shared" si="1"/>
        <v>66.959999999999994</v>
      </c>
    </row>
    <row r="58" spans="1:9" ht="12.75" customHeight="1" x14ac:dyDescent="0.2">
      <c r="A58" s="589"/>
      <c r="B58" s="581"/>
      <c r="C58" s="581"/>
      <c r="D58" s="610"/>
      <c r="E58" s="15" t="s">
        <v>247</v>
      </c>
      <c r="F58" s="15" t="s">
        <v>102</v>
      </c>
      <c r="G58" s="15">
        <v>4</v>
      </c>
      <c r="H58" s="16">
        <v>73.75</v>
      </c>
      <c r="I58" s="43">
        <f t="shared" si="1"/>
        <v>295</v>
      </c>
    </row>
    <row r="59" spans="1:9" ht="12.75" customHeight="1" x14ac:dyDescent="0.2">
      <c r="A59" s="589"/>
      <c r="B59" s="581"/>
      <c r="C59" s="581"/>
      <c r="D59" s="610"/>
      <c r="E59" s="15" t="s">
        <v>246</v>
      </c>
      <c r="F59" s="15" t="s">
        <v>102</v>
      </c>
      <c r="G59" s="15">
        <v>2</v>
      </c>
      <c r="H59" s="16">
        <v>103.35</v>
      </c>
      <c r="I59" s="43">
        <f t="shared" si="1"/>
        <v>206.7</v>
      </c>
    </row>
    <row r="60" spans="1:9" ht="12.75" customHeight="1" x14ac:dyDescent="0.2">
      <c r="A60" s="589"/>
      <c r="B60" s="581"/>
      <c r="C60" s="581"/>
      <c r="D60" s="610"/>
      <c r="E60" s="15" t="s">
        <v>185</v>
      </c>
      <c r="F60" s="15" t="s">
        <v>100</v>
      </c>
      <c r="G60" s="15">
        <v>2</v>
      </c>
      <c r="H60" s="16">
        <v>42</v>
      </c>
      <c r="I60" s="43">
        <f t="shared" si="1"/>
        <v>84</v>
      </c>
    </row>
    <row r="61" spans="1:9" ht="12.75" customHeight="1" thickBot="1" x14ac:dyDescent="0.25">
      <c r="A61" s="590"/>
      <c r="B61" s="580"/>
      <c r="C61" s="580"/>
      <c r="D61" s="611"/>
      <c r="E61" s="40" t="s">
        <v>855</v>
      </c>
      <c r="F61" s="40" t="s">
        <v>100</v>
      </c>
      <c r="G61" s="40">
        <v>6</v>
      </c>
      <c r="H61" s="41">
        <v>57.81</v>
      </c>
      <c r="I61" s="42">
        <f t="shared" si="1"/>
        <v>346.86</v>
      </c>
    </row>
    <row r="62" spans="1:9" ht="12.75" customHeight="1" x14ac:dyDescent="0.2">
      <c r="A62" s="588" t="s">
        <v>353</v>
      </c>
      <c r="B62" s="579">
        <v>14893.59</v>
      </c>
      <c r="C62" s="579" t="s">
        <v>73</v>
      </c>
      <c r="D62" s="591" t="s">
        <v>362</v>
      </c>
      <c r="E62" s="37" t="s">
        <v>358</v>
      </c>
      <c r="F62" s="37" t="s">
        <v>100</v>
      </c>
      <c r="G62" s="37">
        <v>2</v>
      </c>
      <c r="H62" s="38">
        <v>20</v>
      </c>
      <c r="I62" s="39">
        <f t="shared" si="1"/>
        <v>40</v>
      </c>
    </row>
    <row r="63" spans="1:9" ht="13.5" thickBot="1" x14ac:dyDescent="0.25">
      <c r="A63" s="590"/>
      <c r="B63" s="581"/>
      <c r="C63" s="580"/>
      <c r="D63" s="592"/>
      <c r="E63" s="40" t="s">
        <v>912</v>
      </c>
      <c r="F63" s="40" t="s">
        <v>104</v>
      </c>
      <c r="G63" s="40">
        <v>20</v>
      </c>
      <c r="H63" s="41">
        <v>6.78</v>
      </c>
      <c r="I63" s="42">
        <f t="shared" si="1"/>
        <v>135.6</v>
      </c>
    </row>
    <row r="64" spans="1:9" ht="12.75" customHeight="1" x14ac:dyDescent="0.2">
      <c r="A64" s="588" t="s">
        <v>118</v>
      </c>
      <c r="B64" s="581"/>
      <c r="C64" s="579" t="s">
        <v>73</v>
      </c>
      <c r="D64" s="591" t="s">
        <v>126</v>
      </c>
      <c r="E64" s="37" t="s">
        <v>228</v>
      </c>
      <c r="F64" s="37" t="s">
        <v>100</v>
      </c>
      <c r="G64" s="37">
        <v>4</v>
      </c>
      <c r="H64" s="38">
        <v>8.07</v>
      </c>
      <c r="I64" s="39">
        <f t="shared" si="1"/>
        <v>32.28</v>
      </c>
    </row>
    <row r="65" spans="1:9" ht="12.75" customHeight="1" x14ac:dyDescent="0.2">
      <c r="A65" s="589"/>
      <c r="B65" s="581"/>
      <c r="C65" s="581"/>
      <c r="D65" s="595"/>
      <c r="E65" s="53" t="s">
        <v>930</v>
      </c>
      <c r="F65" s="53" t="s">
        <v>100</v>
      </c>
      <c r="G65" s="53">
        <v>2</v>
      </c>
      <c r="H65" s="156">
        <v>110.19</v>
      </c>
      <c r="I65" s="168">
        <f t="shared" si="1"/>
        <v>220.38</v>
      </c>
    </row>
    <row r="66" spans="1:9" ht="12.75" customHeight="1" thickBot="1" x14ac:dyDescent="0.25">
      <c r="A66" s="590"/>
      <c r="B66" s="580"/>
      <c r="C66" s="580"/>
      <c r="D66" s="592"/>
      <c r="E66" s="40" t="s">
        <v>240</v>
      </c>
      <c r="F66" s="40" t="s">
        <v>100</v>
      </c>
      <c r="G66" s="40">
        <v>4</v>
      </c>
      <c r="H66" s="41">
        <v>320</v>
      </c>
      <c r="I66" s="42">
        <f t="shared" si="1"/>
        <v>1280</v>
      </c>
    </row>
    <row r="67" spans="1:9" x14ac:dyDescent="0.2">
      <c r="A67" s="588" t="s">
        <v>353</v>
      </c>
      <c r="B67" s="579">
        <v>17521.38</v>
      </c>
      <c r="C67" s="579" t="s">
        <v>74</v>
      </c>
      <c r="D67" s="677" t="s">
        <v>362</v>
      </c>
      <c r="E67" s="37" t="s">
        <v>358</v>
      </c>
      <c r="F67" s="37" t="s">
        <v>100</v>
      </c>
      <c r="G67" s="37">
        <v>17</v>
      </c>
      <c r="H67" s="38">
        <v>20</v>
      </c>
      <c r="I67" s="39">
        <f t="shared" si="1"/>
        <v>340</v>
      </c>
    </row>
    <row r="68" spans="1:9" ht="12.75" customHeight="1" x14ac:dyDescent="0.2">
      <c r="A68" s="589"/>
      <c r="B68" s="581"/>
      <c r="C68" s="581"/>
      <c r="D68" s="669"/>
      <c r="E68" s="35" t="s">
        <v>1009</v>
      </c>
      <c r="F68" s="35" t="s">
        <v>100</v>
      </c>
      <c r="G68" s="35">
        <v>3</v>
      </c>
      <c r="H68" s="36">
        <v>55</v>
      </c>
      <c r="I68" s="160">
        <f t="shared" si="1"/>
        <v>165</v>
      </c>
    </row>
    <row r="69" spans="1:9" ht="12.75" customHeight="1" thickBot="1" x14ac:dyDescent="0.25">
      <c r="A69" s="589"/>
      <c r="B69" s="581"/>
      <c r="C69" s="581"/>
      <c r="D69" s="670"/>
      <c r="E69" s="40" t="s">
        <v>1010</v>
      </c>
      <c r="F69" s="40" t="s">
        <v>100</v>
      </c>
      <c r="G69" s="40">
        <v>3</v>
      </c>
      <c r="H69" s="41">
        <v>55</v>
      </c>
      <c r="I69" s="42">
        <f t="shared" si="1"/>
        <v>165</v>
      </c>
    </row>
    <row r="70" spans="1:9" ht="12.75" customHeight="1" x14ac:dyDescent="0.2">
      <c r="A70" s="589"/>
      <c r="B70" s="581"/>
      <c r="C70" s="581"/>
      <c r="D70" s="595" t="s">
        <v>126</v>
      </c>
      <c r="E70" s="35" t="s">
        <v>363</v>
      </c>
      <c r="F70" s="35" t="s">
        <v>100</v>
      </c>
      <c r="G70" s="35">
        <v>1</v>
      </c>
      <c r="H70" s="36">
        <v>35</v>
      </c>
      <c r="I70" s="160">
        <f t="shared" si="1"/>
        <v>35</v>
      </c>
    </row>
    <row r="71" spans="1:9" ht="12.75" customHeight="1" x14ac:dyDescent="0.2">
      <c r="A71" s="589"/>
      <c r="B71" s="581"/>
      <c r="C71" s="581"/>
      <c r="D71" s="595"/>
      <c r="E71" s="15" t="s">
        <v>357</v>
      </c>
      <c r="F71" s="15" t="s">
        <v>100</v>
      </c>
      <c r="G71" s="15">
        <v>6</v>
      </c>
      <c r="H71" s="16">
        <v>18.54</v>
      </c>
      <c r="I71" s="43">
        <f t="shared" si="1"/>
        <v>111.24</v>
      </c>
    </row>
    <row r="72" spans="1:9" ht="12.75" customHeight="1" x14ac:dyDescent="0.2">
      <c r="A72" s="589"/>
      <c r="B72" s="581"/>
      <c r="C72" s="581"/>
      <c r="D72" s="595"/>
      <c r="E72" s="53" t="s">
        <v>389</v>
      </c>
      <c r="F72" s="53" t="s">
        <v>104</v>
      </c>
      <c r="G72" s="53">
        <v>6</v>
      </c>
      <c r="H72" s="156">
        <v>1.43</v>
      </c>
      <c r="I72" s="168">
        <f t="shared" si="1"/>
        <v>8.58</v>
      </c>
    </row>
    <row r="73" spans="1:9" ht="12.75" customHeight="1" thickBot="1" x14ac:dyDescent="0.25">
      <c r="A73" s="590"/>
      <c r="B73" s="581"/>
      <c r="C73" s="581"/>
      <c r="D73" s="592"/>
      <c r="E73" s="40" t="s">
        <v>356</v>
      </c>
      <c r="F73" s="40" t="s">
        <v>100</v>
      </c>
      <c r="G73" s="40">
        <v>1</v>
      </c>
      <c r="H73" s="41">
        <v>45</v>
      </c>
      <c r="I73" s="42">
        <f t="shared" si="1"/>
        <v>45</v>
      </c>
    </row>
    <row r="74" spans="1:9" ht="12.75" customHeight="1" x14ac:dyDescent="0.2">
      <c r="A74" s="588" t="s">
        <v>118</v>
      </c>
      <c r="B74" s="581"/>
      <c r="C74" s="581"/>
      <c r="D74" s="591" t="s">
        <v>126</v>
      </c>
      <c r="E74" s="37" t="s">
        <v>1011</v>
      </c>
      <c r="F74" s="37" t="s">
        <v>111</v>
      </c>
      <c r="G74" s="37">
        <v>1</v>
      </c>
      <c r="H74" s="38">
        <v>1700</v>
      </c>
      <c r="I74" s="39">
        <f t="shared" si="1"/>
        <v>1700</v>
      </c>
    </row>
    <row r="75" spans="1:9" ht="12.75" customHeight="1" x14ac:dyDescent="0.2">
      <c r="A75" s="589"/>
      <c r="B75" s="581"/>
      <c r="C75" s="581"/>
      <c r="D75" s="595"/>
      <c r="E75" s="15" t="s">
        <v>1012</v>
      </c>
      <c r="F75" s="15" t="s">
        <v>111</v>
      </c>
      <c r="G75" s="15">
        <v>2</v>
      </c>
      <c r="H75" s="16">
        <v>350</v>
      </c>
      <c r="I75" s="43">
        <f t="shared" si="1"/>
        <v>700</v>
      </c>
    </row>
    <row r="76" spans="1:9" ht="12.75" customHeight="1" x14ac:dyDescent="0.2">
      <c r="A76" s="589"/>
      <c r="B76" s="581"/>
      <c r="C76" s="581"/>
      <c r="D76" s="595"/>
      <c r="E76" s="15" t="s">
        <v>208</v>
      </c>
      <c r="F76" s="15" t="s">
        <v>102</v>
      </c>
      <c r="G76" s="15">
        <v>4</v>
      </c>
      <c r="H76" s="16">
        <v>76.7</v>
      </c>
      <c r="I76" s="43">
        <f t="shared" si="1"/>
        <v>306.8</v>
      </c>
    </row>
    <row r="77" spans="1:9" ht="12.75" customHeight="1" x14ac:dyDescent="0.2">
      <c r="A77" s="589"/>
      <c r="B77" s="581"/>
      <c r="C77" s="581"/>
      <c r="D77" s="595"/>
      <c r="E77" s="15" t="s">
        <v>419</v>
      </c>
      <c r="F77" s="15" t="s">
        <v>100</v>
      </c>
      <c r="G77" s="15">
        <v>1</v>
      </c>
      <c r="H77" s="16">
        <v>148.01</v>
      </c>
      <c r="I77" s="43">
        <f t="shared" si="1"/>
        <v>148.01</v>
      </c>
    </row>
    <row r="78" spans="1:9" ht="12.75" customHeight="1" x14ac:dyDescent="0.2">
      <c r="A78" s="589"/>
      <c r="B78" s="581"/>
      <c r="C78" s="581"/>
      <c r="D78" s="595"/>
      <c r="E78" s="15" t="s">
        <v>1013</v>
      </c>
      <c r="F78" s="15" t="s">
        <v>100</v>
      </c>
      <c r="G78" s="15">
        <v>1</v>
      </c>
      <c r="H78" s="16">
        <v>5</v>
      </c>
      <c r="I78" s="43">
        <f t="shared" si="1"/>
        <v>5</v>
      </c>
    </row>
    <row r="79" spans="1:9" ht="12.75" customHeight="1" x14ac:dyDescent="0.2">
      <c r="A79" s="589"/>
      <c r="B79" s="581"/>
      <c r="C79" s="581"/>
      <c r="D79" s="595"/>
      <c r="E79" s="15" t="s">
        <v>1014</v>
      </c>
      <c r="F79" s="15" t="s">
        <v>100</v>
      </c>
      <c r="G79" s="15">
        <v>1</v>
      </c>
      <c r="H79" s="16">
        <v>37</v>
      </c>
      <c r="I79" s="43">
        <f t="shared" si="1"/>
        <v>37</v>
      </c>
    </row>
    <row r="80" spans="1:9" ht="12.75" customHeight="1" x14ac:dyDescent="0.2">
      <c r="A80" s="589"/>
      <c r="B80" s="581"/>
      <c r="C80" s="581"/>
      <c r="D80" s="595"/>
      <c r="E80" s="15" t="s">
        <v>351</v>
      </c>
      <c r="F80" s="15" t="s">
        <v>100</v>
      </c>
      <c r="G80" s="15">
        <v>2</v>
      </c>
      <c r="H80" s="16">
        <v>302.02999999999997</v>
      </c>
      <c r="I80" s="43">
        <f t="shared" si="1"/>
        <v>604.05999999999995</v>
      </c>
    </row>
    <row r="81" spans="1:9" ht="12.75" customHeight="1" x14ac:dyDescent="0.2">
      <c r="A81" s="589"/>
      <c r="B81" s="581"/>
      <c r="C81" s="581"/>
      <c r="D81" s="595"/>
      <c r="E81" s="15" t="s">
        <v>352</v>
      </c>
      <c r="F81" s="15" t="s">
        <v>100</v>
      </c>
      <c r="G81" s="15">
        <v>2</v>
      </c>
      <c r="H81" s="16">
        <v>8.3699999999999992</v>
      </c>
      <c r="I81" s="43">
        <f t="shared" si="1"/>
        <v>16.739999999999998</v>
      </c>
    </row>
    <row r="82" spans="1:9" ht="12.75" customHeight="1" x14ac:dyDescent="0.2">
      <c r="A82" s="589"/>
      <c r="B82" s="581"/>
      <c r="C82" s="581"/>
      <c r="D82" s="595"/>
      <c r="E82" s="15" t="s">
        <v>340</v>
      </c>
      <c r="F82" s="15" t="s">
        <v>104</v>
      </c>
      <c r="G82" s="15">
        <v>2</v>
      </c>
      <c r="H82" s="16">
        <v>138.27000000000001</v>
      </c>
      <c r="I82" s="43">
        <f t="shared" si="1"/>
        <v>276.54000000000002</v>
      </c>
    </row>
    <row r="83" spans="1:9" ht="12.75" customHeight="1" x14ac:dyDescent="0.2">
      <c r="A83" s="589"/>
      <c r="B83" s="581"/>
      <c r="C83" s="581"/>
      <c r="D83" s="595"/>
      <c r="E83" s="15" t="s">
        <v>319</v>
      </c>
      <c r="F83" s="15" t="s">
        <v>104</v>
      </c>
      <c r="G83" s="15">
        <v>48</v>
      </c>
      <c r="H83" s="16">
        <v>270.42</v>
      </c>
      <c r="I83" s="43">
        <f t="shared" si="1"/>
        <v>12980.16</v>
      </c>
    </row>
    <row r="84" spans="1:9" ht="12.75" customHeight="1" x14ac:dyDescent="0.2">
      <c r="A84" s="589"/>
      <c r="B84" s="581"/>
      <c r="C84" s="581"/>
      <c r="D84" s="595"/>
      <c r="E84" s="15" t="s">
        <v>320</v>
      </c>
      <c r="F84" s="15" t="s">
        <v>104</v>
      </c>
      <c r="G84" s="15">
        <v>42</v>
      </c>
      <c r="H84" s="16">
        <v>154.05000000000001</v>
      </c>
      <c r="I84" s="43">
        <f t="shared" si="1"/>
        <v>6470.1</v>
      </c>
    </row>
    <row r="85" spans="1:9" ht="12.75" customHeight="1" x14ac:dyDescent="0.2">
      <c r="A85" s="589"/>
      <c r="B85" s="581"/>
      <c r="C85" s="581"/>
      <c r="D85" s="595"/>
      <c r="E85" s="15" t="s">
        <v>1015</v>
      </c>
      <c r="F85" s="15" t="s">
        <v>100</v>
      </c>
      <c r="G85" s="15">
        <v>1</v>
      </c>
      <c r="H85" s="16">
        <v>333.99</v>
      </c>
      <c r="I85" s="43">
        <f t="shared" si="1"/>
        <v>333.99</v>
      </c>
    </row>
    <row r="86" spans="1:9" ht="12.75" customHeight="1" x14ac:dyDescent="0.2">
      <c r="A86" s="589"/>
      <c r="B86" s="581"/>
      <c r="C86" s="581"/>
      <c r="D86" s="595"/>
      <c r="E86" s="15" t="s">
        <v>1016</v>
      </c>
      <c r="F86" s="15" t="s">
        <v>104</v>
      </c>
      <c r="G86" s="15">
        <v>20</v>
      </c>
      <c r="H86" s="16">
        <v>49.76</v>
      </c>
      <c r="I86" s="43">
        <f t="shared" si="1"/>
        <v>995.19999999999993</v>
      </c>
    </row>
    <row r="87" spans="1:9" ht="12.75" customHeight="1" x14ac:dyDescent="0.2">
      <c r="A87" s="589"/>
      <c r="B87" s="581"/>
      <c r="C87" s="581"/>
      <c r="D87" s="595"/>
      <c r="E87" s="15" t="s">
        <v>1017</v>
      </c>
      <c r="F87" s="15" t="s">
        <v>100</v>
      </c>
      <c r="G87" s="15">
        <v>2</v>
      </c>
      <c r="H87" s="16">
        <v>32.520000000000003</v>
      </c>
      <c r="I87" s="43">
        <f t="shared" si="1"/>
        <v>65.040000000000006</v>
      </c>
    </row>
    <row r="88" spans="1:9" ht="12.75" customHeight="1" x14ac:dyDescent="0.2">
      <c r="A88" s="589"/>
      <c r="B88" s="581"/>
      <c r="C88" s="581"/>
      <c r="D88" s="595"/>
      <c r="E88" s="15" t="s">
        <v>1018</v>
      </c>
      <c r="F88" s="15" t="s">
        <v>100</v>
      </c>
      <c r="G88" s="15">
        <v>3</v>
      </c>
      <c r="H88" s="16">
        <v>13.56</v>
      </c>
      <c r="I88" s="43">
        <f t="shared" si="1"/>
        <v>40.68</v>
      </c>
    </row>
    <row r="89" spans="1:9" ht="12.75" customHeight="1" x14ac:dyDescent="0.2">
      <c r="A89" s="589"/>
      <c r="B89" s="581"/>
      <c r="C89" s="581"/>
      <c r="D89" s="595"/>
      <c r="E89" s="15" t="s">
        <v>1019</v>
      </c>
      <c r="F89" s="15" t="s">
        <v>100</v>
      </c>
      <c r="G89" s="15">
        <v>3</v>
      </c>
      <c r="H89" s="16">
        <v>53.42</v>
      </c>
      <c r="I89" s="43">
        <f t="shared" si="1"/>
        <v>160.26</v>
      </c>
    </row>
    <row r="90" spans="1:9" ht="12.75" customHeight="1" x14ac:dyDescent="0.2">
      <c r="A90" s="589"/>
      <c r="B90" s="581"/>
      <c r="C90" s="581"/>
      <c r="D90" s="595"/>
      <c r="E90" s="15" t="s">
        <v>206</v>
      </c>
      <c r="F90" s="15" t="s">
        <v>100</v>
      </c>
      <c r="G90" s="15">
        <v>30</v>
      </c>
      <c r="H90" s="16">
        <v>5.28</v>
      </c>
      <c r="I90" s="43">
        <f t="shared" si="1"/>
        <v>158.4</v>
      </c>
    </row>
    <row r="91" spans="1:9" ht="12.75" customHeight="1" x14ac:dyDescent="0.2">
      <c r="A91" s="589"/>
      <c r="B91" s="581"/>
      <c r="C91" s="581"/>
      <c r="D91" s="595"/>
      <c r="E91" s="15" t="s">
        <v>1020</v>
      </c>
      <c r="F91" s="15" t="s">
        <v>100</v>
      </c>
      <c r="G91" s="15">
        <v>2</v>
      </c>
      <c r="H91" s="16">
        <v>50.4</v>
      </c>
      <c r="I91" s="43">
        <f t="shared" si="1"/>
        <v>100.8</v>
      </c>
    </row>
    <row r="92" spans="1:9" ht="12.75" customHeight="1" x14ac:dyDescent="0.2">
      <c r="A92" s="589"/>
      <c r="B92" s="581"/>
      <c r="C92" s="581"/>
      <c r="D92" s="595"/>
      <c r="E92" s="15" t="s">
        <v>209</v>
      </c>
      <c r="F92" s="15" t="s">
        <v>100</v>
      </c>
      <c r="G92" s="15">
        <v>21</v>
      </c>
      <c r="H92" s="16">
        <v>173.33</v>
      </c>
      <c r="I92" s="43">
        <f t="shared" si="1"/>
        <v>3639.9300000000003</v>
      </c>
    </row>
    <row r="93" spans="1:9" ht="12.75" customHeight="1" x14ac:dyDescent="0.2">
      <c r="A93" s="589"/>
      <c r="B93" s="581"/>
      <c r="C93" s="581"/>
      <c r="D93" s="595"/>
      <c r="E93" s="15" t="s">
        <v>273</v>
      </c>
      <c r="F93" s="15" t="s">
        <v>104</v>
      </c>
      <c r="G93" s="15">
        <v>5</v>
      </c>
      <c r="H93" s="16">
        <v>55.74</v>
      </c>
      <c r="I93" s="43">
        <f t="shared" si="1"/>
        <v>278.7</v>
      </c>
    </row>
    <row r="94" spans="1:9" ht="12.75" customHeight="1" x14ac:dyDescent="0.2">
      <c r="A94" s="589"/>
      <c r="B94" s="581"/>
      <c r="C94" s="581"/>
      <c r="D94" s="595"/>
      <c r="E94" s="15" t="s">
        <v>236</v>
      </c>
      <c r="F94" s="15" t="s">
        <v>104</v>
      </c>
      <c r="G94" s="15">
        <v>12</v>
      </c>
      <c r="H94" s="16">
        <v>57.72</v>
      </c>
      <c r="I94" s="43">
        <f t="shared" si="1"/>
        <v>692.64</v>
      </c>
    </row>
    <row r="95" spans="1:9" ht="12.75" customHeight="1" x14ac:dyDescent="0.2">
      <c r="A95" s="589"/>
      <c r="B95" s="581"/>
      <c r="C95" s="581"/>
      <c r="D95" s="595"/>
      <c r="E95" s="15" t="s">
        <v>189</v>
      </c>
      <c r="F95" s="15" t="s">
        <v>104</v>
      </c>
      <c r="G95" s="15">
        <v>4</v>
      </c>
      <c r="H95" s="16">
        <v>36.659999999999997</v>
      </c>
      <c r="I95" s="43">
        <f t="shared" si="1"/>
        <v>146.63999999999999</v>
      </c>
    </row>
    <row r="96" spans="1:9" ht="12.75" customHeight="1" x14ac:dyDescent="0.2">
      <c r="A96" s="589"/>
      <c r="B96" s="581"/>
      <c r="C96" s="581"/>
      <c r="D96" s="595"/>
      <c r="E96" s="15" t="s">
        <v>269</v>
      </c>
      <c r="F96" s="15" t="s">
        <v>100</v>
      </c>
      <c r="G96" s="15">
        <v>0.5</v>
      </c>
      <c r="H96" s="16">
        <v>191.61</v>
      </c>
      <c r="I96" s="43">
        <f t="shared" si="1"/>
        <v>95.805000000000007</v>
      </c>
    </row>
    <row r="97" spans="1:9" ht="12.75" customHeight="1" x14ac:dyDescent="0.2">
      <c r="A97" s="589"/>
      <c r="B97" s="581"/>
      <c r="C97" s="581"/>
      <c r="D97" s="595"/>
      <c r="E97" s="15" t="s">
        <v>244</v>
      </c>
      <c r="F97" s="15" t="s">
        <v>100</v>
      </c>
      <c r="G97" s="15">
        <v>3</v>
      </c>
      <c r="H97" s="16">
        <v>290</v>
      </c>
      <c r="I97" s="43">
        <f t="shared" si="1"/>
        <v>870</v>
      </c>
    </row>
    <row r="98" spans="1:9" ht="12.75" customHeight="1" x14ac:dyDescent="0.2">
      <c r="A98" s="589"/>
      <c r="B98" s="581"/>
      <c r="C98" s="581"/>
      <c r="D98" s="595"/>
      <c r="E98" s="15" t="s">
        <v>192</v>
      </c>
      <c r="F98" s="15" t="s">
        <v>100</v>
      </c>
      <c r="G98" s="15">
        <v>8</v>
      </c>
      <c r="H98" s="16">
        <v>68.430000000000007</v>
      </c>
      <c r="I98" s="43">
        <f t="shared" si="1"/>
        <v>547.44000000000005</v>
      </c>
    </row>
    <row r="99" spans="1:9" ht="12.75" customHeight="1" x14ac:dyDescent="0.2">
      <c r="A99" s="589"/>
      <c r="B99" s="581"/>
      <c r="C99" s="581"/>
      <c r="D99" s="595"/>
      <c r="E99" s="15" t="s">
        <v>989</v>
      </c>
      <c r="F99" s="15" t="s">
        <v>100</v>
      </c>
      <c r="G99" s="15">
        <v>30</v>
      </c>
      <c r="H99" s="16">
        <v>4.59</v>
      </c>
      <c r="I99" s="43">
        <f t="shared" si="1"/>
        <v>137.69999999999999</v>
      </c>
    </row>
    <row r="100" spans="1:9" ht="12.75" customHeight="1" x14ac:dyDescent="0.2">
      <c r="A100" s="589"/>
      <c r="B100" s="581"/>
      <c r="C100" s="581"/>
      <c r="D100" s="595"/>
      <c r="E100" s="15" t="s">
        <v>411</v>
      </c>
      <c r="F100" s="15" t="s">
        <v>100</v>
      </c>
      <c r="G100" s="15">
        <v>10</v>
      </c>
      <c r="H100" s="16">
        <v>5.44</v>
      </c>
      <c r="I100" s="43">
        <f t="shared" si="1"/>
        <v>54.400000000000006</v>
      </c>
    </row>
    <row r="101" spans="1:9" ht="12.75" customHeight="1" x14ac:dyDescent="0.2">
      <c r="A101" s="589"/>
      <c r="B101" s="581"/>
      <c r="C101" s="581"/>
      <c r="D101" s="595"/>
      <c r="E101" s="15" t="s">
        <v>231</v>
      </c>
      <c r="F101" s="15" t="s">
        <v>100</v>
      </c>
      <c r="G101" s="15">
        <v>10</v>
      </c>
      <c r="H101" s="16">
        <v>3.6</v>
      </c>
      <c r="I101" s="43">
        <f t="shared" si="1"/>
        <v>36</v>
      </c>
    </row>
    <row r="102" spans="1:9" ht="12.75" customHeight="1" x14ac:dyDescent="0.2">
      <c r="A102" s="589"/>
      <c r="B102" s="581"/>
      <c r="C102" s="581"/>
      <c r="D102" s="595"/>
      <c r="E102" s="15" t="s">
        <v>333</v>
      </c>
      <c r="F102" s="15" t="s">
        <v>100</v>
      </c>
      <c r="G102" s="15">
        <v>17</v>
      </c>
      <c r="H102" s="16">
        <v>104.84</v>
      </c>
      <c r="I102" s="43">
        <f t="shared" si="1"/>
        <v>1782.28</v>
      </c>
    </row>
    <row r="103" spans="1:9" ht="12.75" customHeight="1" x14ac:dyDescent="0.2">
      <c r="A103" s="589"/>
      <c r="B103" s="581"/>
      <c r="C103" s="581"/>
      <c r="D103" s="595"/>
      <c r="E103" s="15" t="s">
        <v>581</v>
      </c>
      <c r="F103" s="15" t="s">
        <v>100</v>
      </c>
      <c r="G103" s="15">
        <v>2</v>
      </c>
      <c r="H103" s="16">
        <v>117.6</v>
      </c>
      <c r="I103" s="43">
        <f t="shared" si="1"/>
        <v>235.2</v>
      </c>
    </row>
    <row r="104" spans="1:9" ht="12.75" customHeight="1" x14ac:dyDescent="0.2">
      <c r="A104" s="589"/>
      <c r="B104" s="581"/>
      <c r="C104" s="581"/>
      <c r="D104" s="595"/>
      <c r="E104" s="15" t="s">
        <v>282</v>
      </c>
      <c r="F104" s="15" t="s">
        <v>100</v>
      </c>
      <c r="G104" s="15">
        <v>2</v>
      </c>
      <c r="H104" s="16">
        <v>60</v>
      </c>
      <c r="I104" s="43">
        <f t="shared" si="1"/>
        <v>120</v>
      </c>
    </row>
    <row r="105" spans="1:9" ht="12.75" customHeight="1" x14ac:dyDescent="0.2">
      <c r="A105" s="589"/>
      <c r="B105" s="581"/>
      <c r="C105" s="581"/>
      <c r="D105" s="595"/>
      <c r="E105" s="15" t="s">
        <v>1021</v>
      </c>
      <c r="F105" s="15" t="s">
        <v>100</v>
      </c>
      <c r="G105" s="15">
        <v>2</v>
      </c>
      <c r="H105" s="16">
        <v>410.43</v>
      </c>
      <c r="I105" s="43">
        <f t="shared" si="1"/>
        <v>820.86</v>
      </c>
    </row>
    <row r="106" spans="1:9" ht="12.75" customHeight="1" x14ac:dyDescent="0.2">
      <c r="A106" s="589"/>
      <c r="B106" s="581"/>
      <c r="C106" s="581"/>
      <c r="D106" s="595"/>
      <c r="E106" s="15" t="s">
        <v>193</v>
      </c>
      <c r="F106" s="15" t="s">
        <v>100</v>
      </c>
      <c r="G106" s="15">
        <v>19</v>
      </c>
      <c r="H106" s="16">
        <v>110.19</v>
      </c>
      <c r="I106" s="43">
        <f t="shared" si="1"/>
        <v>2093.61</v>
      </c>
    </row>
    <row r="107" spans="1:9" ht="12.75" customHeight="1" x14ac:dyDescent="0.2">
      <c r="A107" s="589"/>
      <c r="B107" s="581"/>
      <c r="C107" s="581"/>
      <c r="D107" s="595"/>
      <c r="E107" s="15" t="s">
        <v>1022</v>
      </c>
      <c r="F107" s="15" t="s">
        <v>100</v>
      </c>
      <c r="G107" s="15">
        <v>10</v>
      </c>
      <c r="H107" s="16">
        <v>102.25</v>
      </c>
      <c r="I107" s="43">
        <f t="shared" si="1"/>
        <v>1022.5</v>
      </c>
    </row>
    <row r="108" spans="1:9" ht="12.75" customHeight="1" x14ac:dyDescent="0.2">
      <c r="A108" s="589"/>
      <c r="B108" s="581"/>
      <c r="C108" s="581"/>
      <c r="D108" s="595"/>
      <c r="E108" s="15" t="s">
        <v>1023</v>
      </c>
      <c r="F108" s="15" t="s">
        <v>100</v>
      </c>
      <c r="G108" s="15">
        <v>3</v>
      </c>
      <c r="H108" s="16">
        <v>290</v>
      </c>
      <c r="I108" s="43">
        <f t="shared" si="1"/>
        <v>870</v>
      </c>
    </row>
    <row r="109" spans="1:9" ht="12.75" customHeight="1" x14ac:dyDescent="0.2">
      <c r="A109" s="589"/>
      <c r="B109" s="581"/>
      <c r="C109" s="581"/>
      <c r="D109" s="595"/>
      <c r="E109" s="15" t="s">
        <v>1024</v>
      </c>
      <c r="F109" s="15" t="s">
        <v>100</v>
      </c>
      <c r="G109" s="15">
        <v>2</v>
      </c>
      <c r="H109" s="16">
        <v>290</v>
      </c>
      <c r="I109" s="43">
        <f t="shared" si="1"/>
        <v>580</v>
      </c>
    </row>
    <row r="110" spans="1:9" ht="12.75" customHeight="1" x14ac:dyDescent="0.2">
      <c r="A110" s="589"/>
      <c r="B110" s="581"/>
      <c r="C110" s="581"/>
      <c r="D110" s="595"/>
      <c r="E110" s="15" t="s">
        <v>329</v>
      </c>
      <c r="F110" s="15" t="s">
        <v>100</v>
      </c>
      <c r="G110" s="15">
        <v>2</v>
      </c>
      <c r="H110" s="16">
        <v>45</v>
      </c>
      <c r="I110" s="43">
        <f t="shared" si="1"/>
        <v>90</v>
      </c>
    </row>
    <row r="111" spans="1:9" ht="12.75" customHeight="1" x14ac:dyDescent="0.2">
      <c r="A111" s="589"/>
      <c r="B111" s="581"/>
      <c r="C111" s="581"/>
      <c r="D111" s="595"/>
      <c r="E111" s="15" t="s">
        <v>419</v>
      </c>
      <c r="F111" s="15" t="s">
        <v>100</v>
      </c>
      <c r="G111" s="15">
        <v>4</v>
      </c>
      <c r="H111" s="16">
        <v>148.01</v>
      </c>
      <c r="I111" s="43">
        <f t="shared" si="1"/>
        <v>592.04</v>
      </c>
    </row>
    <row r="112" spans="1:9" ht="12.75" customHeight="1" x14ac:dyDescent="0.2">
      <c r="A112" s="589"/>
      <c r="B112" s="581"/>
      <c r="C112" s="581"/>
      <c r="D112" s="595"/>
      <c r="E112" s="15" t="s">
        <v>656</v>
      </c>
      <c r="F112" s="15" t="s">
        <v>100</v>
      </c>
      <c r="G112" s="15">
        <v>1</v>
      </c>
      <c r="H112" s="16">
        <v>155.69999999999999</v>
      </c>
      <c r="I112" s="43">
        <f t="shared" si="1"/>
        <v>155.69999999999999</v>
      </c>
    </row>
    <row r="113" spans="1:9" ht="12.75" customHeight="1" x14ac:dyDescent="0.2">
      <c r="A113" s="589"/>
      <c r="B113" s="581"/>
      <c r="C113" s="581"/>
      <c r="D113" s="595"/>
      <c r="E113" s="15" t="s">
        <v>1025</v>
      </c>
      <c r="F113" s="15" t="s">
        <v>100</v>
      </c>
      <c r="G113" s="15">
        <v>3</v>
      </c>
      <c r="H113" s="16">
        <v>40.51</v>
      </c>
      <c r="I113" s="43">
        <f t="shared" si="1"/>
        <v>121.53</v>
      </c>
    </row>
    <row r="114" spans="1:9" ht="12.75" customHeight="1" x14ac:dyDescent="0.2">
      <c r="A114" s="589"/>
      <c r="B114" s="581"/>
      <c r="C114" s="581"/>
      <c r="D114" s="595"/>
      <c r="E114" s="15" t="s">
        <v>1026</v>
      </c>
      <c r="F114" s="15" t="s">
        <v>102</v>
      </c>
      <c r="G114" s="15">
        <v>5</v>
      </c>
      <c r="H114" s="16">
        <v>60.87</v>
      </c>
      <c r="I114" s="43">
        <f t="shared" si="1"/>
        <v>304.34999999999997</v>
      </c>
    </row>
    <row r="115" spans="1:9" ht="12.75" customHeight="1" x14ac:dyDescent="0.2">
      <c r="A115" s="589"/>
      <c r="B115" s="581"/>
      <c r="C115" s="581"/>
      <c r="D115" s="595"/>
      <c r="E115" s="15" t="s">
        <v>1027</v>
      </c>
      <c r="F115" s="15" t="s">
        <v>104</v>
      </c>
      <c r="G115" s="15">
        <v>88</v>
      </c>
      <c r="H115" s="16">
        <v>68.36</v>
      </c>
      <c r="I115" s="43">
        <f t="shared" si="1"/>
        <v>6015.68</v>
      </c>
    </row>
    <row r="116" spans="1:9" ht="12.75" customHeight="1" x14ac:dyDescent="0.2">
      <c r="A116" s="589"/>
      <c r="B116" s="581"/>
      <c r="C116" s="581"/>
      <c r="D116" s="595"/>
      <c r="E116" s="15" t="s">
        <v>1028</v>
      </c>
      <c r="F116" s="15" t="s">
        <v>104</v>
      </c>
      <c r="G116" s="15">
        <v>2</v>
      </c>
      <c r="H116" s="16">
        <v>176.4</v>
      </c>
      <c r="I116" s="43">
        <f t="shared" si="1"/>
        <v>352.8</v>
      </c>
    </row>
    <row r="117" spans="1:9" ht="12.75" customHeight="1" thickBot="1" x14ac:dyDescent="0.25">
      <c r="A117" s="590"/>
      <c r="B117" s="580"/>
      <c r="C117" s="580"/>
      <c r="D117" s="592"/>
      <c r="E117" s="40" t="s">
        <v>1029</v>
      </c>
      <c r="F117" s="40" t="s">
        <v>100</v>
      </c>
      <c r="G117" s="40">
        <v>2</v>
      </c>
      <c r="H117" s="41">
        <v>120</v>
      </c>
      <c r="I117" s="42">
        <f t="shared" si="1"/>
        <v>240</v>
      </c>
    </row>
    <row r="118" spans="1:9" ht="12.75" customHeight="1" thickBot="1" x14ac:dyDescent="0.25">
      <c r="A118" s="321"/>
      <c r="B118" s="322">
        <v>18099.14</v>
      </c>
      <c r="C118" s="73" t="s">
        <v>75</v>
      </c>
      <c r="D118" s="323"/>
      <c r="E118" s="53"/>
      <c r="F118" s="53"/>
      <c r="G118" s="53"/>
      <c r="H118" s="156"/>
      <c r="I118" s="204">
        <f t="shared" si="1"/>
        <v>0</v>
      </c>
    </row>
    <row r="119" spans="1:9" ht="12.75" customHeight="1" x14ac:dyDescent="0.2">
      <c r="A119" s="588" t="s">
        <v>353</v>
      </c>
      <c r="B119" s="579">
        <v>21298.1</v>
      </c>
      <c r="C119" s="579" t="s">
        <v>76</v>
      </c>
      <c r="D119" s="591" t="s">
        <v>362</v>
      </c>
      <c r="E119" s="37" t="s">
        <v>358</v>
      </c>
      <c r="F119" s="37" t="s">
        <v>100</v>
      </c>
      <c r="G119" s="37">
        <v>3</v>
      </c>
      <c r="H119" s="38">
        <v>20</v>
      </c>
      <c r="I119" s="39">
        <f t="shared" si="1"/>
        <v>60</v>
      </c>
    </row>
    <row r="120" spans="1:9" ht="12.75" customHeight="1" thickBot="1" x14ac:dyDescent="0.25">
      <c r="A120" s="590"/>
      <c r="B120" s="580"/>
      <c r="C120" s="580"/>
      <c r="D120" s="592"/>
      <c r="E120" s="40" t="s">
        <v>1187</v>
      </c>
      <c r="F120" s="40" t="s">
        <v>100</v>
      </c>
      <c r="G120" s="40">
        <v>2</v>
      </c>
      <c r="H120" s="41">
        <v>30</v>
      </c>
      <c r="I120" s="42">
        <f t="shared" si="1"/>
        <v>60</v>
      </c>
    </row>
    <row r="121" spans="1:9" ht="12.75" customHeight="1" x14ac:dyDescent="0.2">
      <c r="A121" s="588" t="s">
        <v>353</v>
      </c>
      <c r="B121" s="579">
        <v>17100.25</v>
      </c>
      <c r="C121" s="579" t="s">
        <v>77</v>
      </c>
      <c r="D121" s="591" t="s">
        <v>362</v>
      </c>
      <c r="E121" s="37" t="s">
        <v>355</v>
      </c>
      <c r="F121" s="37" t="s">
        <v>100</v>
      </c>
      <c r="G121" s="37">
        <v>12</v>
      </c>
      <c r="H121" s="38">
        <v>9.42</v>
      </c>
      <c r="I121" s="39">
        <f t="shared" si="1"/>
        <v>113.03999999999999</v>
      </c>
    </row>
    <row r="122" spans="1:9" ht="12.75" customHeight="1" x14ac:dyDescent="0.2">
      <c r="A122" s="589"/>
      <c r="B122" s="581"/>
      <c r="C122" s="581"/>
      <c r="D122" s="595"/>
      <c r="E122" s="35" t="s">
        <v>1288</v>
      </c>
      <c r="F122" s="35" t="s">
        <v>100</v>
      </c>
      <c r="G122" s="35">
        <v>1</v>
      </c>
      <c r="H122" s="36">
        <v>38.51</v>
      </c>
      <c r="I122" s="160">
        <f t="shared" si="1"/>
        <v>38.51</v>
      </c>
    </row>
    <row r="123" spans="1:9" ht="12.75" customHeight="1" x14ac:dyDescent="0.2">
      <c r="A123" s="589"/>
      <c r="B123" s="581"/>
      <c r="C123" s="581"/>
      <c r="D123" s="595"/>
      <c r="E123" s="35" t="s">
        <v>358</v>
      </c>
      <c r="F123" s="35" t="s">
        <v>100</v>
      </c>
      <c r="G123" s="35">
        <v>6</v>
      </c>
      <c r="H123" s="36">
        <v>20</v>
      </c>
      <c r="I123" s="160">
        <f t="shared" si="1"/>
        <v>120</v>
      </c>
    </row>
    <row r="124" spans="1:9" ht="12.75" customHeight="1" x14ac:dyDescent="0.2">
      <c r="A124" s="589"/>
      <c r="B124" s="581"/>
      <c r="C124" s="581"/>
      <c r="D124" s="595"/>
      <c r="E124" s="35" t="s">
        <v>356</v>
      </c>
      <c r="F124" s="35" t="s">
        <v>100</v>
      </c>
      <c r="G124" s="35">
        <v>2</v>
      </c>
      <c r="H124" s="36">
        <v>44.8</v>
      </c>
      <c r="I124" s="160">
        <f t="shared" si="1"/>
        <v>89.6</v>
      </c>
    </row>
    <row r="125" spans="1:9" ht="12.75" customHeight="1" x14ac:dyDescent="0.2">
      <c r="A125" s="589"/>
      <c r="B125" s="581"/>
      <c r="C125" s="581"/>
      <c r="D125" s="595"/>
      <c r="E125" s="15" t="s">
        <v>1287</v>
      </c>
      <c r="F125" s="15" t="s">
        <v>100</v>
      </c>
      <c r="G125" s="15">
        <v>2</v>
      </c>
      <c r="H125" s="16">
        <v>33.270000000000003</v>
      </c>
      <c r="I125" s="43">
        <f t="shared" si="1"/>
        <v>66.540000000000006</v>
      </c>
    </row>
    <row r="126" spans="1:9" ht="12.75" customHeight="1" thickBot="1" x14ac:dyDescent="0.25">
      <c r="A126" s="590"/>
      <c r="B126" s="581"/>
      <c r="C126" s="581"/>
      <c r="D126" s="592"/>
      <c r="E126" s="86" t="s">
        <v>357</v>
      </c>
      <c r="F126" s="86" t="s">
        <v>100</v>
      </c>
      <c r="G126" s="86">
        <v>1</v>
      </c>
      <c r="H126" s="87">
        <v>18.54</v>
      </c>
      <c r="I126" s="203">
        <f t="shared" si="1"/>
        <v>18.54</v>
      </c>
    </row>
    <row r="127" spans="1:9" ht="12.75" customHeight="1" x14ac:dyDescent="0.2">
      <c r="A127" s="588" t="s">
        <v>118</v>
      </c>
      <c r="B127" s="581"/>
      <c r="C127" s="581"/>
      <c r="D127" s="579" t="s">
        <v>126</v>
      </c>
      <c r="E127" s="37" t="s">
        <v>1289</v>
      </c>
      <c r="F127" s="37" t="s">
        <v>100</v>
      </c>
      <c r="G127" s="37">
        <v>1</v>
      </c>
      <c r="H127" s="38">
        <v>36</v>
      </c>
      <c r="I127" s="39">
        <f t="shared" si="1"/>
        <v>36</v>
      </c>
    </row>
    <row r="128" spans="1:9" ht="12.75" customHeight="1" x14ac:dyDescent="0.2">
      <c r="A128" s="589"/>
      <c r="B128" s="581"/>
      <c r="C128" s="581"/>
      <c r="D128" s="581"/>
      <c r="E128" s="35" t="s">
        <v>1290</v>
      </c>
      <c r="F128" s="35" t="s">
        <v>100</v>
      </c>
      <c r="G128" s="35">
        <v>1</v>
      </c>
      <c r="H128" s="36">
        <v>25</v>
      </c>
      <c r="I128" s="160">
        <f t="shared" si="1"/>
        <v>25</v>
      </c>
    </row>
    <row r="129" spans="1:9" ht="12.75" customHeight="1" thickBot="1" x14ac:dyDescent="0.25">
      <c r="A129" s="590"/>
      <c r="B129" s="580"/>
      <c r="C129" s="580"/>
      <c r="D129" s="580"/>
      <c r="E129" s="86" t="s">
        <v>1291</v>
      </c>
      <c r="F129" s="86" t="s">
        <v>100</v>
      </c>
      <c r="G129" s="86">
        <v>1</v>
      </c>
      <c r="H129" s="87">
        <v>13</v>
      </c>
      <c r="I129" s="203">
        <f t="shared" si="1"/>
        <v>13</v>
      </c>
    </row>
    <row r="130" spans="1:9" ht="26.25" thickBot="1" x14ac:dyDescent="0.25">
      <c r="A130" s="46" t="s">
        <v>353</v>
      </c>
      <c r="B130" s="579">
        <v>22147.09</v>
      </c>
      <c r="C130" s="579" t="s">
        <v>78</v>
      </c>
      <c r="D130" s="47" t="s">
        <v>362</v>
      </c>
      <c r="E130" s="47" t="s">
        <v>385</v>
      </c>
      <c r="F130" s="47" t="s">
        <v>100</v>
      </c>
      <c r="G130" s="47">
        <v>2</v>
      </c>
      <c r="H130" s="48">
        <v>38.51</v>
      </c>
      <c r="I130" s="318">
        <f t="shared" ref="I130:I157" si="2">G130*H130</f>
        <v>77.02</v>
      </c>
    </row>
    <row r="131" spans="1:9" ht="12.75" customHeight="1" x14ac:dyDescent="0.2">
      <c r="A131" s="588" t="s">
        <v>1391</v>
      </c>
      <c r="B131" s="581"/>
      <c r="C131" s="581"/>
      <c r="D131" s="579" t="s">
        <v>1392</v>
      </c>
      <c r="E131" s="37" t="s">
        <v>1397</v>
      </c>
      <c r="F131" s="37" t="s">
        <v>100</v>
      </c>
      <c r="G131" s="37">
        <v>4</v>
      </c>
      <c r="H131" s="38">
        <v>15</v>
      </c>
      <c r="I131" s="39">
        <f t="shared" si="2"/>
        <v>60</v>
      </c>
    </row>
    <row r="132" spans="1:9" ht="12.75" customHeight="1" x14ac:dyDescent="0.2">
      <c r="A132" s="589"/>
      <c r="B132" s="581"/>
      <c r="C132" s="581"/>
      <c r="D132" s="581"/>
      <c r="E132" s="35" t="s">
        <v>1393</v>
      </c>
      <c r="F132" s="35" t="s">
        <v>100</v>
      </c>
      <c r="G132" s="35">
        <v>1</v>
      </c>
      <c r="H132" s="36">
        <v>44.53</v>
      </c>
      <c r="I132" s="160">
        <f t="shared" si="2"/>
        <v>44.53</v>
      </c>
    </row>
    <row r="133" spans="1:9" ht="12.75" customHeight="1" x14ac:dyDescent="0.2">
      <c r="A133" s="589"/>
      <c r="B133" s="581"/>
      <c r="C133" s="581"/>
      <c r="D133" s="581"/>
      <c r="E133" s="35" t="s">
        <v>333</v>
      </c>
      <c r="F133" s="35" t="s">
        <v>100</v>
      </c>
      <c r="G133" s="35">
        <v>6</v>
      </c>
      <c r="H133" s="36">
        <v>105.64</v>
      </c>
      <c r="I133" s="160">
        <f t="shared" si="2"/>
        <v>633.84</v>
      </c>
    </row>
    <row r="134" spans="1:9" ht="12.75" customHeight="1" x14ac:dyDescent="0.2">
      <c r="A134" s="589"/>
      <c r="B134" s="581"/>
      <c r="C134" s="581"/>
      <c r="D134" s="581"/>
      <c r="E134" s="35" t="s">
        <v>868</v>
      </c>
      <c r="F134" s="35" t="s">
        <v>100</v>
      </c>
      <c r="G134" s="35">
        <v>6</v>
      </c>
      <c r="H134" s="36">
        <v>7.74</v>
      </c>
      <c r="I134" s="160">
        <f t="shared" si="2"/>
        <v>46.44</v>
      </c>
    </row>
    <row r="135" spans="1:9" ht="12.75" customHeight="1" x14ac:dyDescent="0.2">
      <c r="A135" s="589"/>
      <c r="B135" s="581"/>
      <c r="C135" s="581"/>
      <c r="D135" s="581"/>
      <c r="E135" s="35" t="s">
        <v>1394</v>
      </c>
      <c r="F135" s="35" t="s">
        <v>100</v>
      </c>
      <c r="G135" s="35">
        <v>14</v>
      </c>
      <c r="H135" s="36">
        <v>4.59</v>
      </c>
      <c r="I135" s="160">
        <f t="shared" si="2"/>
        <v>64.259999999999991</v>
      </c>
    </row>
    <row r="136" spans="1:9" ht="12.75" customHeight="1" x14ac:dyDescent="0.2">
      <c r="A136" s="589"/>
      <c r="B136" s="581"/>
      <c r="C136" s="581"/>
      <c r="D136" s="581"/>
      <c r="E136" s="35" t="s">
        <v>230</v>
      </c>
      <c r="F136" s="35" t="s">
        <v>100</v>
      </c>
      <c r="G136" s="35">
        <v>10</v>
      </c>
      <c r="H136" s="36">
        <v>50.75</v>
      </c>
      <c r="I136" s="160">
        <f t="shared" si="2"/>
        <v>507.5</v>
      </c>
    </row>
    <row r="137" spans="1:9" ht="12.75" customHeight="1" x14ac:dyDescent="0.2">
      <c r="A137" s="589"/>
      <c r="B137" s="581"/>
      <c r="C137" s="581"/>
      <c r="D137" s="581"/>
      <c r="E137" s="35" t="s">
        <v>419</v>
      </c>
      <c r="F137" s="35" t="s">
        <v>100</v>
      </c>
      <c r="G137" s="35">
        <v>3</v>
      </c>
      <c r="H137" s="36">
        <v>148.01</v>
      </c>
      <c r="I137" s="160">
        <f t="shared" si="2"/>
        <v>444.03</v>
      </c>
    </row>
    <row r="138" spans="1:9" ht="12.75" customHeight="1" x14ac:dyDescent="0.2">
      <c r="A138" s="589"/>
      <c r="B138" s="581"/>
      <c r="C138" s="581"/>
      <c r="D138" s="581"/>
      <c r="E138" s="35" t="s">
        <v>414</v>
      </c>
      <c r="F138" s="35" t="s">
        <v>100</v>
      </c>
      <c r="G138" s="35">
        <v>4</v>
      </c>
      <c r="H138" s="36">
        <v>50.86</v>
      </c>
      <c r="I138" s="160">
        <f t="shared" si="2"/>
        <v>203.44</v>
      </c>
    </row>
    <row r="139" spans="1:9" ht="12.75" customHeight="1" x14ac:dyDescent="0.2">
      <c r="A139" s="589"/>
      <c r="B139" s="581"/>
      <c r="C139" s="581"/>
      <c r="D139" s="581"/>
      <c r="E139" s="35" t="s">
        <v>990</v>
      </c>
      <c r="F139" s="35" t="s">
        <v>104</v>
      </c>
      <c r="G139" s="35">
        <v>24</v>
      </c>
      <c r="H139" s="36">
        <v>56.72</v>
      </c>
      <c r="I139" s="160">
        <f t="shared" si="2"/>
        <v>1361.28</v>
      </c>
    </row>
    <row r="140" spans="1:9" ht="12.75" customHeight="1" x14ac:dyDescent="0.2">
      <c r="A140" s="589"/>
      <c r="B140" s="581"/>
      <c r="C140" s="581"/>
      <c r="D140" s="581"/>
      <c r="E140" s="35" t="s">
        <v>1050</v>
      </c>
      <c r="F140" s="35" t="s">
        <v>104</v>
      </c>
      <c r="G140" s="35">
        <v>2</v>
      </c>
      <c r="H140" s="36">
        <v>37.21</v>
      </c>
      <c r="I140" s="160">
        <f t="shared" si="2"/>
        <v>74.42</v>
      </c>
    </row>
    <row r="141" spans="1:9" ht="12.75" customHeight="1" x14ac:dyDescent="0.2">
      <c r="A141" s="589"/>
      <c r="B141" s="581"/>
      <c r="C141" s="581"/>
      <c r="D141" s="581"/>
      <c r="E141" s="35" t="s">
        <v>193</v>
      </c>
      <c r="F141" s="35" t="s">
        <v>100</v>
      </c>
      <c r="G141" s="35">
        <v>4</v>
      </c>
      <c r="H141" s="36">
        <v>110.19</v>
      </c>
      <c r="I141" s="160">
        <f t="shared" si="2"/>
        <v>440.76</v>
      </c>
    </row>
    <row r="142" spans="1:9" ht="12.75" customHeight="1" x14ac:dyDescent="0.2">
      <c r="A142" s="589"/>
      <c r="B142" s="581"/>
      <c r="C142" s="581"/>
      <c r="D142" s="581"/>
      <c r="E142" s="35" t="s">
        <v>1395</v>
      </c>
      <c r="F142" s="35" t="s">
        <v>100</v>
      </c>
      <c r="G142" s="35">
        <v>4</v>
      </c>
      <c r="H142" s="36">
        <v>68.430000000000007</v>
      </c>
      <c r="I142" s="160">
        <f t="shared" si="2"/>
        <v>273.72000000000003</v>
      </c>
    </row>
    <row r="143" spans="1:9" ht="12.75" customHeight="1" thickBot="1" x14ac:dyDescent="0.25">
      <c r="A143" s="590"/>
      <c r="B143" s="581"/>
      <c r="C143" s="581"/>
      <c r="D143" s="580"/>
      <c r="E143" s="86" t="s">
        <v>1396</v>
      </c>
      <c r="F143" s="86" t="s">
        <v>100</v>
      </c>
      <c r="G143" s="86">
        <v>1</v>
      </c>
      <c r="H143" s="87">
        <v>45</v>
      </c>
      <c r="I143" s="203">
        <f t="shared" si="2"/>
        <v>45</v>
      </c>
    </row>
    <row r="144" spans="1:9" ht="12.75" customHeight="1" x14ac:dyDescent="0.2">
      <c r="A144" s="588" t="s">
        <v>150</v>
      </c>
      <c r="B144" s="581"/>
      <c r="C144" s="581"/>
      <c r="D144" s="579" t="s">
        <v>790</v>
      </c>
      <c r="E144" s="37" t="s">
        <v>1050</v>
      </c>
      <c r="F144" s="37" t="s">
        <v>104</v>
      </c>
      <c r="G144" s="37">
        <v>8</v>
      </c>
      <c r="H144" s="38">
        <v>37.21</v>
      </c>
      <c r="I144" s="39">
        <f t="shared" si="2"/>
        <v>297.68</v>
      </c>
    </row>
    <row r="145" spans="1:9" ht="12.75" customHeight="1" x14ac:dyDescent="0.2">
      <c r="A145" s="589"/>
      <c r="B145" s="581"/>
      <c r="C145" s="581"/>
      <c r="D145" s="581"/>
      <c r="E145" s="35" t="s">
        <v>229</v>
      </c>
      <c r="F145" s="35" t="s">
        <v>100</v>
      </c>
      <c r="G145" s="35">
        <v>3</v>
      </c>
      <c r="H145" s="36">
        <v>47.38</v>
      </c>
      <c r="I145" s="160">
        <f t="shared" si="2"/>
        <v>142.14000000000001</v>
      </c>
    </row>
    <row r="146" spans="1:9" ht="12.75" customHeight="1" x14ac:dyDescent="0.2">
      <c r="A146" s="589"/>
      <c r="B146" s="581"/>
      <c r="C146" s="581"/>
      <c r="D146" s="581"/>
      <c r="E146" s="35" t="s">
        <v>427</v>
      </c>
      <c r="F146" s="35" t="s">
        <v>100</v>
      </c>
      <c r="G146" s="35">
        <v>4</v>
      </c>
      <c r="H146" s="36">
        <v>35.42</v>
      </c>
      <c r="I146" s="160">
        <f t="shared" si="2"/>
        <v>141.68</v>
      </c>
    </row>
    <row r="147" spans="1:9" ht="12.75" customHeight="1" x14ac:dyDescent="0.2">
      <c r="A147" s="589"/>
      <c r="B147" s="581"/>
      <c r="C147" s="581"/>
      <c r="D147" s="581"/>
      <c r="E147" s="35" t="s">
        <v>193</v>
      </c>
      <c r="F147" s="35" t="s">
        <v>100</v>
      </c>
      <c r="G147" s="35">
        <v>2</v>
      </c>
      <c r="H147" s="36">
        <v>110.19</v>
      </c>
      <c r="I147" s="160">
        <f t="shared" si="2"/>
        <v>220.38</v>
      </c>
    </row>
    <row r="148" spans="1:9" ht="12.75" customHeight="1" thickBot="1" x14ac:dyDescent="0.25">
      <c r="A148" s="590"/>
      <c r="B148" s="580"/>
      <c r="C148" s="580"/>
      <c r="D148" s="580"/>
      <c r="E148" s="86" t="s">
        <v>438</v>
      </c>
      <c r="F148" s="86" t="s">
        <v>100</v>
      </c>
      <c r="G148" s="86">
        <v>1</v>
      </c>
      <c r="H148" s="87">
        <v>96.53</v>
      </c>
      <c r="I148" s="203">
        <f t="shared" si="2"/>
        <v>96.53</v>
      </c>
    </row>
    <row r="149" spans="1:9" ht="12.75" customHeight="1" x14ac:dyDescent="0.2">
      <c r="A149" s="652" t="s">
        <v>558</v>
      </c>
      <c r="B149" s="579">
        <v>19011.63</v>
      </c>
      <c r="C149" s="579" t="s">
        <v>79</v>
      </c>
      <c r="D149" s="579" t="s">
        <v>323</v>
      </c>
      <c r="E149" s="35" t="s">
        <v>316</v>
      </c>
      <c r="F149" s="35" t="s">
        <v>104</v>
      </c>
      <c r="G149" s="35">
        <v>1</v>
      </c>
      <c r="H149" s="36">
        <v>109.78</v>
      </c>
      <c r="I149" s="33">
        <f t="shared" si="2"/>
        <v>109.78</v>
      </c>
    </row>
    <row r="150" spans="1:9" ht="12.75" customHeight="1" x14ac:dyDescent="0.2">
      <c r="A150" s="641"/>
      <c r="B150" s="581"/>
      <c r="C150" s="581"/>
      <c r="D150" s="581"/>
      <c r="E150" s="35" t="s">
        <v>193</v>
      </c>
      <c r="F150" s="35" t="s">
        <v>100</v>
      </c>
      <c r="G150" s="35">
        <v>1</v>
      </c>
      <c r="H150" s="36">
        <v>110.19</v>
      </c>
      <c r="I150" s="33">
        <f t="shared" si="2"/>
        <v>110.19</v>
      </c>
    </row>
    <row r="151" spans="1:9" ht="12.75" customHeight="1" x14ac:dyDescent="0.2">
      <c r="A151" s="641"/>
      <c r="B151" s="581"/>
      <c r="C151" s="581"/>
      <c r="D151" s="581"/>
      <c r="E151" s="35" t="s">
        <v>240</v>
      </c>
      <c r="F151" s="35" t="s">
        <v>100</v>
      </c>
      <c r="G151" s="35">
        <v>1</v>
      </c>
      <c r="H151" s="36">
        <v>320</v>
      </c>
      <c r="I151" s="33">
        <f t="shared" si="2"/>
        <v>320</v>
      </c>
    </row>
    <row r="152" spans="1:9" ht="12.75" customHeight="1" x14ac:dyDescent="0.2">
      <c r="A152" s="641"/>
      <c r="B152" s="581"/>
      <c r="C152" s="581"/>
      <c r="D152" s="581"/>
      <c r="E152" s="35" t="s">
        <v>880</v>
      </c>
      <c r="F152" s="35" t="s">
        <v>100</v>
      </c>
      <c r="G152" s="35">
        <v>1</v>
      </c>
      <c r="H152" s="36">
        <v>287.55</v>
      </c>
      <c r="I152" s="33">
        <f t="shared" si="2"/>
        <v>287.55</v>
      </c>
    </row>
    <row r="153" spans="1:9" ht="12.75" customHeight="1" x14ac:dyDescent="0.2">
      <c r="A153" s="641"/>
      <c r="B153" s="581"/>
      <c r="C153" s="581"/>
      <c r="D153" s="581"/>
      <c r="E153" s="35" t="s">
        <v>1506</v>
      </c>
      <c r="F153" s="35" t="s">
        <v>100</v>
      </c>
      <c r="G153" s="35">
        <v>2</v>
      </c>
      <c r="H153" s="36">
        <v>151.66</v>
      </c>
      <c r="I153" s="33">
        <f t="shared" si="2"/>
        <v>303.32</v>
      </c>
    </row>
    <row r="154" spans="1:9" ht="12.75" customHeight="1" x14ac:dyDescent="0.2">
      <c r="A154" s="641"/>
      <c r="B154" s="581"/>
      <c r="C154" s="581"/>
      <c r="D154" s="581"/>
      <c r="E154" s="35" t="s">
        <v>228</v>
      </c>
      <c r="F154" s="35" t="s">
        <v>100</v>
      </c>
      <c r="G154" s="35">
        <v>2</v>
      </c>
      <c r="H154" s="36">
        <v>8.07</v>
      </c>
      <c r="I154" s="33">
        <f t="shared" si="2"/>
        <v>16.14</v>
      </c>
    </row>
    <row r="155" spans="1:9" ht="12.75" customHeight="1" thickBot="1" x14ac:dyDescent="0.25">
      <c r="A155" s="676"/>
      <c r="B155" s="581"/>
      <c r="C155" s="581"/>
      <c r="D155" s="580"/>
      <c r="E155" s="35" t="s">
        <v>1242</v>
      </c>
      <c r="F155" s="35" t="s">
        <v>100</v>
      </c>
      <c r="G155" s="35">
        <v>1</v>
      </c>
      <c r="H155" s="36">
        <v>80</v>
      </c>
      <c r="I155" s="33">
        <f t="shared" si="2"/>
        <v>80</v>
      </c>
    </row>
    <row r="156" spans="1:9" x14ac:dyDescent="0.2">
      <c r="A156" s="588" t="s">
        <v>353</v>
      </c>
      <c r="B156" s="581"/>
      <c r="C156" s="581"/>
      <c r="D156" s="591" t="s">
        <v>362</v>
      </c>
      <c r="E156" s="37" t="s">
        <v>355</v>
      </c>
      <c r="F156" s="37" t="s">
        <v>100</v>
      </c>
      <c r="G156" s="37">
        <v>15</v>
      </c>
      <c r="H156" s="38">
        <v>17</v>
      </c>
      <c r="I156" s="39">
        <f t="shared" si="2"/>
        <v>255</v>
      </c>
    </row>
    <row r="157" spans="1:9" ht="13.5" thickBot="1" x14ac:dyDescent="0.25">
      <c r="A157" s="590"/>
      <c r="B157" s="580"/>
      <c r="C157" s="580"/>
      <c r="D157" s="592"/>
      <c r="E157" s="86" t="s">
        <v>1517</v>
      </c>
      <c r="F157" s="86" t="s">
        <v>100</v>
      </c>
      <c r="G157" s="86">
        <v>4</v>
      </c>
      <c r="H157" s="87">
        <v>117.79</v>
      </c>
      <c r="I157" s="203">
        <f t="shared" si="2"/>
        <v>471.16</v>
      </c>
    </row>
    <row r="158" spans="1:9" ht="12.75" customHeight="1" thickBot="1" x14ac:dyDescent="0.25">
      <c r="A158" s="82"/>
      <c r="B158" s="200">
        <f>SUM(B38:B157)</f>
        <v>212554.71000000002</v>
      </c>
      <c r="C158" s="201"/>
      <c r="D158" s="200"/>
      <c r="E158" s="202"/>
      <c r="F158" s="201"/>
      <c r="G158" s="201"/>
      <c r="H158" s="200" t="s">
        <v>16</v>
      </c>
      <c r="I158" s="200">
        <f>SUM(I38:I157)</f>
        <v>78687.744999999966</v>
      </c>
    </row>
    <row r="159" spans="1:9" ht="77.25" thickBot="1" x14ac:dyDescent="0.25">
      <c r="A159" s="137" t="s">
        <v>381</v>
      </c>
      <c r="B159" s="117" t="s">
        <v>15</v>
      </c>
      <c r="C159" s="117" t="s">
        <v>4</v>
      </c>
      <c r="D159" s="117" t="s">
        <v>22</v>
      </c>
      <c r="E159" s="121" t="s">
        <v>17</v>
      </c>
      <c r="F159" s="117" t="s">
        <v>18</v>
      </c>
      <c r="G159" s="117" t="s">
        <v>9</v>
      </c>
      <c r="H159" s="117" t="s">
        <v>12</v>
      </c>
      <c r="I159" s="118" t="s">
        <v>11</v>
      </c>
    </row>
    <row r="160" spans="1:9" ht="12.75" customHeight="1" thickBot="1" x14ac:dyDescent="0.25">
      <c r="A160" s="106"/>
      <c r="B160" s="390">
        <v>8519.94</v>
      </c>
      <c r="C160" s="393" t="s">
        <v>65</v>
      </c>
      <c r="D160" s="398"/>
      <c r="E160" s="391"/>
      <c r="F160" s="391"/>
      <c r="G160" s="391"/>
      <c r="H160" s="392"/>
      <c r="I160" s="318"/>
    </row>
    <row r="161" spans="1:9" ht="12.75" customHeight="1" thickBot="1" x14ac:dyDescent="0.25">
      <c r="A161" s="120"/>
      <c r="B161" s="390">
        <v>8684.09</v>
      </c>
      <c r="C161" s="393" t="s">
        <v>66</v>
      </c>
      <c r="D161" s="55"/>
      <c r="E161" s="47"/>
      <c r="F161" s="47"/>
      <c r="G161" s="47"/>
      <c r="H161" s="48"/>
      <c r="I161" s="49"/>
    </row>
    <row r="162" spans="1:9" ht="12.75" customHeight="1" thickBot="1" x14ac:dyDescent="0.25">
      <c r="A162" s="106"/>
      <c r="B162" s="109">
        <v>8198.73</v>
      </c>
      <c r="C162" s="88" t="s">
        <v>69</v>
      </c>
      <c r="D162" s="89"/>
      <c r="E162" s="47"/>
      <c r="F162" s="47"/>
      <c r="G162" s="47"/>
      <c r="H162" s="48"/>
      <c r="I162" s="49"/>
    </row>
    <row r="163" spans="1:9" ht="12.75" customHeight="1" thickBot="1" x14ac:dyDescent="0.25">
      <c r="A163" s="106"/>
      <c r="B163" s="109">
        <v>8158.9</v>
      </c>
      <c r="C163" s="88" t="s">
        <v>71</v>
      </c>
      <c r="D163" s="89"/>
      <c r="E163" s="47"/>
      <c r="F163" s="47"/>
      <c r="G163" s="47"/>
      <c r="H163" s="48"/>
      <c r="I163" s="49"/>
    </row>
    <row r="164" spans="1:9" ht="12.75" customHeight="1" thickBot="1" x14ac:dyDescent="0.25">
      <c r="A164" s="106"/>
      <c r="B164" s="109">
        <v>8363.2900000000009</v>
      </c>
      <c r="C164" s="88" t="s">
        <v>72</v>
      </c>
      <c r="D164" s="89"/>
      <c r="E164" s="47"/>
      <c r="F164" s="47"/>
      <c r="G164" s="47"/>
      <c r="H164" s="48"/>
      <c r="I164" s="49"/>
    </row>
    <row r="165" spans="1:9" ht="12.75" customHeight="1" thickBot="1" x14ac:dyDescent="0.25">
      <c r="A165" s="120"/>
      <c r="B165" s="109">
        <v>9037.7999999999993</v>
      </c>
      <c r="C165" s="88" t="s">
        <v>73</v>
      </c>
      <c r="D165" s="55"/>
      <c r="E165" s="47"/>
      <c r="F165" s="47"/>
      <c r="G165" s="47"/>
      <c r="H165" s="48"/>
      <c r="I165" s="49"/>
    </row>
    <row r="166" spans="1:9" ht="12.75" customHeight="1" thickBot="1" x14ac:dyDescent="0.25">
      <c r="A166" s="11"/>
      <c r="B166" s="109">
        <v>8193.7800000000007</v>
      </c>
      <c r="C166" s="88" t="s">
        <v>74</v>
      </c>
      <c r="D166" s="89"/>
      <c r="E166" s="47"/>
      <c r="F166" s="47"/>
      <c r="G166" s="47"/>
      <c r="H166" s="48"/>
      <c r="I166" s="49"/>
    </row>
    <row r="167" spans="1:9" ht="12.75" customHeight="1" thickBot="1" x14ac:dyDescent="0.25">
      <c r="A167" s="11"/>
      <c r="B167" s="109">
        <v>10520.57</v>
      </c>
      <c r="C167" s="88" t="s">
        <v>75</v>
      </c>
      <c r="D167" s="89"/>
      <c r="E167" s="47"/>
      <c r="F167" s="47"/>
      <c r="G167" s="47"/>
      <c r="H167" s="48"/>
      <c r="I167" s="49"/>
    </row>
    <row r="168" spans="1:9" ht="12.75" customHeight="1" thickBot="1" x14ac:dyDescent="0.25">
      <c r="A168" s="232"/>
      <c r="B168" s="164">
        <v>8593.9704000000002</v>
      </c>
      <c r="C168" s="157" t="s">
        <v>76</v>
      </c>
      <c r="D168" s="331"/>
      <c r="E168" s="47"/>
      <c r="F168" s="47"/>
      <c r="G168" s="47"/>
      <c r="H168" s="48"/>
      <c r="I168" s="49"/>
    </row>
    <row r="169" spans="1:9" ht="12.75" customHeight="1" thickBot="1" x14ac:dyDescent="0.25">
      <c r="A169" s="232"/>
      <c r="B169" s="164">
        <v>8137.9841999999999</v>
      </c>
      <c r="C169" s="88" t="s">
        <v>77</v>
      </c>
      <c r="D169" s="331"/>
      <c r="E169" s="47"/>
      <c r="F169" s="47"/>
      <c r="G169" s="47"/>
      <c r="H169" s="48"/>
      <c r="I169" s="49"/>
    </row>
    <row r="170" spans="1:9" ht="12.75" customHeight="1" thickBot="1" x14ac:dyDescent="0.25">
      <c r="A170" s="11"/>
      <c r="B170" s="109">
        <v>9105.8168000000005</v>
      </c>
      <c r="C170" s="88" t="s">
        <v>78</v>
      </c>
      <c r="D170" s="89"/>
      <c r="E170" s="47"/>
      <c r="F170" s="47"/>
      <c r="G170" s="47"/>
      <c r="H170" s="48"/>
      <c r="I170" s="49"/>
    </row>
    <row r="171" spans="1:9" ht="12.75" customHeight="1" thickBot="1" x14ac:dyDescent="0.25">
      <c r="A171" s="11"/>
      <c r="B171" s="109">
        <v>9238.7883999999995</v>
      </c>
      <c r="C171" s="88" t="s">
        <v>79</v>
      </c>
      <c r="D171" s="89"/>
      <c r="E171" s="47"/>
      <c r="F171" s="47"/>
      <c r="G171" s="47"/>
      <c r="H171" s="48"/>
      <c r="I171" s="49"/>
    </row>
    <row r="172" spans="1:9" ht="12.75" customHeight="1" thickBot="1" x14ac:dyDescent="0.25">
      <c r="A172" s="434"/>
      <c r="B172" s="512">
        <f>SUM(B160:B171)</f>
        <v>104753.65980000002</v>
      </c>
      <c r="C172" s="518" t="s">
        <v>86</v>
      </c>
      <c r="D172" s="89"/>
      <c r="E172" s="47"/>
      <c r="F172" s="47"/>
      <c r="G172" s="47"/>
      <c r="H172" s="48"/>
      <c r="I172" s="49"/>
    </row>
    <row r="173" spans="1:9" ht="12.75" customHeight="1" thickBot="1" x14ac:dyDescent="0.25">
      <c r="A173" s="596" t="s">
        <v>114</v>
      </c>
      <c r="B173" s="109">
        <v>917.5</v>
      </c>
      <c r="C173" s="88" t="s">
        <v>72</v>
      </c>
      <c r="D173" s="89"/>
      <c r="E173" s="47"/>
      <c r="F173" s="47"/>
      <c r="G173" s="47"/>
      <c r="H173" s="48"/>
      <c r="I173" s="49"/>
    </row>
    <row r="174" spans="1:9" ht="12.75" customHeight="1" thickBot="1" x14ac:dyDescent="0.25">
      <c r="A174" s="597"/>
      <c r="B174" s="109">
        <v>1369.18</v>
      </c>
      <c r="C174" s="88" t="s">
        <v>73</v>
      </c>
      <c r="D174" s="89"/>
      <c r="E174" s="47"/>
      <c r="F174" s="47"/>
      <c r="G174" s="47"/>
      <c r="H174" s="48"/>
      <c r="I174" s="49"/>
    </row>
    <row r="175" spans="1:9" ht="12.75" customHeight="1" thickBot="1" x14ac:dyDescent="0.25">
      <c r="A175" s="597"/>
      <c r="B175" s="164">
        <v>672.55</v>
      </c>
      <c r="C175" s="157" t="s">
        <v>74</v>
      </c>
      <c r="D175" s="331"/>
      <c r="E175" s="47"/>
      <c r="F175" s="47"/>
      <c r="G175" s="47"/>
      <c r="H175" s="48"/>
      <c r="I175" s="49"/>
    </row>
    <row r="176" spans="1:9" ht="12.75" customHeight="1" thickBot="1" x14ac:dyDescent="0.25">
      <c r="A176" s="597"/>
      <c r="B176" s="109">
        <v>272.14999999999998</v>
      </c>
      <c r="C176" s="88" t="s">
        <v>75</v>
      </c>
      <c r="D176" s="89"/>
      <c r="E176" s="47"/>
      <c r="F176" s="47"/>
      <c r="G176" s="47"/>
      <c r="H176" s="48"/>
      <c r="I176" s="49"/>
    </row>
    <row r="177" spans="1:9" ht="12.75" customHeight="1" thickBot="1" x14ac:dyDescent="0.25">
      <c r="A177" s="598"/>
      <c r="B177" s="520">
        <f>SUM(B173:B176)</f>
        <v>3231.3800000000006</v>
      </c>
      <c r="C177" s="521" t="s">
        <v>86</v>
      </c>
      <c r="D177" s="331"/>
      <c r="E177" s="47"/>
      <c r="F177" s="47"/>
      <c r="G177" s="47"/>
      <c r="H177" s="48"/>
      <c r="I177" s="49">
        <v>1124.5999999999999</v>
      </c>
    </row>
    <row r="178" spans="1:9" ht="12.75" customHeight="1" thickBot="1" x14ac:dyDescent="0.25">
      <c r="A178" s="82"/>
      <c r="B178" s="111">
        <f>B172+B177</f>
        <v>107985.03980000003</v>
      </c>
      <c r="C178" s="112"/>
      <c r="D178" s="111"/>
      <c r="E178" s="113"/>
      <c r="F178" s="112"/>
      <c r="G178" s="112"/>
      <c r="H178" s="111" t="s">
        <v>16</v>
      </c>
      <c r="I178" s="111">
        <f>SUM(I160:I177)</f>
        <v>1124.5999999999999</v>
      </c>
    </row>
    <row r="179" spans="1:9" ht="90" thickBot="1" x14ac:dyDescent="0.25">
      <c r="A179" s="137" t="s">
        <v>382</v>
      </c>
      <c r="B179" s="120" t="s">
        <v>15</v>
      </c>
      <c r="C179" s="134" t="s">
        <v>4</v>
      </c>
      <c r="D179" s="120" t="s">
        <v>22</v>
      </c>
      <c r="E179" s="135" t="s">
        <v>17</v>
      </c>
      <c r="F179" s="120" t="s">
        <v>18</v>
      </c>
      <c r="G179" s="134" t="s">
        <v>9</v>
      </c>
      <c r="H179" s="120" t="s">
        <v>12</v>
      </c>
      <c r="I179" s="120" t="s">
        <v>11</v>
      </c>
    </row>
    <row r="180" spans="1:9" ht="12.75" customHeight="1" thickBot="1" x14ac:dyDescent="0.25">
      <c r="A180" s="230"/>
      <c r="B180" s="109">
        <v>12050.83</v>
      </c>
      <c r="C180" s="55" t="s">
        <v>65</v>
      </c>
      <c r="D180" s="89"/>
      <c r="E180" s="47"/>
      <c r="F180" s="47"/>
      <c r="G180" s="47"/>
      <c r="H180" s="48"/>
      <c r="I180" s="49"/>
    </row>
    <row r="181" spans="1:9" ht="13.5" thickBot="1" x14ac:dyDescent="0.25">
      <c r="A181" s="120" t="s">
        <v>110</v>
      </c>
      <c r="B181" s="109">
        <v>12851.46</v>
      </c>
      <c r="C181" s="55" t="s">
        <v>66</v>
      </c>
      <c r="D181" s="55" t="s">
        <v>126</v>
      </c>
      <c r="E181" s="47" t="s">
        <v>407</v>
      </c>
      <c r="F181" s="47" t="s">
        <v>406</v>
      </c>
      <c r="G181" s="47">
        <v>5.5</v>
      </c>
      <c r="H181" s="48">
        <v>210</v>
      </c>
      <c r="I181" s="49">
        <f>G181*H181</f>
        <v>1155</v>
      </c>
    </row>
    <row r="182" spans="1:9" ht="12.75" customHeight="1" thickBot="1" x14ac:dyDescent="0.25">
      <c r="A182" s="230"/>
      <c r="B182" s="109">
        <v>11576.81</v>
      </c>
      <c r="C182" s="88" t="s">
        <v>69</v>
      </c>
      <c r="D182" s="89"/>
      <c r="E182" s="47"/>
      <c r="F182" s="47"/>
      <c r="G182" s="47"/>
      <c r="H182" s="48"/>
      <c r="I182" s="49"/>
    </row>
    <row r="183" spans="1:9" ht="12.75" customHeight="1" thickBot="1" x14ac:dyDescent="0.25">
      <c r="A183" s="230"/>
      <c r="B183" s="109">
        <v>12169.91</v>
      </c>
      <c r="C183" s="88" t="s">
        <v>71</v>
      </c>
      <c r="D183" s="89"/>
      <c r="E183" s="47"/>
      <c r="F183" s="47"/>
      <c r="G183" s="47"/>
      <c r="H183" s="48"/>
      <c r="I183" s="49"/>
    </row>
    <row r="184" spans="1:9" ht="12.75" customHeight="1" thickBot="1" x14ac:dyDescent="0.25">
      <c r="A184" s="230"/>
      <c r="B184" s="109">
        <v>13257.41</v>
      </c>
      <c r="C184" s="88" t="s">
        <v>72</v>
      </c>
      <c r="D184" s="89"/>
      <c r="E184" s="47"/>
      <c r="F184" s="47"/>
      <c r="G184" s="47"/>
      <c r="H184" s="48"/>
      <c r="I184" s="49"/>
    </row>
    <row r="185" spans="1:9" ht="12.75" customHeight="1" thickBot="1" x14ac:dyDescent="0.25">
      <c r="A185" s="230"/>
      <c r="B185" s="109">
        <v>12974.34</v>
      </c>
      <c r="C185" s="88" t="s">
        <v>73</v>
      </c>
      <c r="D185" s="89"/>
      <c r="E185" s="47"/>
      <c r="F185" s="47"/>
      <c r="G185" s="47"/>
      <c r="H185" s="48"/>
      <c r="I185" s="49"/>
    </row>
    <row r="186" spans="1:9" ht="12.75" customHeight="1" thickBot="1" x14ac:dyDescent="0.25">
      <c r="A186" s="230"/>
      <c r="B186" s="109">
        <v>11636.91</v>
      </c>
      <c r="C186" s="88" t="s">
        <v>74</v>
      </c>
      <c r="D186" s="89"/>
      <c r="E186" s="47"/>
      <c r="F186" s="47"/>
      <c r="G186" s="47"/>
      <c r="H186" s="48"/>
      <c r="I186" s="49"/>
    </row>
    <row r="187" spans="1:9" ht="12.75" customHeight="1" thickBot="1" x14ac:dyDescent="0.25">
      <c r="A187" s="230"/>
      <c r="B187" s="109">
        <v>13483.12</v>
      </c>
      <c r="C187" s="88" t="s">
        <v>75</v>
      </c>
      <c r="D187" s="89"/>
      <c r="E187" s="47"/>
      <c r="F187" s="47"/>
      <c r="G187" s="47"/>
      <c r="H187" s="48"/>
      <c r="I187" s="49"/>
    </row>
    <row r="188" spans="1:9" ht="12.75" customHeight="1" thickBot="1" x14ac:dyDescent="0.25">
      <c r="A188" s="230"/>
      <c r="B188" s="109">
        <v>13594.11</v>
      </c>
      <c r="C188" s="88" t="s">
        <v>76</v>
      </c>
      <c r="D188" s="89"/>
      <c r="E188" s="47"/>
      <c r="F188" s="47"/>
      <c r="G188" s="47"/>
      <c r="H188" s="48"/>
      <c r="I188" s="49"/>
    </row>
    <row r="189" spans="1:9" ht="12.75" customHeight="1" thickBot="1" x14ac:dyDescent="0.25">
      <c r="A189" s="230"/>
      <c r="B189" s="109">
        <v>12682.53</v>
      </c>
      <c r="C189" s="88" t="s">
        <v>77</v>
      </c>
      <c r="D189" s="89"/>
      <c r="E189" s="47"/>
      <c r="F189" s="47"/>
      <c r="G189" s="47"/>
      <c r="H189" s="48"/>
      <c r="I189" s="49"/>
    </row>
    <row r="190" spans="1:9" ht="12.75" customHeight="1" thickBot="1" x14ac:dyDescent="0.25">
      <c r="A190" s="230"/>
      <c r="B190" s="109">
        <v>12666.38</v>
      </c>
      <c r="C190" s="88" t="s">
        <v>78</v>
      </c>
      <c r="D190" s="89"/>
      <c r="E190" s="47"/>
      <c r="F190" s="47"/>
      <c r="G190" s="47"/>
      <c r="H190" s="48"/>
      <c r="I190" s="49"/>
    </row>
    <row r="191" spans="1:9" ht="12.75" customHeight="1" thickBot="1" x14ac:dyDescent="0.25">
      <c r="A191" s="230"/>
      <c r="B191" s="109">
        <v>13098.16</v>
      </c>
      <c r="C191" s="88" t="s">
        <v>79</v>
      </c>
      <c r="D191" s="89"/>
      <c r="E191" s="47"/>
      <c r="F191" s="47"/>
      <c r="G191" s="47"/>
      <c r="H191" s="48"/>
      <c r="I191" s="49"/>
    </row>
    <row r="192" spans="1:9" ht="12.75" customHeight="1" thickBot="1" x14ac:dyDescent="0.25">
      <c r="A192" s="230"/>
      <c r="B192" s="109"/>
      <c r="C192" s="170" t="s">
        <v>86</v>
      </c>
      <c r="D192" s="89"/>
      <c r="E192" s="47"/>
      <c r="F192" s="47"/>
      <c r="G192" s="47"/>
      <c r="H192" s="48"/>
      <c r="I192" s="49">
        <v>1187.4000000000001</v>
      </c>
    </row>
    <row r="193" spans="1:9" ht="13.5" thickBot="1" x14ac:dyDescent="0.25">
      <c r="A193" s="183"/>
      <c r="B193" s="200">
        <f>SUM(B180:B192)</f>
        <v>152041.97</v>
      </c>
      <c r="C193" s="201"/>
      <c r="D193" s="200"/>
      <c r="E193" s="202"/>
      <c r="F193" s="201"/>
      <c r="G193" s="201"/>
      <c r="H193" s="200" t="s">
        <v>16</v>
      </c>
      <c r="I193" s="233">
        <f>SUM(I180:I192)</f>
        <v>2342.4</v>
      </c>
    </row>
    <row r="194" spans="1:9" ht="26.25" thickBot="1" x14ac:dyDescent="0.25">
      <c r="A194" s="46" t="s">
        <v>7</v>
      </c>
      <c r="B194" s="117" t="s">
        <v>15</v>
      </c>
      <c r="C194" s="117" t="s">
        <v>4</v>
      </c>
      <c r="D194" s="117" t="s">
        <v>22</v>
      </c>
      <c r="E194" s="121" t="s">
        <v>17</v>
      </c>
      <c r="F194" s="117" t="s">
        <v>18</v>
      </c>
      <c r="G194" s="117" t="s">
        <v>9</v>
      </c>
      <c r="H194" s="117" t="s">
        <v>12</v>
      </c>
      <c r="I194" s="118" t="s">
        <v>11</v>
      </c>
    </row>
    <row r="195" spans="1:9" ht="12.75" customHeight="1" x14ac:dyDescent="0.2">
      <c r="A195" s="641" t="s">
        <v>81</v>
      </c>
      <c r="B195" s="33"/>
      <c r="C195" s="33" t="s">
        <v>65</v>
      </c>
      <c r="D195" s="34"/>
      <c r="E195" s="35"/>
      <c r="F195" s="35" t="s">
        <v>82</v>
      </c>
      <c r="G195" s="35">
        <v>827</v>
      </c>
      <c r="H195" s="16">
        <v>4.54</v>
      </c>
      <c r="I195" s="33">
        <f>G195*H195</f>
        <v>3754.58</v>
      </c>
    </row>
    <row r="196" spans="1:9" ht="12.75" customHeight="1" x14ac:dyDescent="0.2">
      <c r="A196" s="641"/>
      <c r="B196" s="13"/>
      <c r="C196" s="13" t="s">
        <v>66</v>
      </c>
      <c r="D196" s="14"/>
      <c r="E196" s="15"/>
      <c r="F196" s="15" t="s">
        <v>82</v>
      </c>
      <c r="G196" s="15">
        <v>707</v>
      </c>
      <c r="H196" s="16">
        <v>4.54</v>
      </c>
      <c r="I196" s="13">
        <f t="shared" ref="I196:I204" si="3">G196*H196</f>
        <v>3209.78</v>
      </c>
    </row>
    <row r="197" spans="1:9" x14ac:dyDescent="0.2">
      <c r="A197" s="641"/>
      <c r="B197" s="13"/>
      <c r="C197" s="13" t="s">
        <v>69</v>
      </c>
      <c r="D197" s="14"/>
      <c r="E197" s="15"/>
      <c r="F197" s="15" t="s">
        <v>82</v>
      </c>
      <c r="G197" s="15">
        <v>611</v>
      </c>
      <c r="H197" s="16">
        <v>4.54</v>
      </c>
      <c r="I197" s="13">
        <f t="shared" si="3"/>
        <v>2773.94</v>
      </c>
    </row>
    <row r="198" spans="1:9" ht="12.75" customHeight="1" x14ac:dyDescent="0.2">
      <c r="A198" s="641"/>
      <c r="B198" s="13"/>
      <c r="C198" s="13" t="s">
        <v>71</v>
      </c>
      <c r="D198" s="14"/>
      <c r="E198" s="15"/>
      <c r="F198" s="15" t="s">
        <v>82</v>
      </c>
      <c r="G198" s="15">
        <v>517</v>
      </c>
      <c r="H198" s="16">
        <v>4.54</v>
      </c>
      <c r="I198" s="13">
        <f t="shared" si="3"/>
        <v>2347.1799999999998</v>
      </c>
    </row>
    <row r="199" spans="1:9" x14ac:dyDescent="0.2">
      <c r="A199" s="641"/>
      <c r="B199" s="13"/>
      <c r="C199" s="13" t="s">
        <v>72</v>
      </c>
      <c r="D199" s="14"/>
      <c r="E199" s="15"/>
      <c r="F199" s="15" t="s">
        <v>82</v>
      </c>
      <c r="G199" s="15">
        <v>485</v>
      </c>
      <c r="H199" s="16">
        <v>4.54</v>
      </c>
      <c r="I199" s="13">
        <f t="shared" si="3"/>
        <v>2201.9</v>
      </c>
    </row>
    <row r="200" spans="1:9" ht="12.75" customHeight="1" x14ac:dyDescent="0.2">
      <c r="A200" s="641"/>
      <c r="B200" s="13"/>
      <c r="C200" s="13" t="s">
        <v>73</v>
      </c>
      <c r="D200" s="14"/>
      <c r="E200" s="15"/>
      <c r="F200" s="15" t="s">
        <v>82</v>
      </c>
      <c r="G200" s="15">
        <v>491</v>
      </c>
      <c r="H200" s="16">
        <v>4.54</v>
      </c>
      <c r="I200" s="13">
        <f t="shared" si="3"/>
        <v>2229.14</v>
      </c>
    </row>
    <row r="201" spans="1:9" ht="12.75" customHeight="1" x14ac:dyDescent="0.2">
      <c r="A201" s="641"/>
      <c r="B201" s="13"/>
      <c r="C201" s="13" t="s">
        <v>74</v>
      </c>
      <c r="D201" s="14"/>
      <c r="E201" s="15"/>
      <c r="F201" s="15" t="s">
        <v>82</v>
      </c>
      <c r="G201" s="15">
        <v>457</v>
      </c>
      <c r="H201" s="16">
        <v>4.8099999999999996</v>
      </c>
      <c r="I201" s="13">
        <f t="shared" si="3"/>
        <v>2198.1699999999996</v>
      </c>
    </row>
    <row r="202" spans="1:9" ht="12.75" customHeight="1" x14ac:dyDescent="0.2">
      <c r="A202" s="641"/>
      <c r="B202" s="13"/>
      <c r="C202" s="13" t="s">
        <v>75</v>
      </c>
      <c r="D202" s="14"/>
      <c r="E202" s="15"/>
      <c r="F202" s="15" t="s">
        <v>82</v>
      </c>
      <c r="G202" s="15">
        <v>495</v>
      </c>
      <c r="H202" s="16">
        <v>4.8099999999999996</v>
      </c>
      <c r="I202" s="13">
        <f t="shared" si="3"/>
        <v>2380.9499999999998</v>
      </c>
    </row>
    <row r="203" spans="1:9" ht="12.75" customHeight="1" x14ac:dyDescent="0.2">
      <c r="A203" s="641"/>
      <c r="B203" s="13"/>
      <c r="C203" s="13" t="s">
        <v>76</v>
      </c>
      <c r="D203" s="14"/>
      <c r="E203" s="15"/>
      <c r="F203" s="15" t="s">
        <v>82</v>
      </c>
      <c r="G203" s="15">
        <v>577</v>
      </c>
      <c r="H203" s="16">
        <v>4.8099999999999996</v>
      </c>
      <c r="I203" s="13">
        <f t="shared" si="3"/>
        <v>2775.37</v>
      </c>
    </row>
    <row r="204" spans="1:9" ht="12.75" customHeight="1" x14ac:dyDescent="0.2">
      <c r="A204" s="641"/>
      <c r="B204" s="13"/>
      <c r="C204" s="13" t="s">
        <v>77</v>
      </c>
      <c r="D204" s="14"/>
      <c r="E204" s="15"/>
      <c r="F204" s="15" t="s">
        <v>82</v>
      </c>
      <c r="G204" s="15">
        <v>632</v>
      </c>
      <c r="H204" s="16">
        <v>4.8099999999999996</v>
      </c>
      <c r="I204" s="13">
        <f t="shared" si="3"/>
        <v>3039.9199999999996</v>
      </c>
    </row>
    <row r="205" spans="1:9" ht="12.75" customHeight="1" x14ac:dyDescent="0.2">
      <c r="A205" s="641"/>
      <c r="B205" s="13"/>
      <c r="C205" s="13" t="s">
        <v>78</v>
      </c>
      <c r="D205" s="14"/>
      <c r="E205" s="15"/>
      <c r="F205" s="15" t="s">
        <v>82</v>
      </c>
      <c r="G205" s="15">
        <v>714</v>
      </c>
      <c r="H205" s="16">
        <v>4.8099999999999996</v>
      </c>
      <c r="I205" s="13">
        <f>G205*H205</f>
        <v>3434.3399999999997</v>
      </c>
    </row>
    <row r="206" spans="1:9" ht="12.75" customHeight="1" x14ac:dyDescent="0.2">
      <c r="A206" s="641"/>
      <c r="B206" s="13"/>
      <c r="C206" s="13" t="s">
        <v>79</v>
      </c>
      <c r="D206" s="14"/>
      <c r="E206" s="15"/>
      <c r="F206" s="15" t="s">
        <v>82</v>
      </c>
      <c r="G206" s="15">
        <v>512</v>
      </c>
      <c r="H206" s="16">
        <v>4.8099999999999996</v>
      </c>
      <c r="I206" s="13">
        <f>G206*H206</f>
        <v>2462.7199999999998</v>
      </c>
    </row>
    <row r="207" spans="1:9" ht="12.75" customHeight="1" x14ac:dyDescent="0.2">
      <c r="A207" s="653"/>
      <c r="B207" s="13"/>
      <c r="C207" s="13" t="s">
        <v>86</v>
      </c>
      <c r="D207" s="14"/>
      <c r="E207" s="15"/>
      <c r="F207" s="15" t="s">
        <v>82</v>
      </c>
      <c r="G207" s="15">
        <f>SUM(G195:G206)</f>
        <v>7025</v>
      </c>
      <c r="H207" s="16"/>
      <c r="I207" s="247">
        <f>SUM(I195:I206)</f>
        <v>32807.99</v>
      </c>
    </row>
    <row r="208" spans="1:9" ht="25.5" x14ac:dyDescent="0.2">
      <c r="A208" s="11" t="s">
        <v>91</v>
      </c>
      <c r="B208" s="13"/>
      <c r="C208" s="13" t="s">
        <v>86</v>
      </c>
      <c r="D208" s="14"/>
      <c r="E208" s="15"/>
      <c r="F208" s="15"/>
      <c r="G208" s="15"/>
      <c r="H208" s="16"/>
      <c r="I208" s="247">
        <v>189203.04</v>
      </c>
    </row>
    <row r="209" spans="1:255" ht="12.75" customHeight="1" x14ac:dyDescent="0.2">
      <c r="A209" s="11" t="s">
        <v>83</v>
      </c>
      <c r="B209" s="13"/>
      <c r="C209" s="13" t="s">
        <v>86</v>
      </c>
      <c r="D209" s="14"/>
      <c r="E209" s="15"/>
      <c r="F209" s="15"/>
      <c r="G209" s="15"/>
      <c r="H209" s="16"/>
      <c r="I209" s="247">
        <v>12765.35</v>
      </c>
    </row>
    <row r="210" spans="1:255" ht="12.75" customHeight="1" x14ac:dyDescent="0.2">
      <c r="A210" s="11" t="s">
        <v>85</v>
      </c>
      <c r="B210" s="13"/>
      <c r="C210" s="13" t="s">
        <v>86</v>
      </c>
      <c r="D210" s="14"/>
      <c r="E210" s="15"/>
      <c r="F210" s="15"/>
      <c r="G210" s="15"/>
      <c r="H210" s="16"/>
      <c r="I210" s="247">
        <v>13649.21</v>
      </c>
    </row>
    <row r="211" spans="1:255" ht="12.75" customHeight="1" x14ac:dyDescent="0.2">
      <c r="A211" s="243" t="s">
        <v>88</v>
      </c>
      <c r="B211" s="13"/>
      <c r="C211" s="13" t="s">
        <v>86</v>
      </c>
      <c r="D211" s="14"/>
      <c r="E211" s="15"/>
      <c r="F211" s="15"/>
      <c r="G211" s="15"/>
      <c r="H211" s="16"/>
      <c r="I211" s="247">
        <v>10758</v>
      </c>
    </row>
    <row r="212" spans="1:255" ht="12.75" customHeight="1" thickBot="1" x14ac:dyDescent="0.25">
      <c r="A212" s="30"/>
      <c r="B212" s="112"/>
      <c r="C212" s="112"/>
      <c r="D212" s="111"/>
      <c r="E212" s="113"/>
      <c r="F212" s="112"/>
      <c r="G212" s="112"/>
      <c r="H212" s="111" t="s">
        <v>16</v>
      </c>
      <c r="I212" s="111">
        <f>SUM(I207:I211)</f>
        <v>259183.59</v>
      </c>
    </row>
    <row r="213" spans="1:255" s="45" customFormat="1" ht="83.25" customHeight="1" thickBot="1" x14ac:dyDescent="0.25">
      <c r="A213" s="120" t="s">
        <v>96</v>
      </c>
      <c r="B213" s="117" t="s">
        <v>15</v>
      </c>
      <c r="C213" s="117" t="s">
        <v>4</v>
      </c>
      <c r="D213" s="117" t="s">
        <v>22</v>
      </c>
      <c r="E213" s="121" t="s">
        <v>17</v>
      </c>
      <c r="F213" s="117" t="s">
        <v>18</v>
      </c>
      <c r="G213" s="117" t="s">
        <v>9</v>
      </c>
      <c r="H213" s="117" t="s">
        <v>12</v>
      </c>
      <c r="I213" s="118" t="s">
        <v>11</v>
      </c>
      <c r="J213" s="56"/>
      <c r="K213" s="56"/>
      <c r="L213" s="56"/>
      <c r="M213" s="56"/>
      <c r="N213" s="56"/>
      <c r="O213" s="56"/>
      <c r="P213" s="56"/>
      <c r="Q213" s="56"/>
      <c r="R213" s="56"/>
      <c r="T213" s="56"/>
      <c r="U213" s="56"/>
      <c r="V213" s="56"/>
      <c r="W213" s="56"/>
      <c r="X213" s="56"/>
      <c r="Y213" s="56"/>
      <c r="Z213" s="56"/>
      <c r="AA213" s="56"/>
      <c r="AB213" s="56"/>
      <c r="AD213" s="56"/>
      <c r="AE213" s="56"/>
      <c r="AF213" s="56"/>
      <c r="AG213" s="56"/>
      <c r="AH213" s="56"/>
      <c r="AI213" s="56"/>
      <c r="AJ213" s="56"/>
      <c r="AK213" s="56"/>
      <c r="AL213" s="56"/>
      <c r="AN213" s="56"/>
      <c r="AO213" s="56"/>
      <c r="AP213" s="56"/>
      <c r="AQ213" s="56"/>
      <c r="AR213" s="56"/>
      <c r="AS213" s="56"/>
      <c r="AT213" s="56"/>
      <c r="AU213" s="56"/>
      <c r="AV213" s="56"/>
      <c r="AX213" s="56"/>
      <c r="AY213" s="56"/>
      <c r="AZ213" s="56"/>
      <c r="BA213" s="56"/>
      <c r="BB213" s="56"/>
      <c r="BC213" s="56"/>
      <c r="BD213" s="56"/>
      <c r="BE213" s="56"/>
      <c r="BF213" s="56"/>
      <c r="BH213" s="56"/>
      <c r="BI213" s="56"/>
      <c r="BJ213" s="56"/>
      <c r="BK213" s="56"/>
      <c r="BL213" s="56"/>
      <c r="BM213" s="56"/>
      <c r="BN213" s="56"/>
      <c r="BO213" s="56"/>
      <c r="BP213" s="56"/>
      <c r="BR213" s="56"/>
      <c r="BS213" s="56"/>
      <c r="BT213" s="56"/>
      <c r="BU213" s="56"/>
      <c r="BV213" s="56"/>
      <c r="BW213" s="56"/>
      <c r="BX213" s="56"/>
      <c r="BY213" s="56"/>
      <c r="BZ213" s="56"/>
      <c r="CB213" s="56"/>
      <c r="CC213" s="56"/>
      <c r="CD213" s="56"/>
      <c r="CE213" s="56"/>
      <c r="CF213" s="56"/>
      <c r="CG213" s="56"/>
      <c r="CH213" s="56"/>
      <c r="CI213" s="56"/>
      <c r="CJ213" s="56"/>
      <c r="CL213" s="56"/>
      <c r="CM213" s="56"/>
      <c r="CN213" s="56"/>
      <c r="CO213" s="56"/>
      <c r="CP213" s="56"/>
      <c r="CQ213" s="56"/>
      <c r="CR213" s="56"/>
      <c r="CS213" s="56"/>
      <c r="CT213" s="56"/>
      <c r="CV213" s="56"/>
      <c r="CW213" s="56"/>
      <c r="CX213" s="56"/>
      <c r="CY213" s="56"/>
      <c r="CZ213" s="56"/>
      <c r="DA213" s="56"/>
      <c r="DB213" s="56"/>
      <c r="DC213" s="56"/>
      <c r="DD213" s="56"/>
      <c r="DF213" s="56"/>
      <c r="DG213" s="56"/>
      <c r="DH213" s="56"/>
      <c r="DI213" s="56"/>
      <c r="DJ213" s="56"/>
      <c r="DK213" s="56"/>
      <c r="DL213" s="56"/>
      <c r="DM213" s="56"/>
      <c r="DN213" s="56"/>
      <c r="DP213" s="56"/>
      <c r="DQ213" s="56"/>
      <c r="DR213" s="56"/>
      <c r="DS213" s="56"/>
      <c r="DT213" s="56"/>
      <c r="DU213" s="56"/>
      <c r="DV213" s="56"/>
      <c r="DW213" s="56"/>
      <c r="DX213" s="56"/>
      <c r="DZ213" s="56"/>
      <c r="EA213" s="56"/>
      <c r="EB213" s="56"/>
      <c r="EC213" s="56"/>
      <c r="ED213" s="56"/>
      <c r="EE213" s="56"/>
      <c r="EF213" s="56"/>
      <c r="EG213" s="56"/>
      <c r="EH213" s="56"/>
      <c r="EJ213" s="56"/>
      <c r="EK213" s="56"/>
      <c r="EL213" s="56"/>
      <c r="EM213" s="56"/>
      <c r="EN213" s="56"/>
      <c r="EO213" s="56"/>
      <c r="EP213" s="56"/>
      <c r="EQ213" s="56"/>
      <c r="ER213" s="56"/>
      <c r="ET213" s="56"/>
      <c r="EU213" s="56"/>
      <c r="EV213" s="56"/>
      <c r="EW213" s="56"/>
      <c r="EX213" s="56"/>
      <c r="EY213" s="56"/>
      <c r="EZ213" s="56"/>
      <c r="FA213" s="56"/>
      <c r="FB213" s="56"/>
      <c r="FD213" s="56"/>
      <c r="FE213" s="56"/>
      <c r="FF213" s="56"/>
      <c r="FG213" s="56"/>
      <c r="FH213" s="56"/>
      <c r="FI213" s="56"/>
      <c r="FJ213" s="56"/>
      <c r="FK213" s="56"/>
      <c r="FL213" s="56"/>
      <c r="FN213" s="56"/>
      <c r="FO213" s="56"/>
      <c r="FP213" s="56"/>
      <c r="FQ213" s="56"/>
      <c r="FR213" s="56"/>
      <c r="FS213" s="56"/>
      <c r="FT213" s="56"/>
      <c r="FU213" s="56"/>
      <c r="FV213" s="56"/>
      <c r="FX213" s="56"/>
      <c r="FY213" s="56"/>
      <c r="FZ213" s="56"/>
      <c r="GA213" s="56"/>
      <c r="GB213" s="56"/>
      <c r="GC213" s="56"/>
      <c r="GD213" s="56"/>
      <c r="GE213" s="56"/>
      <c r="GF213" s="56"/>
      <c r="GH213" s="56"/>
      <c r="GI213" s="56"/>
      <c r="GJ213" s="56"/>
      <c r="GK213" s="56"/>
      <c r="GL213" s="56"/>
      <c r="GM213" s="56"/>
      <c r="GN213" s="56"/>
      <c r="GO213" s="56"/>
      <c r="GP213" s="56"/>
      <c r="GR213" s="56"/>
      <c r="GS213" s="56"/>
      <c r="GT213" s="56"/>
      <c r="GU213" s="56"/>
      <c r="GV213" s="56"/>
      <c r="GW213" s="56"/>
      <c r="GX213" s="56"/>
      <c r="GY213" s="56"/>
      <c r="GZ213" s="56"/>
      <c r="HB213" s="56"/>
      <c r="HC213" s="56"/>
      <c r="HD213" s="56"/>
      <c r="HE213" s="56"/>
      <c r="HF213" s="56"/>
      <c r="HG213" s="56"/>
      <c r="HH213" s="56"/>
      <c r="HI213" s="56"/>
      <c r="HJ213" s="56"/>
      <c r="HL213" s="56"/>
      <c r="HM213" s="56"/>
      <c r="HN213" s="56"/>
      <c r="HO213" s="56"/>
      <c r="HP213" s="56"/>
      <c r="HQ213" s="56"/>
      <c r="HR213" s="56"/>
      <c r="HS213" s="56"/>
      <c r="HT213" s="56"/>
      <c r="HV213" s="56"/>
      <c r="HW213" s="56"/>
      <c r="HX213" s="56"/>
      <c r="HY213" s="56"/>
      <c r="HZ213" s="56"/>
      <c r="IA213" s="56"/>
      <c r="IB213" s="56"/>
      <c r="IC213" s="56"/>
      <c r="ID213" s="56"/>
      <c r="IF213" s="56"/>
      <c r="IG213" s="56"/>
      <c r="IH213" s="56"/>
      <c r="II213" s="56"/>
      <c r="IJ213" s="56"/>
      <c r="IK213" s="56"/>
      <c r="IL213" s="56"/>
      <c r="IM213" s="56"/>
      <c r="IN213" s="56"/>
      <c r="IP213" s="56"/>
      <c r="IQ213" s="56"/>
      <c r="IR213" s="56"/>
      <c r="IS213" s="56"/>
      <c r="IT213" s="56"/>
      <c r="IU213" s="56"/>
    </row>
    <row r="214" spans="1:255" ht="12.75" customHeight="1" thickBot="1" x14ac:dyDescent="0.25">
      <c r="A214" s="106"/>
      <c r="B214" s="107">
        <v>4983.0200000000004</v>
      </c>
      <c r="C214" s="58" t="s">
        <v>65</v>
      </c>
      <c r="D214" s="67"/>
      <c r="E214" s="59"/>
      <c r="F214" s="59"/>
      <c r="G214" s="59"/>
      <c r="H214" s="60"/>
      <c r="I214" s="61"/>
      <c r="J214" s="56"/>
      <c r="K214" s="56"/>
      <c r="L214" s="56"/>
      <c r="M214" s="56"/>
      <c r="N214" s="56"/>
      <c r="O214" s="56"/>
      <c r="P214" s="56"/>
      <c r="Q214" s="56"/>
      <c r="R214" s="56"/>
      <c r="T214" s="56"/>
      <c r="U214" s="56"/>
      <c r="V214" s="56"/>
      <c r="W214" s="56"/>
      <c r="X214" s="56"/>
      <c r="Y214" s="56"/>
      <c r="Z214" s="56"/>
      <c r="AA214" s="56"/>
      <c r="AB214" s="56"/>
      <c r="AD214" s="56"/>
      <c r="AE214" s="56"/>
      <c r="AF214" s="56"/>
      <c r="AG214" s="56"/>
      <c r="AH214" s="56"/>
      <c r="AI214" s="56"/>
      <c r="AJ214" s="56"/>
      <c r="AK214" s="56"/>
      <c r="AL214" s="56"/>
      <c r="AN214" s="56"/>
      <c r="AO214" s="56"/>
      <c r="AP214" s="56"/>
      <c r="AQ214" s="56"/>
      <c r="AR214" s="56"/>
      <c r="AS214" s="56"/>
      <c r="AT214" s="56"/>
      <c r="AU214" s="56"/>
      <c r="AV214" s="56"/>
      <c r="AX214" s="56"/>
      <c r="AY214" s="56"/>
      <c r="AZ214" s="56"/>
      <c r="BA214" s="56"/>
      <c r="BB214" s="56"/>
      <c r="BC214" s="56"/>
      <c r="BD214" s="56"/>
      <c r="BE214" s="56"/>
      <c r="BF214" s="56"/>
      <c r="BH214" s="56"/>
      <c r="BI214" s="56"/>
      <c r="BJ214" s="56"/>
      <c r="BK214" s="56"/>
      <c r="BL214" s="56"/>
      <c r="BM214" s="56"/>
      <c r="BN214" s="56"/>
      <c r="BO214" s="56"/>
      <c r="BP214" s="56"/>
      <c r="BR214" s="56"/>
      <c r="BS214" s="56"/>
      <c r="BT214" s="56"/>
      <c r="BU214" s="56"/>
      <c r="BV214" s="56"/>
      <c r="BW214" s="56"/>
      <c r="BX214" s="56"/>
      <c r="BY214" s="56"/>
      <c r="BZ214" s="56"/>
      <c r="CB214" s="56"/>
      <c r="CC214" s="56"/>
      <c r="CD214" s="56"/>
      <c r="CE214" s="56"/>
      <c r="CF214" s="56"/>
      <c r="CG214" s="56"/>
      <c r="CH214" s="56"/>
      <c r="CI214" s="56"/>
      <c r="CJ214" s="56"/>
      <c r="CL214" s="56"/>
      <c r="CM214" s="56"/>
      <c r="CN214" s="56"/>
      <c r="CO214" s="56"/>
      <c r="CP214" s="56"/>
      <c r="CQ214" s="56"/>
      <c r="CR214" s="56"/>
      <c r="CS214" s="56"/>
      <c r="CT214" s="56"/>
      <c r="CV214" s="56"/>
      <c r="CW214" s="56"/>
      <c r="CX214" s="56"/>
      <c r="CY214" s="56"/>
      <c r="CZ214" s="56"/>
      <c r="DA214" s="56"/>
      <c r="DB214" s="56"/>
      <c r="DC214" s="56"/>
      <c r="DD214" s="56"/>
      <c r="DF214" s="56"/>
      <c r="DG214" s="56"/>
      <c r="DH214" s="56"/>
      <c r="DI214" s="56"/>
      <c r="DJ214" s="56"/>
      <c r="DK214" s="56"/>
      <c r="DL214" s="56"/>
      <c r="DM214" s="56"/>
      <c r="DN214" s="56"/>
      <c r="DP214" s="56"/>
      <c r="DQ214" s="56"/>
      <c r="DR214" s="56"/>
      <c r="DS214" s="56"/>
      <c r="DT214" s="56"/>
      <c r="DU214" s="56"/>
      <c r="DV214" s="56"/>
      <c r="DW214" s="56"/>
      <c r="DX214" s="56"/>
      <c r="DZ214" s="56"/>
      <c r="EA214" s="56"/>
      <c r="EB214" s="56"/>
      <c r="EC214" s="56"/>
      <c r="ED214" s="56"/>
      <c r="EE214" s="56"/>
      <c r="EF214" s="56"/>
      <c r="EG214" s="56"/>
      <c r="EH214" s="56"/>
      <c r="EJ214" s="56"/>
      <c r="EK214" s="56"/>
      <c r="EL214" s="56"/>
      <c r="EM214" s="56"/>
      <c r="EN214" s="56"/>
      <c r="EO214" s="56"/>
      <c r="EP214" s="56"/>
      <c r="EQ214" s="56"/>
      <c r="ER214" s="56"/>
      <c r="ET214" s="56"/>
      <c r="EU214" s="56"/>
      <c r="EV214" s="56"/>
      <c r="EW214" s="56"/>
      <c r="EX214" s="56"/>
      <c r="EY214" s="56"/>
      <c r="EZ214" s="56"/>
      <c r="FA214" s="56"/>
      <c r="FB214" s="56"/>
      <c r="FD214" s="56"/>
      <c r="FE214" s="56"/>
      <c r="FF214" s="56"/>
      <c r="FG214" s="56"/>
      <c r="FH214" s="56"/>
      <c r="FI214" s="56"/>
      <c r="FJ214" s="56"/>
      <c r="FK214" s="56"/>
      <c r="FL214" s="56"/>
      <c r="FN214" s="56"/>
      <c r="FO214" s="56"/>
      <c r="FP214" s="56"/>
      <c r="FQ214" s="56"/>
      <c r="FR214" s="56"/>
      <c r="FS214" s="56"/>
      <c r="FT214" s="56"/>
      <c r="FU214" s="56"/>
      <c r="FV214" s="56"/>
      <c r="FX214" s="56"/>
      <c r="FY214" s="56"/>
      <c r="FZ214" s="56"/>
      <c r="GA214" s="56"/>
      <c r="GB214" s="56"/>
      <c r="GC214" s="56"/>
      <c r="GD214" s="56"/>
      <c r="GE214" s="56"/>
      <c r="GF214" s="56"/>
      <c r="GH214" s="56"/>
      <c r="GI214" s="56"/>
      <c r="GJ214" s="56"/>
      <c r="GK214" s="56"/>
      <c r="GL214" s="56"/>
      <c r="GM214" s="56"/>
      <c r="GN214" s="56"/>
      <c r="GO214" s="56"/>
      <c r="GP214" s="56"/>
      <c r="GR214" s="56"/>
      <c r="GS214" s="56"/>
      <c r="GT214" s="56"/>
      <c r="GU214" s="56"/>
      <c r="GV214" s="56"/>
      <c r="GW214" s="56"/>
      <c r="GX214" s="56"/>
      <c r="GY214" s="56"/>
      <c r="GZ214" s="56"/>
      <c r="HB214" s="56"/>
      <c r="HC214" s="56"/>
      <c r="HD214" s="56"/>
      <c r="HE214" s="56"/>
      <c r="HF214" s="56"/>
      <c r="HG214" s="56"/>
      <c r="HH214" s="56"/>
      <c r="HI214" s="56"/>
      <c r="HJ214" s="56"/>
      <c r="HL214" s="56"/>
      <c r="HM214" s="56"/>
      <c r="HN214" s="56"/>
      <c r="HO214" s="56"/>
      <c r="HP214" s="56"/>
      <c r="HQ214" s="56"/>
      <c r="HR214" s="56"/>
      <c r="HS214" s="56"/>
      <c r="HT214" s="56"/>
      <c r="HV214" s="56"/>
      <c r="HW214" s="56"/>
      <c r="HX214" s="56"/>
      <c r="HY214" s="56"/>
      <c r="HZ214" s="56"/>
      <c r="IA214" s="56"/>
      <c r="IB214" s="56"/>
      <c r="IC214" s="56"/>
      <c r="ID214" s="56"/>
      <c r="IF214" s="56"/>
      <c r="IG214" s="56"/>
      <c r="IH214" s="56"/>
      <c r="II214" s="56"/>
      <c r="IJ214" s="56"/>
      <c r="IK214" s="56"/>
      <c r="IL214" s="56"/>
      <c r="IM214" s="56"/>
      <c r="IN214" s="56"/>
      <c r="IP214" s="56"/>
      <c r="IQ214" s="56"/>
      <c r="IR214" s="56"/>
      <c r="IS214" s="56"/>
      <c r="IT214" s="56"/>
      <c r="IU214" s="56"/>
    </row>
    <row r="215" spans="1:255" ht="12.75" customHeight="1" thickBot="1" x14ac:dyDescent="0.25">
      <c r="A215" s="106"/>
      <c r="B215" s="108">
        <v>4364.9399999999996</v>
      </c>
      <c r="C215" s="95" t="s">
        <v>66</v>
      </c>
      <c r="D215" s="96"/>
      <c r="E215" s="97"/>
      <c r="F215" s="97"/>
      <c r="G215" s="97"/>
      <c r="H215" s="98"/>
      <c r="I215" s="99"/>
      <c r="J215" s="56"/>
      <c r="K215" s="56"/>
      <c r="L215" s="56"/>
      <c r="M215" s="56"/>
      <c r="N215" s="56"/>
      <c r="O215" s="56"/>
      <c r="P215" s="56"/>
      <c r="Q215" s="56"/>
      <c r="R215" s="56"/>
      <c r="T215" s="56"/>
      <c r="U215" s="56"/>
      <c r="V215" s="56"/>
      <c r="W215" s="56"/>
      <c r="X215" s="56"/>
      <c r="Y215" s="56"/>
      <c r="Z215" s="56"/>
      <c r="AA215" s="56"/>
      <c r="AB215" s="56"/>
      <c r="AD215" s="56"/>
      <c r="AE215" s="56"/>
      <c r="AF215" s="56"/>
      <c r="AG215" s="56"/>
      <c r="AH215" s="56"/>
      <c r="AI215" s="56"/>
      <c r="AJ215" s="56"/>
      <c r="AK215" s="56"/>
      <c r="AL215" s="56"/>
      <c r="AN215" s="56"/>
      <c r="AO215" s="56"/>
      <c r="AP215" s="56"/>
      <c r="AQ215" s="56"/>
      <c r="AR215" s="56"/>
      <c r="AS215" s="56"/>
      <c r="AT215" s="56"/>
      <c r="AU215" s="56"/>
      <c r="AV215" s="56"/>
      <c r="AX215" s="56"/>
      <c r="AY215" s="56"/>
      <c r="AZ215" s="56"/>
      <c r="BA215" s="56"/>
      <c r="BB215" s="56"/>
      <c r="BC215" s="56"/>
      <c r="BD215" s="56"/>
      <c r="BE215" s="56"/>
      <c r="BF215" s="56"/>
      <c r="BH215" s="56"/>
      <c r="BI215" s="56"/>
      <c r="BJ215" s="56"/>
      <c r="BK215" s="56"/>
      <c r="BL215" s="56"/>
      <c r="BM215" s="56"/>
      <c r="BN215" s="56"/>
      <c r="BO215" s="56"/>
      <c r="BP215" s="56"/>
      <c r="BR215" s="56"/>
      <c r="BS215" s="56"/>
      <c r="BT215" s="56"/>
      <c r="BU215" s="56"/>
      <c r="BV215" s="56"/>
      <c r="BW215" s="56"/>
      <c r="BX215" s="56"/>
      <c r="BY215" s="56"/>
      <c r="BZ215" s="56"/>
      <c r="CB215" s="56"/>
      <c r="CC215" s="56"/>
      <c r="CD215" s="56"/>
      <c r="CE215" s="56"/>
      <c r="CF215" s="56"/>
      <c r="CG215" s="56"/>
      <c r="CH215" s="56"/>
      <c r="CI215" s="56"/>
      <c r="CJ215" s="56"/>
      <c r="CL215" s="56"/>
      <c r="CM215" s="56"/>
      <c r="CN215" s="56"/>
      <c r="CO215" s="56"/>
      <c r="CP215" s="56"/>
      <c r="CQ215" s="56"/>
      <c r="CR215" s="56"/>
      <c r="CS215" s="56"/>
      <c r="CT215" s="56"/>
      <c r="CV215" s="56"/>
      <c r="CW215" s="56"/>
      <c r="CX215" s="56"/>
      <c r="CY215" s="56"/>
      <c r="CZ215" s="56"/>
      <c r="DA215" s="56"/>
      <c r="DB215" s="56"/>
      <c r="DC215" s="56"/>
      <c r="DD215" s="56"/>
      <c r="DF215" s="56"/>
      <c r="DG215" s="56"/>
      <c r="DH215" s="56"/>
      <c r="DI215" s="56"/>
      <c r="DJ215" s="56"/>
      <c r="DK215" s="56"/>
      <c r="DL215" s="56"/>
      <c r="DM215" s="56"/>
      <c r="DN215" s="56"/>
      <c r="DP215" s="56"/>
      <c r="DQ215" s="56"/>
      <c r="DR215" s="56"/>
      <c r="DS215" s="56"/>
      <c r="DT215" s="56"/>
      <c r="DU215" s="56"/>
      <c r="DV215" s="56"/>
      <c r="DW215" s="56"/>
      <c r="DX215" s="56"/>
      <c r="DZ215" s="56"/>
      <c r="EA215" s="56"/>
      <c r="EB215" s="56"/>
      <c r="EC215" s="56"/>
      <c r="ED215" s="56"/>
      <c r="EE215" s="56"/>
      <c r="EF215" s="56"/>
      <c r="EG215" s="56"/>
      <c r="EH215" s="56"/>
      <c r="EJ215" s="56"/>
      <c r="EK215" s="56"/>
      <c r="EL215" s="56"/>
      <c r="EM215" s="56"/>
      <c r="EN215" s="56"/>
      <c r="EO215" s="56"/>
      <c r="EP215" s="56"/>
      <c r="EQ215" s="56"/>
      <c r="ER215" s="56"/>
      <c r="ET215" s="56"/>
      <c r="EU215" s="56"/>
      <c r="EV215" s="56"/>
      <c r="EW215" s="56"/>
      <c r="EX215" s="56"/>
      <c r="EY215" s="56"/>
      <c r="EZ215" s="56"/>
      <c r="FA215" s="56"/>
      <c r="FB215" s="56"/>
      <c r="FD215" s="56"/>
      <c r="FE215" s="56"/>
      <c r="FF215" s="56"/>
      <c r="FG215" s="56"/>
      <c r="FH215" s="56"/>
      <c r="FI215" s="56"/>
      <c r="FJ215" s="56"/>
      <c r="FK215" s="56"/>
      <c r="FL215" s="56"/>
      <c r="FN215" s="56"/>
      <c r="FO215" s="56"/>
      <c r="FP215" s="56"/>
      <c r="FQ215" s="56"/>
      <c r="FR215" s="56"/>
      <c r="FS215" s="56"/>
      <c r="FT215" s="56"/>
      <c r="FU215" s="56"/>
      <c r="FV215" s="56"/>
      <c r="FX215" s="56"/>
      <c r="FY215" s="56"/>
      <c r="FZ215" s="56"/>
      <c r="GA215" s="56"/>
      <c r="GB215" s="56"/>
      <c r="GC215" s="56"/>
      <c r="GD215" s="56"/>
      <c r="GE215" s="56"/>
      <c r="GF215" s="56"/>
      <c r="GH215" s="56"/>
      <c r="GI215" s="56"/>
      <c r="GJ215" s="56"/>
      <c r="GK215" s="56"/>
      <c r="GL215" s="56"/>
      <c r="GM215" s="56"/>
      <c r="GN215" s="56"/>
      <c r="GO215" s="56"/>
      <c r="GP215" s="56"/>
      <c r="GR215" s="56"/>
      <c r="GS215" s="56"/>
      <c r="GT215" s="56"/>
      <c r="GU215" s="56"/>
      <c r="GV215" s="56"/>
      <c r="GW215" s="56"/>
      <c r="GX215" s="56"/>
      <c r="GY215" s="56"/>
      <c r="GZ215" s="56"/>
      <c r="HB215" s="56"/>
      <c r="HC215" s="56"/>
      <c r="HD215" s="56"/>
      <c r="HE215" s="56"/>
      <c r="HF215" s="56"/>
      <c r="HG215" s="56"/>
      <c r="HH215" s="56"/>
      <c r="HI215" s="56"/>
      <c r="HJ215" s="56"/>
      <c r="HL215" s="56"/>
      <c r="HM215" s="56"/>
      <c r="HN215" s="56"/>
      <c r="HO215" s="56"/>
      <c r="HP215" s="56"/>
      <c r="HQ215" s="56"/>
      <c r="HR215" s="56"/>
      <c r="HS215" s="56"/>
      <c r="HT215" s="56"/>
      <c r="HV215" s="56"/>
      <c r="HW215" s="56"/>
      <c r="HX215" s="56"/>
      <c r="HY215" s="56"/>
      <c r="HZ215" s="56"/>
      <c r="IA215" s="56"/>
      <c r="IB215" s="56"/>
      <c r="IC215" s="56"/>
      <c r="ID215" s="56"/>
      <c r="IF215" s="56"/>
      <c r="IG215" s="56"/>
      <c r="IH215" s="56"/>
      <c r="II215" s="56"/>
      <c r="IJ215" s="56"/>
      <c r="IK215" s="56"/>
      <c r="IL215" s="56"/>
      <c r="IM215" s="56"/>
      <c r="IN215" s="56"/>
      <c r="IP215" s="56"/>
      <c r="IQ215" s="56"/>
      <c r="IR215" s="56"/>
      <c r="IS215" s="56"/>
      <c r="IT215" s="56"/>
      <c r="IU215" s="56"/>
    </row>
    <row r="216" spans="1:255" ht="12.75" customHeight="1" thickBot="1" x14ac:dyDescent="0.25">
      <c r="A216" s="106"/>
      <c r="B216" s="109">
        <v>4978.42</v>
      </c>
      <c r="C216" s="88" t="s">
        <v>69</v>
      </c>
      <c r="D216" s="89"/>
      <c r="E216" s="47"/>
      <c r="F216" s="47"/>
      <c r="G216" s="47"/>
      <c r="H216" s="48"/>
      <c r="I216" s="49"/>
      <c r="J216" s="56"/>
      <c r="K216" s="56"/>
      <c r="L216" s="56"/>
      <c r="M216" s="56"/>
      <c r="N216" s="56"/>
      <c r="O216" s="56"/>
      <c r="P216" s="56"/>
      <c r="Q216" s="56"/>
      <c r="R216" s="56"/>
      <c r="T216" s="56"/>
      <c r="U216" s="56"/>
      <c r="V216" s="56"/>
      <c r="W216" s="56"/>
      <c r="X216" s="56"/>
      <c r="Y216" s="56"/>
      <c r="Z216" s="56"/>
      <c r="AA216" s="56"/>
      <c r="AB216" s="56"/>
      <c r="AD216" s="56"/>
      <c r="AE216" s="56"/>
      <c r="AF216" s="56"/>
      <c r="AG216" s="56"/>
      <c r="AH216" s="56"/>
      <c r="AI216" s="56"/>
      <c r="AJ216" s="56"/>
      <c r="AK216" s="56"/>
      <c r="AL216" s="56"/>
      <c r="AN216" s="56"/>
      <c r="AO216" s="56"/>
      <c r="AP216" s="56"/>
      <c r="AQ216" s="56"/>
      <c r="AR216" s="56"/>
      <c r="AS216" s="56"/>
      <c r="AT216" s="56"/>
      <c r="AU216" s="56"/>
      <c r="AV216" s="56"/>
      <c r="AX216" s="56"/>
      <c r="AY216" s="56"/>
      <c r="AZ216" s="56"/>
      <c r="BA216" s="56"/>
      <c r="BB216" s="56"/>
      <c r="BC216" s="56"/>
      <c r="BD216" s="56"/>
      <c r="BE216" s="56"/>
      <c r="BF216" s="56"/>
      <c r="BH216" s="56"/>
      <c r="BI216" s="56"/>
      <c r="BJ216" s="56"/>
      <c r="BK216" s="56"/>
      <c r="BL216" s="56"/>
      <c r="BM216" s="56"/>
      <c r="BN216" s="56"/>
      <c r="BO216" s="56"/>
      <c r="BP216" s="56"/>
      <c r="BR216" s="56"/>
      <c r="BS216" s="56"/>
      <c r="BT216" s="56"/>
      <c r="BU216" s="56"/>
      <c r="BV216" s="56"/>
      <c r="BW216" s="56"/>
      <c r="BX216" s="56"/>
      <c r="BY216" s="56"/>
      <c r="BZ216" s="56"/>
      <c r="CB216" s="56"/>
      <c r="CC216" s="56"/>
      <c r="CD216" s="56"/>
      <c r="CE216" s="56"/>
      <c r="CF216" s="56"/>
      <c r="CG216" s="56"/>
      <c r="CH216" s="56"/>
      <c r="CI216" s="56"/>
      <c r="CJ216" s="56"/>
      <c r="CL216" s="56"/>
      <c r="CM216" s="56"/>
      <c r="CN216" s="56"/>
      <c r="CO216" s="56"/>
      <c r="CP216" s="56"/>
      <c r="CQ216" s="56"/>
      <c r="CR216" s="56"/>
      <c r="CS216" s="56"/>
      <c r="CT216" s="56"/>
      <c r="CV216" s="56"/>
      <c r="CW216" s="56"/>
      <c r="CX216" s="56"/>
      <c r="CY216" s="56"/>
      <c r="CZ216" s="56"/>
      <c r="DA216" s="56"/>
      <c r="DB216" s="56"/>
      <c r="DC216" s="56"/>
      <c r="DD216" s="56"/>
      <c r="DF216" s="56"/>
      <c r="DG216" s="56"/>
      <c r="DH216" s="56"/>
      <c r="DI216" s="56"/>
      <c r="DJ216" s="56"/>
      <c r="DK216" s="56"/>
      <c r="DL216" s="56"/>
      <c r="DM216" s="56"/>
      <c r="DN216" s="56"/>
      <c r="DP216" s="56"/>
      <c r="DQ216" s="56"/>
      <c r="DR216" s="56"/>
      <c r="DS216" s="56"/>
      <c r="DT216" s="56"/>
      <c r="DU216" s="56"/>
      <c r="DV216" s="56"/>
      <c r="DW216" s="56"/>
      <c r="DX216" s="56"/>
      <c r="DZ216" s="56"/>
      <c r="EA216" s="56"/>
      <c r="EB216" s="56"/>
      <c r="EC216" s="56"/>
      <c r="ED216" s="56"/>
      <c r="EE216" s="56"/>
      <c r="EF216" s="56"/>
      <c r="EG216" s="56"/>
      <c r="EH216" s="56"/>
      <c r="EJ216" s="56"/>
      <c r="EK216" s="56"/>
      <c r="EL216" s="56"/>
      <c r="EM216" s="56"/>
      <c r="EN216" s="56"/>
      <c r="EO216" s="56"/>
      <c r="EP216" s="56"/>
      <c r="EQ216" s="56"/>
      <c r="ER216" s="56"/>
      <c r="ET216" s="56"/>
      <c r="EU216" s="56"/>
      <c r="EV216" s="56"/>
      <c r="EW216" s="56"/>
      <c r="EX216" s="56"/>
      <c r="EY216" s="56"/>
      <c r="EZ216" s="56"/>
      <c r="FA216" s="56"/>
      <c r="FB216" s="56"/>
      <c r="FD216" s="56"/>
      <c r="FE216" s="56"/>
      <c r="FF216" s="56"/>
      <c r="FG216" s="56"/>
      <c r="FH216" s="56"/>
      <c r="FI216" s="56"/>
      <c r="FJ216" s="56"/>
      <c r="FK216" s="56"/>
      <c r="FL216" s="56"/>
      <c r="FN216" s="56"/>
      <c r="FO216" s="56"/>
      <c r="FP216" s="56"/>
      <c r="FQ216" s="56"/>
      <c r="FR216" s="56"/>
      <c r="FS216" s="56"/>
      <c r="FT216" s="56"/>
      <c r="FU216" s="56"/>
      <c r="FV216" s="56"/>
      <c r="FX216" s="56"/>
      <c r="FY216" s="56"/>
      <c r="FZ216" s="56"/>
      <c r="GA216" s="56"/>
      <c r="GB216" s="56"/>
      <c r="GC216" s="56"/>
      <c r="GD216" s="56"/>
      <c r="GE216" s="56"/>
      <c r="GF216" s="56"/>
      <c r="GH216" s="56"/>
      <c r="GI216" s="56"/>
      <c r="GJ216" s="56"/>
      <c r="GK216" s="56"/>
      <c r="GL216" s="56"/>
      <c r="GM216" s="56"/>
      <c r="GN216" s="56"/>
      <c r="GO216" s="56"/>
      <c r="GP216" s="56"/>
      <c r="GR216" s="56"/>
      <c r="GS216" s="56"/>
      <c r="GT216" s="56"/>
      <c r="GU216" s="56"/>
      <c r="GV216" s="56"/>
      <c r="GW216" s="56"/>
      <c r="GX216" s="56"/>
      <c r="GY216" s="56"/>
      <c r="GZ216" s="56"/>
      <c r="HB216" s="56"/>
      <c r="HC216" s="56"/>
      <c r="HD216" s="56"/>
      <c r="HE216" s="56"/>
      <c r="HF216" s="56"/>
      <c r="HG216" s="56"/>
      <c r="HH216" s="56"/>
      <c r="HI216" s="56"/>
      <c r="HJ216" s="56"/>
      <c r="HL216" s="56"/>
      <c r="HM216" s="56"/>
      <c r="HN216" s="56"/>
      <c r="HO216" s="56"/>
      <c r="HP216" s="56"/>
      <c r="HQ216" s="56"/>
      <c r="HR216" s="56"/>
      <c r="HS216" s="56"/>
      <c r="HT216" s="56"/>
      <c r="HV216" s="56"/>
      <c r="HW216" s="56"/>
      <c r="HX216" s="56"/>
      <c r="HY216" s="56"/>
      <c r="HZ216" s="56"/>
      <c r="IA216" s="56"/>
      <c r="IB216" s="56"/>
      <c r="IC216" s="56"/>
      <c r="ID216" s="56"/>
      <c r="IF216" s="56"/>
      <c r="IG216" s="56"/>
      <c r="IH216" s="56"/>
      <c r="II216" s="56"/>
      <c r="IJ216" s="56"/>
      <c r="IK216" s="56"/>
      <c r="IL216" s="56"/>
      <c r="IM216" s="56"/>
      <c r="IN216" s="56"/>
      <c r="IP216" s="56"/>
      <c r="IQ216" s="56"/>
      <c r="IR216" s="56"/>
      <c r="IS216" s="56"/>
      <c r="IT216" s="56"/>
      <c r="IU216" s="56"/>
    </row>
    <row r="217" spans="1:255" ht="12.75" customHeight="1" thickBot="1" x14ac:dyDescent="0.25">
      <c r="A217" s="106"/>
      <c r="B217" s="109">
        <v>4921.5200000000004</v>
      </c>
      <c r="C217" s="88" t="s">
        <v>71</v>
      </c>
      <c r="D217" s="89"/>
      <c r="E217" s="47"/>
      <c r="F217" s="47"/>
      <c r="G217" s="47"/>
      <c r="H217" s="48"/>
      <c r="I217" s="49"/>
      <c r="J217" s="56"/>
      <c r="K217" s="56"/>
      <c r="L217" s="56"/>
      <c r="M217" s="56"/>
      <c r="N217" s="56"/>
      <c r="O217" s="56"/>
      <c r="P217" s="56"/>
      <c r="Q217" s="56"/>
      <c r="R217" s="56"/>
      <c r="T217" s="56"/>
      <c r="U217" s="56"/>
      <c r="V217" s="56"/>
      <c r="W217" s="56"/>
      <c r="X217" s="56"/>
      <c r="Y217" s="56"/>
      <c r="Z217" s="56"/>
      <c r="AA217" s="56"/>
      <c r="AB217" s="56"/>
      <c r="AD217" s="56"/>
      <c r="AE217" s="56"/>
      <c r="AF217" s="56"/>
      <c r="AG217" s="56"/>
      <c r="AH217" s="56"/>
      <c r="AI217" s="56"/>
      <c r="AJ217" s="56"/>
      <c r="AK217" s="56"/>
      <c r="AL217" s="56"/>
      <c r="AN217" s="56"/>
      <c r="AO217" s="56"/>
      <c r="AP217" s="56"/>
      <c r="AQ217" s="56"/>
      <c r="AR217" s="56"/>
      <c r="AS217" s="56"/>
      <c r="AT217" s="56"/>
      <c r="AU217" s="56"/>
      <c r="AV217" s="56"/>
      <c r="AX217" s="56"/>
      <c r="AY217" s="56"/>
      <c r="AZ217" s="56"/>
      <c r="BA217" s="56"/>
      <c r="BB217" s="56"/>
      <c r="BC217" s="56"/>
      <c r="BD217" s="56"/>
      <c r="BE217" s="56"/>
      <c r="BF217" s="56"/>
      <c r="BH217" s="56"/>
      <c r="BI217" s="56"/>
      <c r="BJ217" s="56"/>
      <c r="BK217" s="56"/>
      <c r="BL217" s="56"/>
      <c r="BM217" s="56"/>
      <c r="BN217" s="56"/>
      <c r="BO217" s="56"/>
      <c r="BP217" s="56"/>
      <c r="BR217" s="56"/>
      <c r="BS217" s="56"/>
      <c r="BT217" s="56"/>
      <c r="BU217" s="56"/>
      <c r="BV217" s="56"/>
      <c r="BW217" s="56"/>
      <c r="BX217" s="56"/>
      <c r="BY217" s="56"/>
      <c r="BZ217" s="56"/>
      <c r="CB217" s="56"/>
      <c r="CC217" s="56"/>
      <c r="CD217" s="56"/>
      <c r="CE217" s="56"/>
      <c r="CF217" s="56"/>
      <c r="CG217" s="56"/>
      <c r="CH217" s="56"/>
      <c r="CI217" s="56"/>
      <c r="CJ217" s="56"/>
      <c r="CL217" s="56"/>
      <c r="CM217" s="56"/>
      <c r="CN217" s="56"/>
      <c r="CO217" s="56"/>
      <c r="CP217" s="56"/>
      <c r="CQ217" s="56"/>
      <c r="CR217" s="56"/>
      <c r="CS217" s="56"/>
      <c r="CT217" s="56"/>
      <c r="CV217" s="56"/>
      <c r="CW217" s="56"/>
      <c r="CX217" s="56"/>
      <c r="CY217" s="56"/>
      <c r="CZ217" s="56"/>
      <c r="DA217" s="56"/>
      <c r="DB217" s="56"/>
      <c r="DC217" s="56"/>
      <c r="DD217" s="56"/>
      <c r="DF217" s="56"/>
      <c r="DG217" s="56"/>
      <c r="DH217" s="56"/>
      <c r="DI217" s="56"/>
      <c r="DJ217" s="56"/>
      <c r="DK217" s="56"/>
      <c r="DL217" s="56"/>
      <c r="DM217" s="56"/>
      <c r="DN217" s="56"/>
      <c r="DP217" s="56"/>
      <c r="DQ217" s="56"/>
      <c r="DR217" s="56"/>
      <c r="DS217" s="56"/>
      <c r="DT217" s="56"/>
      <c r="DU217" s="56"/>
      <c r="DV217" s="56"/>
      <c r="DW217" s="56"/>
      <c r="DX217" s="56"/>
      <c r="DZ217" s="56"/>
      <c r="EA217" s="56"/>
      <c r="EB217" s="56"/>
      <c r="EC217" s="56"/>
      <c r="ED217" s="56"/>
      <c r="EE217" s="56"/>
      <c r="EF217" s="56"/>
      <c r="EG217" s="56"/>
      <c r="EH217" s="56"/>
      <c r="EJ217" s="56"/>
      <c r="EK217" s="56"/>
      <c r="EL217" s="56"/>
      <c r="EM217" s="56"/>
      <c r="EN217" s="56"/>
      <c r="EO217" s="56"/>
      <c r="EP217" s="56"/>
      <c r="EQ217" s="56"/>
      <c r="ER217" s="56"/>
      <c r="ET217" s="56"/>
      <c r="EU217" s="56"/>
      <c r="EV217" s="56"/>
      <c r="EW217" s="56"/>
      <c r="EX217" s="56"/>
      <c r="EY217" s="56"/>
      <c r="EZ217" s="56"/>
      <c r="FA217" s="56"/>
      <c r="FB217" s="56"/>
      <c r="FD217" s="56"/>
      <c r="FE217" s="56"/>
      <c r="FF217" s="56"/>
      <c r="FG217" s="56"/>
      <c r="FH217" s="56"/>
      <c r="FI217" s="56"/>
      <c r="FJ217" s="56"/>
      <c r="FK217" s="56"/>
      <c r="FL217" s="56"/>
      <c r="FN217" s="56"/>
      <c r="FO217" s="56"/>
      <c r="FP217" s="56"/>
      <c r="FQ217" s="56"/>
      <c r="FR217" s="56"/>
      <c r="FS217" s="56"/>
      <c r="FT217" s="56"/>
      <c r="FU217" s="56"/>
      <c r="FV217" s="56"/>
      <c r="FX217" s="56"/>
      <c r="FY217" s="56"/>
      <c r="FZ217" s="56"/>
      <c r="GA217" s="56"/>
      <c r="GB217" s="56"/>
      <c r="GC217" s="56"/>
      <c r="GD217" s="56"/>
      <c r="GE217" s="56"/>
      <c r="GF217" s="56"/>
      <c r="GH217" s="56"/>
      <c r="GI217" s="56"/>
      <c r="GJ217" s="56"/>
      <c r="GK217" s="56"/>
      <c r="GL217" s="56"/>
      <c r="GM217" s="56"/>
      <c r="GN217" s="56"/>
      <c r="GO217" s="56"/>
      <c r="GP217" s="56"/>
      <c r="GR217" s="56"/>
      <c r="GS217" s="56"/>
      <c r="GT217" s="56"/>
      <c r="GU217" s="56"/>
      <c r="GV217" s="56"/>
      <c r="GW217" s="56"/>
      <c r="GX217" s="56"/>
      <c r="GY217" s="56"/>
      <c r="GZ217" s="56"/>
      <c r="HB217" s="56"/>
      <c r="HC217" s="56"/>
      <c r="HD217" s="56"/>
      <c r="HE217" s="56"/>
      <c r="HF217" s="56"/>
      <c r="HG217" s="56"/>
      <c r="HH217" s="56"/>
      <c r="HI217" s="56"/>
      <c r="HJ217" s="56"/>
      <c r="HL217" s="56"/>
      <c r="HM217" s="56"/>
      <c r="HN217" s="56"/>
      <c r="HO217" s="56"/>
      <c r="HP217" s="56"/>
      <c r="HQ217" s="56"/>
      <c r="HR217" s="56"/>
      <c r="HS217" s="56"/>
      <c r="HT217" s="56"/>
      <c r="HV217" s="56"/>
      <c r="HW217" s="56"/>
      <c r="HX217" s="56"/>
      <c r="HY217" s="56"/>
      <c r="HZ217" s="56"/>
      <c r="IA217" s="56"/>
      <c r="IB217" s="56"/>
      <c r="IC217" s="56"/>
      <c r="ID217" s="56"/>
      <c r="IF217" s="56"/>
      <c r="IG217" s="56"/>
      <c r="IH217" s="56"/>
      <c r="II217" s="56"/>
      <c r="IJ217" s="56"/>
      <c r="IK217" s="56"/>
      <c r="IL217" s="56"/>
      <c r="IM217" s="56"/>
      <c r="IN217" s="56"/>
      <c r="IP217" s="56"/>
      <c r="IQ217" s="56"/>
      <c r="IR217" s="56"/>
      <c r="IS217" s="56"/>
      <c r="IT217" s="56"/>
      <c r="IU217" s="56"/>
    </row>
    <row r="218" spans="1:255" ht="12.75" customHeight="1" thickBot="1" x14ac:dyDescent="0.25">
      <c r="A218" s="106"/>
      <c r="B218" s="109">
        <v>4972.28</v>
      </c>
      <c r="C218" s="88" t="s">
        <v>72</v>
      </c>
      <c r="D218" s="89"/>
      <c r="E218" s="47"/>
      <c r="F218" s="47"/>
      <c r="G218" s="47"/>
      <c r="H218" s="48"/>
      <c r="I218" s="49"/>
      <c r="J218" s="56"/>
      <c r="K218" s="56"/>
      <c r="L218" s="56"/>
      <c r="M218" s="56"/>
      <c r="N218" s="56"/>
      <c r="O218" s="56"/>
      <c r="P218" s="56"/>
      <c r="Q218" s="56"/>
      <c r="R218" s="56"/>
      <c r="T218" s="56"/>
      <c r="U218" s="56"/>
      <c r="V218" s="56"/>
      <c r="W218" s="56"/>
      <c r="X218" s="56"/>
      <c r="Y218" s="56"/>
      <c r="Z218" s="56"/>
      <c r="AA218" s="56"/>
      <c r="AB218" s="56"/>
      <c r="AD218" s="56"/>
      <c r="AE218" s="56"/>
      <c r="AF218" s="56"/>
      <c r="AG218" s="56"/>
      <c r="AH218" s="56"/>
      <c r="AI218" s="56"/>
      <c r="AJ218" s="56"/>
      <c r="AK218" s="56"/>
      <c r="AL218" s="56"/>
      <c r="AN218" s="56"/>
      <c r="AO218" s="56"/>
      <c r="AP218" s="56"/>
      <c r="AQ218" s="56"/>
      <c r="AR218" s="56"/>
      <c r="AS218" s="56"/>
      <c r="AT218" s="56"/>
      <c r="AU218" s="56"/>
      <c r="AV218" s="56"/>
      <c r="AX218" s="56"/>
      <c r="AY218" s="56"/>
      <c r="AZ218" s="56"/>
      <c r="BA218" s="56"/>
      <c r="BB218" s="56"/>
      <c r="BC218" s="56"/>
      <c r="BD218" s="56"/>
      <c r="BE218" s="56"/>
      <c r="BF218" s="56"/>
      <c r="BH218" s="56"/>
      <c r="BI218" s="56"/>
      <c r="BJ218" s="56"/>
      <c r="BK218" s="56"/>
      <c r="BL218" s="56"/>
      <c r="BM218" s="56"/>
      <c r="BN218" s="56"/>
      <c r="BO218" s="56"/>
      <c r="BP218" s="56"/>
      <c r="BR218" s="56"/>
      <c r="BS218" s="56"/>
      <c r="BT218" s="56"/>
      <c r="BU218" s="56"/>
      <c r="BV218" s="56"/>
      <c r="BW218" s="56"/>
      <c r="BX218" s="56"/>
      <c r="BY218" s="56"/>
      <c r="BZ218" s="56"/>
      <c r="CB218" s="56"/>
      <c r="CC218" s="56"/>
      <c r="CD218" s="56"/>
      <c r="CE218" s="56"/>
      <c r="CF218" s="56"/>
      <c r="CG218" s="56"/>
      <c r="CH218" s="56"/>
      <c r="CI218" s="56"/>
      <c r="CJ218" s="56"/>
      <c r="CL218" s="56"/>
      <c r="CM218" s="56"/>
      <c r="CN218" s="56"/>
      <c r="CO218" s="56"/>
      <c r="CP218" s="56"/>
      <c r="CQ218" s="56"/>
      <c r="CR218" s="56"/>
      <c r="CS218" s="56"/>
      <c r="CT218" s="56"/>
      <c r="CV218" s="56"/>
      <c r="CW218" s="56"/>
      <c r="CX218" s="56"/>
      <c r="CY218" s="56"/>
      <c r="CZ218" s="56"/>
      <c r="DA218" s="56"/>
      <c r="DB218" s="56"/>
      <c r="DC218" s="56"/>
      <c r="DD218" s="56"/>
      <c r="DF218" s="56"/>
      <c r="DG218" s="56"/>
      <c r="DH218" s="56"/>
      <c r="DI218" s="56"/>
      <c r="DJ218" s="56"/>
      <c r="DK218" s="56"/>
      <c r="DL218" s="56"/>
      <c r="DM218" s="56"/>
      <c r="DN218" s="56"/>
      <c r="DP218" s="56"/>
      <c r="DQ218" s="56"/>
      <c r="DR218" s="56"/>
      <c r="DS218" s="56"/>
      <c r="DT218" s="56"/>
      <c r="DU218" s="56"/>
      <c r="DV218" s="56"/>
      <c r="DW218" s="56"/>
      <c r="DX218" s="56"/>
      <c r="DZ218" s="56"/>
      <c r="EA218" s="56"/>
      <c r="EB218" s="56"/>
      <c r="EC218" s="56"/>
      <c r="ED218" s="56"/>
      <c r="EE218" s="56"/>
      <c r="EF218" s="56"/>
      <c r="EG218" s="56"/>
      <c r="EH218" s="56"/>
      <c r="EJ218" s="56"/>
      <c r="EK218" s="56"/>
      <c r="EL218" s="56"/>
      <c r="EM218" s="56"/>
      <c r="EN218" s="56"/>
      <c r="EO218" s="56"/>
      <c r="EP218" s="56"/>
      <c r="EQ218" s="56"/>
      <c r="ER218" s="56"/>
      <c r="ET218" s="56"/>
      <c r="EU218" s="56"/>
      <c r="EV218" s="56"/>
      <c r="EW218" s="56"/>
      <c r="EX218" s="56"/>
      <c r="EY218" s="56"/>
      <c r="EZ218" s="56"/>
      <c r="FA218" s="56"/>
      <c r="FB218" s="56"/>
      <c r="FD218" s="56"/>
      <c r="FE218" s="56"/>
      <c r="FF218" s="56"/>
      <c r="FG218" s="56"/>
      <c r="FH218" s="56"/>
      <c r="FI218" s="56"/>
      <c r="FJ218" s="56"/>
      <c r="FK218" s="56"/>
      <c r="FL218" s="56"/>
      <c r="FN218" s="56"/>
      <c r="FO218" s="56"/>
      <c r="FP218" s="56"/>
      <c r="FQ218" s="56"/>
      <c r="FR218" s="56"/>
      <c r="FS218" s="56"/>
      <c r="FT218" s="56"/>
      <c r="FU218" s="56"/>
      <c r="FV218" s="56"/>
      <c r="FX218" s="56"/>
      <c r="FY218" s="56"/>
      <c r="FZ218" s="56"/>
      <c r="GA218" s="56"/>
      <c r="GB218" s="56"/>
      <c r="GC218" s="56"/>
      <c r="GD218" s="56"/>
      <c r="GE218" s="56"/>
      <c r="GF218" s="56"/>
      <c r="GH218" s="56"/>
      <c r="GI218" s="56"/>
      <c r="GJ218" s="56"/>
      <c r="GK218" s="56"/>
      <c r="GL218" s="56"/>
      <c r="GM218" s="56"/>
      <c r="GN218" s="56"/>
      <c r="GO218" s="56"/>
      <c r="GP218" s="56"/>
      <c r="GR218" s="56"/>
      <c r="GS218" s="56"/>
      <c r="GT218" s="56"/>
      <c r="GU218" s="56"/>
      <c r="GV218" s="56"/>
      <c r="GW218" s="56"/>
      <c r="GX218" s="56"/>
      <c r="GY218" s="56"/>
      <c r="GZ218" s="56"/>
      <c r="HB218" s="56"/>
      <c r="HC218" s="56"/>
      <c r="HD218" s="56"/>
      <c r="HE218" s="56"/>
      <c r="HF218" s="56"/>
      <c r="HG218" s="56"/>
      <c r="HH218" s="56"/>
      <c r="HI218" s="56"/>
      <c r="HJ218" s="56"/>
      <c r="HL218" s="56"/>
      <c r="HM218" s="56"/>
      <c r="HN218" s="56"/>
      <c r="HO218" s="56"/>
      <c r="HP218" s="56"/>
      <c r="HQ218" s="56"/>
      <c r="HR218" s="56"/>
      <c r="HS218" s="56"/>
      <c r="HT218" s="56"/>
      <c r="HV218" s="56"/>
      <c r="HW218" s="56"/>
      <c r="HX218" s="56"/>
      <c r="HY218" s="56"/>
      <c r="HZ218" s="56"/>
      <c r="IA218" s="56"/>
      <c r="IB218" s="56"/>
      <c r="IC218" s="56"/>
      <c r="ID218" s="56"/>
      <c r="IF218" s="56"/>
      <c r="IG218" s="56"/>
      <c r="IH218" s="56"/>
      <c r="II218" s="56"/>
      <c r="IJ218" s="56"/>
      <c r="IK218" s="56"/>
      <c r="IL218" s="56"/>
      <c r="IM218" s="56"/>
      <c r="IN218" s="56"/>
      <c r="IP218" s="56"/>
      <c r="IQ218" s="56"/>
      <c r="IR218" s="56"/>
      <c r="IS218" s="56"/>
      <c r="IT218" s="56"/>
      <c r="IU218" s="56"/>
    </row>
    <row r="219" spans="1:255" ht="12.75" customHeight="1" thickBot="1" x14ac:dyDescent="0.25">
      <c r="A219" s="106"/>
      <c r="B219" s="109">
        <v>4908.7299999999996</v>
      </c>
      <c r="C219" s="88" t="s">
        <v>73</v>
      </c>
      <c r="D219" s="89"/>
      <c r="E219" s="47"/>
      <c r="F219" s="47"/>
      <c r="G219" s="47"/>
      <c r="H219" s="48"/>
      <c r="I219" s="49"/>
      <c r="J219" s="56"/>
      <c r="K219" s="56"/>
      <c r="L219" s="56"/>
      <c r="M219" s="56"/>
      <c r="N219" s="56"/>
      <c r="O219" s="56"/>
      <c r="P219" s="56"/>
      <c r="Q219" s="56"/>
      <c r="R219" s="56"/>
      <c r="T219" s="56"/>
      <c r="U219" s="56"/>
      <c r="V219" s="56"/>
      <c r="W219" s="56"/>
      <c r="X219" s="56"/>
      <c r="Y219" s="56"/>
      <c r="Z219" s="56"/>
      <c r="AA219" s="56"/>
      <c r="AB219" s="56"/>
      <c r="AD219" s="56"/>
      <c r="AE219" s="56"/>
      <c r="AF219" s="56"/>
      <c r="AG219" s="56"/>
      <c r="AH219" s="56"/>
      <c r="AI219" s="56"/>
      <c r="AJ219" s="56"/>
      <c r="AK219" s="56"/>
      <c r="AL219" s="56"/>
      <c r="AN219" s="56"/>
      <c r="AO219" s="56"/>
      <c r="AP219" s="56"/>
      <c r="AQ219" s="56"/>
      <c r="AR219" s="56"/>
      <c r="AS219" s="56"/>
      <c r="AT219" s="56"/>
      <c r="AU219" s="56"/>
      <c r="AV219" s="56"/>
      <c r="AX219" s="56"/>
      <c r="AY219" s="56"/>
      <c r="AZ219" s="56"/>
      <c r="BA219" s="56"/>
      <c r="BB219" s="56"/>
      <c r="BC219" s="56"/>
      <c r="BD219" s="56"/>
      <c r="BE219" s="56"/>
      <c r="BF219" s="56"/>
      <c r="BH219" s="56"/>
      <c r="BI219" s="56"/>
      <c r="BJ219" s="56"/>
      <c r="BK219" s="56"/>
      <c r="BL219" s="56"/>
      <c r="BM219" s="56"/>
      <c r="BN219" s="56"/>
      <c r="BO219" s="56"/>
      <c r="BP219" s="56"/>
      <c r="BR219" s="56"/>
      <c r="BS219" s="56"/>
      <c r="BT219" s="56"/>
      <c r="BU219" s="56"/>
      <c r="BV219" s="56"/>
      <c r="BW219" s="56"/>
      <c r="BX219" s="56"/>
      <c r="BY219" s="56"/>
      <c r="BZ219" s="56"/>
      <c r="CB219" s="56"/>
      <c r="CC219" s="56"/>
      <c r="CD219" s="56"/>
      <c r="CE219" s="56"/>
      <c r="CF219" s="56"/>
      <c r="CG219" s="56"/>
      <c r="CH219" s="56"/>
      <c r="CI219" s="56"/>
      <c r="CJ219" s="56"/>
      <c r="CL219" s="56"/>
      <c r="CM219" s="56"/>
      <c r="CN219" s="56"/>
      <c r="CO219" s="56"/>
      <c r="CP219" s="56"/>
      <c r="CQ219" s="56"/>
      <c r="CR219" s="56"/>
      <c r="CS219" s="56"/>
      <c r="CT219" s="56"/>
      <c r="CV219" s="56"/>
      <c r="CW219" s="56"/>
      <c r="CX219" s="56"/>
      <c r="CY219" s="56"/>
      <c r="CZ219" s="56"/>
      <c r="DA219" s="56"/>
      <c r="DB219" s="56"/>
      <c r="DC219" s="56"/>
      <c r="DD219" s="56"/>
      <c r="DF219" s="56"/>
      <c r="DG219" s="56"/>
      <c r="DH219" s="56"/>
      <c r="DI219" s="56"/>
      <c r="DJ219" s="56"/>
      <c r="DK219" s="56"/>
      <c r="DL219" s="56"/>
      <c r="DM219" s="56"/>
      <c r="DN219" s="56"/>
      <c r="DP219" s="56"/>
      <c r="DQ219" s="56"/>
      <c r="DR219" s="56"/>
      <c r="DS219" s="56"/>
      <c r="DT219" s="56"/>
      <c r="DU219" s="56"/>
      <c r="DV219" s="56"/>
      <c r="DW219" s="56"/>
      <c r="DX219" s="56"/>
      <c r="DZ219" s="56"/>
      <c r="EA219" s="56"/>
      <c r="EB219" s="56"/>
      <c r="EC219" s="56"/>
      <c r="ED219" s="56"/>
      <c r="EE219" s="56"/>
      <c r="EF219" s="56"/>
      <c r="EG219" s="56"/>
      <c r="EH219" s="56"/>
      <c r="EJ219" s="56"/>
      <c r="EK219" s="56"/>
      <c r="EL219" s="56"/>
      <c r="EM219" s="56"/>
      <c r="EN219" s="56"/>
      <c r="EO219" s="56"/>
      <c r="EP219" s="56"/>
      <c r="EQ219" s="56"/>
      <c r="ER219" s="56"/>
      <c r="ET219" s="56"/>
      <c r="EU219" s="56"/>
      <c r="EV219" s="56"/>
      <c r="EW219" s="56"/>
      <c r="EX219" s="56"/>
      <c r="EY219" s="56"/>
      <c r="EZ219" s="56"/>
      <c r="FA219" s="56"/>
      <c r="FB219" s="56"/>
      <c r="FD219" s="56"/>
      <c r="FE219" s="56"/>
      <c r="FF219" s="56"/>
      <c r="FG219" s="56"/>
      <c r="FH219" s="56"/>
      <c r="FI219" s="56"/>
      <c r="FJ219" s="56"/>
      <c r="FK219" s="56"/>
      <c r="FL219" s="56"/>
      <c r="FN219" s="56"/>
      <c r="FO219" s="56"/>
      <c r="FP219" s="56"/>
      <c r="FQ219" s="56"/>
      <c r="FR219" s="56"/>
      <c r="FS219" s="56"/>
      <c r="FT219" s="56"/>
      <c r="FU219" s="56"/>
      <c r="FV219" s="56"/>
      <c r="FX219" s="56"/>
      <c r="FY219" s="56"/>
      <c r="FZ219" s="56"/>
      <c r="GA219" s="56"/>
      <c r="GB219" s="56"/>
      <c r="GC219" s="56"/>
      <c r="GD219" s="56"/>
      <c r="GE219" s="56"/>
      <c r="GF219" s="56"/>
      <c r="GH219" s="56"/>
      <c r="GI219" s="56"/>
      <c r="GJ219" s="56"/>
      <c r="GK219" s="56"/>
      <c r="GL219" s="56"/>
      <c r="GM219" s="56"/>
      <c r="GN219" s="56"/>
      <c r="GO219" s="56"/>
      <c r="GP219" s="56"/>
      <c r="GR219" s="56"/>
      <c r="GS219" s="56"/>
      <c r="GT219" s="56"/>
      <c r="GU219" s="56"/>
      <c r="GV219" s="56"/>
      <c r="GW219" s="56"/>
      <c r="GX219" s="56"/>
      <c r="GY219" s="56"/>
      <c r="GZ219" s="56"/>
      <c r="HB219" s="56"/>
      <c r="HC219" s="56"/>
      <c r="HD219" s="56"/>
      <c r="HE219" s="56"/>
      <c r="HF219" s="56"/>
      <c r="HG219" s="56"/>
      <c r="HH219" s="56"/>
      <c r="HI219" s="56"/>
      <c r="HJ219" s="56"/>
      <c r="HL219" s="56"/>
      <c r="HM219" s="56"/>
      <c r="HN219" s="56"/>
      <c r="HO219" s="56"/>
      <c r="HP219" s="56"/>
      <c r="HQ219" s="56"/>
      <c r="HR219" s="56"/>
      <c r="HS219" s="56"/>
      <c r="HT219" s="56"/>
      <c r="HV219" s="56"/>
      <c r="HW219" s="56"/>
      <c r="HX219" s="56"/>
      <c r="HY219" s="56"/>
      <c r="HZ219" s="56"/>
      <c r="IA219" s="56"/>
      <c r="IB219" s="56"/>
      <c r="IC219" s="56"/>
      <c r="ID219" s="56"/>
      <c r="IF219" s="56"/>
      <c r="IG219" s="56"/>
      <c r="IH219" s="56"/>
      <c r="II219" s="56"/>
      <c r="IJ219" s="56"/>
      <c r="IK219" s="56"/>
      <c r="IL219" s="56"/>
      <c r="IM219" s="56"/>
      <c r="IN219" s="56"/>
      <c r="IP219" s="56"/>
      <c r="IQ219" s="56"/>
      <c r="IR219" s="56"/>
      <c r="IS219" s="56"/>
      <c r="IT219" s="56"/>
      <c r="IU219" s="56"/>
    </row>
    <row r="220" spans="1:255" ht="12.75" customHeight="1" thickBot="1" x14ac:dyDescent="0.25">
      <c r="A220" s="11"/>
      <c r="B220" s="109">
        <v>4119.192</v>
      </c>
      <c r="C220" s="88" t="s">
        <v>74</v>
      </c>
      <c r="D220" s="89"/>
      <c r="E220" s="47"/>
      <c r="F220" s="47"/>
      <c r="G220" s="47"/>
      <c r="H220" s="48"/>
      <c r="I220" s="49"/>
      <c r="J220" s="56"/>
      <c r="K220" s="56"/>
      <c r="L220" s="56"/>
      <c r="M220" s="56"/>
      <c r="N220" s="56"/>
      <c r="O220" s="56"/>
      <c r="P220" s="56"/>
      <c r="Q220" s="56"/>
      <c r="R220" s="56"/>
      <c r="T220" s="56"/>
      <c r="U220" s="56"/>
      <c r="V220" s="56"/>
      <c r="W220" s="56"/>
      <c r="X220" s="56"/>
      <c r="Y220" s="56"/>
      <c r="Z220" s="56"/>
      <c r="AA220" s="56"/>
      <c r="AB220" s="56"/>
      <c r="AD220" s="56"/>
      <c r="AE220" s="56"/>
      <c r="AF220" s="56"/>
      <c r="AG220" s="56"/>
      <c r="AH220" s="56"/>
      <c r="AI220" s="56"/>
      <c r="AJ220" s="56"/>
      <c r="AK220" s="56"/>
      <c r="AL220" s="56"/>
      <c r="AN220" s="56"/>
      <c r="AO220" s="56"/>
      <c r="AP220" s="56"/>
      <c r="AQ220" s="56"/>
      <c r="AR220" s="56"/>
      <c r="AS220" s="56"/>
      <c r="AT220" s="56"/>
      <c r="AU220" s="56"/>
      <c r="AV220" s="56"/>
      <c r="AX220" s="56"/>
      <c r="AY220" s="56"/>
      <c r="AZ220" s="56"/>
      <c r="BA220" s="56"/>
      <c r="BB220" s="56"/>
      <c r="BC220" s="56"/>
      <c r="BD220" s="56"/>
      <c r="BE220" s="56"/>
      <c r="BF220" s="56"/>
      <c r="BH220" s="56"/>
      <c r="BI220" s="56"/>
      <c r="BJ220" s="56"/>
      <c r="BK220" s="56"/>
      <c r="BL220" s="56"/>
      <c r="BM220" s="56"/>
      <c r="BN220" s="56"/>
      <c r="BO220" s="56"/>
      <c r="BP220" s="56"/>
      <c r="BR220" s="56"/>
      <c r="BS220" s="56"/>
      <c r="BT220" s="56"/>
      <c r="BU220" s="56"/>
      <c r="BV220" s="56"/>
      <c r="BW220" s="56"/>
      <c r="BX220" s="56"/>
      <c r="BY220" s="56"/>
      <c r="BZ220" s="56"/>
      <c r="CB220" s="56"/>
      <c r="CC220" s="56"/>
      <c r="CD220" s="56"/>
      <c r="CE220" s="56"/>
      <c r="CF220" s="56"/>
      <c r="CG220" s="56"/>
      <c r="CH220" s="56"/>
      <c r="CI220" s="56"/>
      <c r="CJ220" s="56"/>
      <c r="CL220" s="56"/>
      <c r="CM220" s="56"/>
      <c r="CN220" s="56"/>
      <c r="CO220" s="56"/>
      <c r="CP220" s="56"/>
      <c r="CQ220" s="56"/>
      <c r="CR220" s="56"/>
      <c r="CS220" s="56"/>
      <c r="CT220" s="56"/>
      <c r="CV220" s="56"/>
      <c r="CW220" s="56"/>
      <c r="CX220" s="56"/>
      <c r="CY220" s="56"/>
      <c r="CZ220" s="56"/>
      <c r="DA220" s="56"/>
      <c r="DB220" s="56"/>
      <c r="DC220" s="56"/>
      <c r="DD220" s="56"/>
      <c r="DF220" s="56"/>
      <c r="DG220" s="56"/>
      <c r="DH220" s="56"/>
      <c r="DI220" s="56"/>
      <c r="DJ220" s="56"/>
      <c r="DK220" s="56"/>
      <c r="DL220" s="56"/>
      <c r="DM220" s="56"/>
      <c r="DN220" s="56"/>
      <c r="DP220" s="56"/>
      <c r="DQ220" s="56"/>
      <c r="DR220" s="56"/>
      <c r="DS220" s="56"/>
      <c r="DT220" s="56"/>
      <c r="DU220" s="56"/>
      <c r="DV220" s="56"/>
      <c r="DW220" s="56"/>
      <c r="DX220" s="56"/>
      <c r="DZ220" s="56"/>
      <c r="EA220" s="56"/>
      <c r="EB220" s="56"/>
      <c r="EC220" s="56"/>
      <c r="ED220" s="56"/>
      <c r="EE220" s="56"/>
      <c r="EF220" s="56"/>
      <c r="EG220" s="56"/>
      <c r="EH220" s="56"/>
      <c r="EJ220" s="56"/>
      <c r="EK220" s="56"/>
      <c r="EL220" s="56"/>
      <c r="EM220" s="56"/>
      <c r="EN220" s="56"/>
      <c r="EO220" s="56"/>
      <c r="EP220" s="56"/>
      <c r="EQ220" s="56"/>
      <c r="ER220" s="56"/>
      <c r="ET220" s="56"/>
      <c r="EU220" s="56"/>
      <c r="EV220" s="56"/>
      <c r="EW220" s="56"/>
      <c r="EX220" s="56"/>
      <c r="EY220" s="56"/>
      <c r="EZ220" s="56"/>
      <c r="FA220" s="56"/>
      <c r="FB220" s="56"/>
      <c r="FD220" s="56"/>
      <c r="FE220" s="56"/>
      <c r="FF220" s="56"/>
      <c r="FG220" s="56"/>
      <c r="FH220" s="56"/>
      <c r="FI220" s="56"/>
      <c r="FJ220" s="56"/>
      <c r="FK220" s="56"/>
      <c r="FL220" s="56"/>
      <c r="FN220" s="56"/>
      <c r="FO220" s="56"/>
      <c r="FP220" s="56"/>
      <c r="FQ220" s="56"/>
      <c r="FR220" s="56"/>
      <c r="FS220" s="56"/>
      <c r="FT220" s="56"/>
      <c r="FU220" s="56"/>
      <c r="FV220" s="56"/>
      <c r="FX220" s="56"/>
      <c r="FY220" s="56"/>
      <c r="FZ220" s="56"/>
      <c r="GA220" s="56"/>
      <c r="GB220" s="56"/>
      <c r="GC220" s="56"/>
      <c r="GD220" s="56"/>
      <c r="GE220" s="56"/>
      <c r="GF220" s="56"/>
      <c r="GH220" s="56"/>
      <c r="GI220" s="56"/>
      <c r="GJ220" s="56"/>
      <c r="GK220" s="56"/>
      <c r="GL220" s="56"/>
      <c r="GM220" s="56"/>
      <c r="GN220" s="56"/>
      <c r="GO220" s="56"/>
      <c r="GP220" s="56"/>
      <c r="GR220" s="56"/>
      <c r="GS220" s="56"/>
      <c r="GT220" s="56"/>
      <c r="GU220" s="56"/>
      <c r="GV220" s="56"/>
      <c r="GW220" s="56"/>
      <c r="GX220" s="56"/>
      <c r="GY220" s="56"/>
      <c r="GZ220" s="56"/>
      <c r="HB220" s="56"/>
      <c r="HC220" s="56"/>
      <c r="HD220" s="56"/>
      <c r="HE220" s="56"/>
      <c r="HF220" s="56"/>
      <c r="HG220" s="56"/>
      <c r="HH220" s="56"/>
      <c r="HI220" s="56"/>
      <c r="HJ220" s="56"/>
      <c r="HL220" s="56"/>
      <c r="HM220" s="56"/>
      <c r="HN220" s="56"/>
      <c r="HO220" s="56"/>
      <c r="HP220" s="56"/>
      <c r="HQ220" s="56"/>
      <c r="HR220" s="56"/>
      <c r="HS220" s="56"/>
      <c r="HT220" s="56"/>
      <c r="HV220" s="56"/>
      <c r="HW220" s="56"/>
      <c r="HX220" s="56"/>
      <c r="HY220" s="56"/>
      <c r="HZ220" s="56"/>
      <c r="IA220" s="56"/>
      <c r="IB220" s="56"/>
      <c r="IC220" s="56"/>
      <c r="ID220" s="56"/>
      <c r="IF220" s="56"/>
      <c r="IG220" s="56"/>
      <c r="IH220" s="56"/>
      <c r="II220" s="56"/>
      <c r="IJ220" s="56"/>
      <c r="IK220" s="56"/>
      <c r="IL220" s="56"/>
      <c r="IM220" s="56"/>
      <c r="IN220" s="56"/>
      <c r="IP220" s="56"/>
      <c r="IQ220" s="56"/>
      <c r="IR220" s="56"/>
      <c r="IS220" s="56"/>
      <c r="IT220" s="56"/>
      <c r="IU220" s="56"/>
    </row>
    <row r="221" spans="1:255" ht="12.75" customHeight="1" thickBot="1" x14ac:dyDescent="0.25">
      <c r="A221" s="11"/>
      <c r="B221" s="109">
        <v>4355.7020000000002</v>
      </c>
      <c r="C221" s="88" t="s">
        <v>75</v>
      </c>
      <c r="D221" s="89"/>
      <c r="E221" s="47"/>
      <c r="F221" s="47"/>
      <c r="G221" s="47"/>
      <c r="H221" s="48"/>
      <c r="I221" s="49"/>
      <c r="J221" s="56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W221" s="56"/>
      <c r="X221" s="56"/>
      <c r="Y221" s="56"/>
      <c r="Z221" s="56"/>
      <c r="AA221" s="56"/>
      <c r="AB221" s="56"/>
      <c r="AD221" s="56"/>
      <c r="AE221" s="56"/>
      <c r="AF221" s="56"/>
      <c r="AG221" s="56"/>
      <c r="AH221" s="56"/>
      <c r="AI221" s="56"/>
      <c r="AJ221" s="56"/>
      <c r="AK221" s="56"/>
      <c r="AL221" s="56"/>
      <c r="AN221" s="56"/>
      <c r="AO221" s="56"/>
      <c r="AP221" s="56"/>
      <c r="AQ221" s="56"/>
      <c r="AR221" s="56"/>
      <c r="AS221" s="56"/>
      <c r="AT221" s="56"/>
      <c r="AU221" s="56"/>
      <c r="AV221" s="56"/>
      <c r="AX221" s="56"/>
      <c r="AY221" s="56"/>
      <c r="AZ221" s="56"/>
      <c r="BA221" s="56"/>
      <c r="BB221" s="56"/>
      <c r="BC221" s="56"/>
      <c r="BD221" s="56"/>
      <c r="BE221" s="56"/>
      <c r="BF221" s="56"/>
      <c r="BH221" s="56"/>
      <c r="BI221" s="56"/>
      <c r="BJ221" s="56"/>
      <c r="BK221" s="56"/>
      <c r="BL221" s="56"/>
      <c r="BM221" s="56"/>
      <c r="BN221" s="56"/>
      <c r="BO221" s="56"/>
      <c r="BP221" s="56"/>
      <c r="BR221" s="56"/>
      <c r="BS221" s="56"/>
      <c r="BT221" s="56"/>
      <c r="BU221" s="56"/>
      <c r="BV221" s="56"/>
      <c r="BW221" s="56"/>
      <c r="BX221" s="56"/>
      <c r="BY221" s="56"/>
      <c r="BZ221" s="56"/>
      <c r="CB221" s="56"/>
      <c r="CC221" s="56"/>
      <c r="CD221" s="56"/>
      <c r="CE221" s="56"/>
      <c r="CF221" s="56"/>
      <c r="CG221" s="56"/>
      <c r="CH221" s="56"/>
      <c r="CI221" s="56"/>
      <c r="CJ221" s="56"/>
      <c r="CL221" s="56"/>
      <c r="CM221" s="56"/>
      <c r="CN221" s="56"/>
      <c r="CO221" s="56"/>
      <c r="CP221" s="56"/>
      <c r="CQ221" s="56"/>
      <c r="CR221" s="56"/>
      <c r="CS221" s="56"/>
      <c r="CT221" s="56"/>
      <c r="CV221" s="56"/>
      <c r="CW221" s="56"/>
      <c r="CX221" s="56"/>
      <c r="CY221" s="56"/>
      <c r="CZ221" s="56"/>
      <c r="DA221" s="56"/>
      <c r="DB221" s="56"/>
      <c r="DC221" s="56"/>
      <c r="DD221" s="56"/>
      <c r="DF221" s="56"/>
      <c r="DG221" s="56"/>
      <c r="DH221" s="56"/>
      <c r="DI221" s="56"/>
      <c r="DJ221" s="56"/>
      <c r="DK221" s="56"/>
      <c r="DL221" s="56"/>
      <c r="DM221" s="56"/>
      <c r="DN221" s="56"/>
      <c r="DP221" s="56"/>
      <c r="DQ221" s="56"/>
      <c r="DR221" s="56"/>
      <c r="DS221" s="56"/>
      <c r="DT221" s="56"/>
      <c r="DU221" s="56"/>
      <c r="DV221" s="56"/>
      <c r="DW221" s="56"/>
      <c r="DX221" s="56"/>
      <c r="DZ221" s="56"/>
      <c r="EA221" s="56"/>
      <c r="EB221" s="56"/>
      <c r="EC221" s="56"/>
      <c r="ED221" s="56"/>
      <c r="EE221" s="56"/>
      <c r="EF221" s="56"/>
      <c r="EG221" s="56"/>
      <c r="EH221" s="56"/>
      <c r="EJ221" s="56"/>
      <c r="EK221" s="56"/>
      <c r="EL221" s="56"/>
      <c r="EM221" s="56"/>
      <c r="EN221" s="56"/>
      <c r="EO221" s="56"/>
      <c r="EP221" s="56"/>
      <c r="EQ221" s="56"/>
      <c r="ER221" s="56"/>
      <c r="ET221" s="56"/>
      <c r="EU221" s="56"/>
      <c r="EV221" s="56"/>
      <c r="EW221" s="56"/>
      <c r="EX221" s="56"/>
      <c r="EY221" s="56"/>
      <c r="EZ221" s="56"/>
      <c r="FA221" s="56"/>
      <c r="FB221" s="56"/>
      <c r="FD221" s="56"/>
      <c r="FE221" s="56"/>
      <c r="FF221" s="56"/>
      <c r="FG221" s="56"/>
      <c r="FH221" s="56"/>
      <c r="FI221" s="56"/>
      <c r="FJ221" s="56"/>
      <c r="FK221" s="56"/>
      <c r="FL221" s="56"/>
      <c r="FN221" s="56"/>
      <c r="FO221" s="56"/>
      <c r="FP221" s="56"/>
      <c r="FQ221" s="56"/>
      <c r="FR221" s="56"/>
      <c r="FS221" s="56"/>
      <c r="FT221" s="56"/>
      <c r="FU221" s="56"/>
      <c r="FV221" s="56"/>
      <c r="FX221" s="56"/>
      <c r="FY221" s="56"/>
      <c r="FZ221" s="56"/>
      <c r="GA221" s="56"/>
      <c r="GB221" s="56"/>
      <c r="GC221" s="56"/>
      <c r="GD221" s="56"/>
      <c r="GE221" s="56"/>
      <c r="GF221" s="56"/>
      <c r="GH221" s="56"/>
      <c r="GI221" s="56"/>
      <c r="GJ221" s="56"/>
      <c r="GK221" s="56"/>
      <c r="GL221" s="56"/>
      <c r="GM221" s="56"/>
      <c r="GN221" s="56"/>
      <c r="GO221" s="56"/>
      <c r="GP221" s="56"/>
      <c r="GR221" s="56"/>
      <c r="GS221" s="56"/>
      <c r="GT221" s="56"/>
      <c r="GU221" s="56"/>
      <c r="GV221" s="56"/>
      <c r="GW221" s="56"/>
      <c r="GX221" s="56"/>
      <c r="GY221" s="56"/>
      <c r="GZ221" s="56"/>
      <c r="HB221" s="56"/>
      <c r="HC221" s="56"/>
      <c r="HD221" s="56"/>
      <c r="HE221" s="56"/>
      <c r="HF221" s="56"/>
      <c r="HG221" s="56"/>
      <c r="HH221" s="56"/>
      <c r="HI221" s="56"/>
      <c r="HJ221" s="56"/>
      <c r="HL221" s="56"/>
      <c r="HM221" s="56"/>
      <c r="HN221" s="56"/>
      <c r="HO221" s="56"/>
      <c r="HP221" s="56"/>
      <c r="HQ221" s="56"/>
      <c r="HR221" s="56"/>
      <c r="HS221" s="56"/>
      <c r="HT221" s="56"/>
      <c r="HV221" s="56"/>
      <c r="HW221" s="56"/>
      <c r="HX221" s="56"/>
      <c r="HY221" s="56"/>
      <c r="HZ221" s="56"/>
      <c r="IA221" s="56"/>
      <c r="IB221" s="56"/>
      <c r="IC221" s="56"/>
      <c r="ID221" s="56"/>
      <c r="IF221" s="56"/>
      <c r="IG221" s="56"/>
      <c r="IH221" s="56"/>
      <c r="II221" s="56"/>
      <c r="IJ221" s="56"/>
      <c r="IK221" s="56"/>
      <c r="IL221" s="56"/>
      <c r="IM221" s="56"/>
      <c r="IN221" s="56"/>
      <c r="IP221" s="56"/>
      <c r="IQ221" s="56"/>
      <c r="IR221" s="56"/>
      <c r="IS221" s="56"/>
      <c r="IT221" s="56"/>
      <c r="IU221" s="56"/>
    </row>
    <row r="222" spans="1:255" ht="12.75" customHeight="1" thickBot="1" x14ac:dyDescent="0.25">
      <c r="A222" s="11"/>
      <c r="B222" s="109">
        <v>4907.3670000000002</v>
      </c>
      <c r="C222" s="88" t="s">
        <v>76</v>
      </c>
      <c r="D222" s="89"/>
      <c r="E222" s="47"/>
      <c r="F222" s="47"/>
      <c r="G222" s="47"/>
      <c r="H222" s="48"/>
      <c r="I222" s="49"/>
      <c r="J222" s="56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W222" s="56"/>
      <c r="X222" s="56"/>
      <c r="Y222" s="56"/>
      <c r="Z222" s="56"/>
      <c r="AA222" s="56"/>
      <c r="AB222" s="56"/>
      <c r="AD222" s="56"/>
      <c r="AE222" s="56"/>
      <c r="AF222" s="56"/>
      <c r="AG222" s="56"/>
      <c r="AH222" s="56"/>
      <c r="AI222" s="56"/>
      <c r="AJ222" s="56"/>
      <c r="AK222" s="56"/>
      <c r="AL222" s="56"/>
      <c r="AN222" s="56"/>
      <c r="AO222" s="56"/>
      <c r="AP222" s="56"/>
      <c r="AQ222" s="56"/>
      <c r="AR222" s="56"/>
      <c r="AS222" s="56"/>
      <c r="AT222" s="56"/>
      <c r="AU222" s="56"/>
      <c r="AV222" s="56"/>
      <c r="AX222" s="56"/>
      <c r="AY222" s="56"/>
      <c r="AZ222" s="56"/>
      <c r="BA222" s="56"/>
      <c r="BB222" s="56"/>
      <c r="BC222" s="56"/>
      <c r="BD222" s="56"/>
      <c r="BE222" s="56"/>
      <c r="BF222" s="56"/>
      <c r="BH222" s="56"/>
      <c r="BI222" s="56"/>
      <c r="BJ222" s="56"/>
      <c r="BK222" s="56"/>
      <c r="BL222" s="56"/>
      <c r="BM222" s="56"/>
      <c r="BN222" s="56"/>
      <c r="BO222" s="56"/>
      <c r="BP222" s="56"/>
      <c r="BR222" s="56"/>
      <c r="BS222" s="56"/>
      <c r="BT222" s="56"/>
      <c r="BU222" s="56"/>
      <c r="BV222" s="56"/>
      <c r="BW222" s="56"/>
      <c r="BX222" s="56"/>
      <c r="BY222" s="56"/>
      <c r="BZ222" s="56"/>
      <c r="CB222" s="56"/>
      <c r="CC222" s="56"/>
      <c r="CD222" s="56"/>
      <c r="CE222" s="56"/>
      <c r="CF222" s="56"/>
      <c r="CG222" s="56"/>
      <c r="CH222" s="56"/>
      <c r="CI222" s="56"/>
      <c r="CJ222" s="56"/>
      <c r="CL222" s="56"/>
      <c r="CM222" s="56"/>
      <c r="CN222" s="56"/>
      <c r="CO222" s="56"/>
      <c r="CP222" s="56"/>
      <c r="CQ222" s="56"/>
      <c r="CR222" s="56"/>
      <c r="CS222" s="56"/>
      <c r="CT222" s="56"/>
      <c r="CV222" s="56"/>
      <c r="CW222" s="56"/>
      <c r="CX222" s="56"/>
      <c r="CY222" s="56"/>
      <c r="CZ222" s="56"/>
      <c r="DA222" s="56"/>
      <c r="DB222" s="56"/>
      <c r="DC222" s="56"/>
      <c r="DD222" s="56"/>
      <c r="DF222" s="56"/>
      <c r="DG222" s="56"/>
      <c r="DH222" s="56"/>
      <c r="DI222" s="56"/>
      <c r="DJ222" s="56"/>
      <c r="DK222" s="56"/>
      <c r="DL222" s="56"/>
      <c r="DM222" s="56"/>
      <c r="DN222" s="56"/>
      <c r="DP222" s="56"/>
      <c r="DQ222" s="56"/>
      <c r="DR222" s="56"/>
      <c r="DS222" s="56"/>
      <c r="DT222" s="56"/>
      <c r="DU222" s="56"/>
      <c r="DV222" s="56"/>
      <c r="DW222" s="56"/>
      <c r="DX222" s="56"/>
      <c r="DZ222" s="56"/>
      <c r="EA222" s="56"/>
      <c r="EB222" s="56"/>
      <c r="EC222" s="56"/>
      <c r="ED222" s="56"/>
      <c r="EE222" s="56"/>
      <c r="EF222" s="56"/>
      <c r="EG222" s="56"/>
      <c r="EH222" s="56"/>
      <c r="EJ222" s="56"/>
      <c r="EK222" s="56"/>
      <c r="EL222" s="56"/>
      <c r="EM222" s="56"/>
      <c r="EN222" s="56"/>
      <c r="EO222" s="56"/>
      <c r="EP222" s="56"/>
      <c r="EQ222" s="56"/>
      <c r="ER222" s="56"/>
      <c r="ET222" s="56"/>
      <c r="EU222" s="56"/>
      <c r="EV222" s="56"/>
      <c r="EW222" s="56"/>
      <c r="EX222" s="56"/>
      <c r="EY222" s="56"/>
      <c r="EZ222" s="56"/>
      <c r="FA222" s="56"/>
      <c r="FB222" s="56"/>
      <c r="FD222" s="56"/>
      <c r="FE222" s="56"/>
      <c r="FF222" s="56"/>
      <c r="FG222" s="56"/>
      <c r="FH222" s="56"/>
      <c r="FI222" s="56"/>
      <c r="FJ222" s="56"/>
      <c r="FK222" s="56"/>
      <c r="FL222" s="56"/>
      <c r="FN222" s="56"/>
      <c r="FO222" s="56"/>
      <c r="FP222" s="56"/>
      <c r="FQ222" s="56"/>
      <c r="FR222" s="56"/>
      <c r="FS222" s="56"/>
      <c r="FT222" s="56"/>
      <c r="FU222" s="56"/>
      <c r="FV222" s="56"/>
      <c r="FX222" s="56"/>
      <c r="FY222" s="56"/>
      <c r="FZ222" s="56"/>
      <c r="GA222" s="56"/>
      <c r="GB222" s="56"/>
      <c r="GC222" s="56"/>
      <c r="GD222" s="56"/>
      <c r="GE222" s="56"/>
      <c r="GF222" s="56"/>
      <c r="GH222" s="56"/>
      <c r="GI222" s="56"/>
      <c r="GJ222" s="56"/>
      <c r="GK222" s="56"/>
      <c r="GL222" s="56"/>
      <c r="GM222" s="56"/>
      <c r="GN222" s="56"/>
      <c r="GO222" s="56"/>
      <c r="GP222" s="56"/>
      <c r="GR222" s="56"/>
      <c r="GS222" s="56"/>
      <c r="GT222" s="56"/>
      <c r="GU222" s="56"/>
      <c r="GV222" s="56"/>
      <c r="GW222" s="56"/>
      <c r="GX222" s="56"/>
      <c r="GY222" s="56"/>
      <c r="GZ222" s="56"/>
      <c r="HB222" s="56"/>
      <c r="HC222" s="56"/>
      <c r="HD222" s="56"/>
      <c r="HE222" s="56"/>
      <c r="HF222" s="56"/>
      <c r="HG222" s="56"/>
      <c r="HH222" s="56"/>
      <c r="HI222" s="56"/>
      <c r="HJ222" s="56"/>
      <c r="HL222" s="56"/>
      <c r="HM222" s="56"/>
      <c r="HN222" s="56"/>
      <c r="HO222" s="56"/>
      <c r="HP222" s="56"/>
      <c r="HQ222" s="56"/>
      <c r="HR222" s="56"/>
      <c r="HS222" s="56"/>
      <c r="HT222" s="56"/>
      <c r="HV222" s="56"/>
      <c r="HW222" s="56"/>
      <c r="HX222" s="56"/>
      <c r="HY222" s="56"/>
      <c r="HZ222" s="56"/>
      <c r="IA222" s="56"/>
      <c r="IB222" s="56"/>
      <c r="IC222" s="56"/>
      <c r="ID222" s="56"/>
      <c r="IF222" s="56"/>
      <c r="IG222" s="56"/>
      <c r="IH222" s="56"/>
      <c r="II222" s="56"/>
      <c r="IJ222" s="56"/>
      <c r="IK222" s="56"/>
      <c r="IL222" s="56"/>
      <c r="IM222" s="56"/>
      <c r="IN222" s="56"/>
      <c r="IP222" s="56"/>
      <c r="IQ222" s="56"/>
      <c r="IR222" s="56"/>
      <c r="IS222" s="56"/>
      <c r="IT222" s="56"/>
      <c r="IU222" s="56"/>
    </row>
    <row r="223" spans="1:255" ht="12.75" customHeight="1" thickBot="1" x14ac:dyDescent="0.25">
      <c r="A223" s="11"/>
      <c r="B223" s="109">
        <v>3986.076</v>
      </c>
      <c r="C223" s="88" t="s">
        <v>77</v>
      </c>
      <c r="D223" s="89"/>
      <c r="E223" s="47"/>
      <c r="F223" s="47"/>
      <c r="G223" s="47"/>
      <c r="H223" s="48"/>
      <c r="I223" s="49"/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11"/>
      <c r="B224" s="109">
        <v>4036.5990000000002</v>
      </c>
      <c r="C224" s="88" t="s">
        <v>78</v>
      </c>
      <c r="D224" s="89"/>
      <c r="E224" s="47"/>
      <c r="F224" s="47"/>
      <c r="G224" s="47"/>
      <c r="H224" s="48"/>
      <c r="I224" s="49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11"/>
      <c r="B225" s="109">
        <v>5033.0529999999999</v>
      </c>
      <c r="C225" s="88" t="s">
        <v>79</v>
      </c>
      <c r="D225" s="89"/>
      <c r="E225" s="47"/>
      <c r="F225" s="47"/>
      <c r="G225" s="47"/>
      <c r="H225" s="48"/>
      <c r="I225" s="49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3.5" thickBot="1" x14ac:dyDescent="0.25">
      <c r="A226" s="11"/>
      <c r="B226" s="188"/>
      <c r="C226" s="73" t="s">
        <v>86</v>
      </c>
      <c r="D226" s="166"/>
      <c r="E226" s="53"/>
      <c r="F226" s="53"/>
      <c r="G226" s="53"/>
      <c r="H226" s="156"/>
      <c r="I226" s="49">
        <v>1878.84</v>
      </c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11"/>
      <c r="B227" s="18">
        <f>SUM(B214:B225)</f>
        <v>55566.898999999998</v>
      </c>
      <c r="C227" s="17"/>
      <c r="D227" s="18"/>
      <c r="E227" s="19"/>
      <c r="F227" s="17"/>
      <c r="G227" s="17"/>
      <c r="H227" s="18" t="s">
        <v>16</v>
      </c>
      <c r="I227" s="18">
        <f>SUM(I214:I226)</f>
        <v>1878.84</v>
      </c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90" thickBot="1" x14ac:dyDescent="0.25">
      <c r="A228" s="46" t="s">
        <v>98</v>
      </c>
      <c r="B228" s="117" t="s">
        <v>15</v>
      </c>
      <c r="C228" s="117" t="s">
        <v>4</v>
      </c>
      <c r="D228" s="117" t="s">
        <v>22</v>
      </c>
      <c r="E228" s="121" t="s">
        <v>17</v>
      </c>
      <c r="F228" s="117" t="s">
        <v>18</v>
      </c>
      <c r="G228" s="117" t="s">
        <v>9</v>
      </c>
      <c r="H228" s="117" t="s">
        <v>12</v>
      </c>
      <c r="I228" s="118" t="s">
        <v>11</v>
      </c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26.25" thickBot="1" x14ac:dyDescent="0.25">
      <c r="A229" s="120" t="s">
        <v>87</v>
      </c>
      <c r="B229" s="167"/>
      <c r="C229" s="88" t="s">
        <v>86</v>
      </c>
      <c r="D229" s="241"/>
      <c r="E229" s="242"/>
      <c r="F229" s="241"/>
      <c r="G229" s="242"/>
      <c r="H229" s="259"/>
      <c r="I229" s="260">
        <v>75072.91</v>
      </c>
    </row>
    <row r="230" spans="1:255" ht="13.5" thickBot="1" x14ac:dyDescent="0.25">
      <c r="A230" s="46"/>
      <c r="B230" s="79">
        <f>SUM(B229:B229)</f>
        <v>0</v>
      </c>
      <c r="C230" s="78"/>
      <c r="D230" s="79"/>
      <c r="E230" s="80"/>
      <c r="F230" s="78"/>
      <c r="G230" s="78"/>
      <c r="H230" s="79" t="s">
        <v>16</v>
      </c>
      <c r="I230" s="79">
        <f>SUM(I229:I229)</f>
        <v>75072.91</v>
      </c>
    </row>
    <row r="231" spans="1:255" ht="51.75" thickBot="1" x14ac:dyDescent="0.25">
      <c r="A231" s="137" t="s">
        <v>97</v>
      </c>
      <c r="B231" s="117" t="s">
        <v>15</v>
      </c>
      <c r="C231" s="117" t="s">
        <v>4</v>
      </c>
      <c r="D231" s="117" t="s">
        <v>22</v>
      </c>
      <c r="E231" s="285" t="s">
        <v>17</v>
      </c>
      <c r="F231" s="117" t="s">
        <v>18</v>
      </c>
      <c r="G231" s="117" t="s">
        <v>9</v>
      </c>
      <c r="H231" s="117" t="s">
        <v>12</v>
      </c>
      <c r="I231" s="118" t="s">
        <v>11</v>
      </c>
    </row>
    <row r="232" spans="1:255" ht="13.5" thickBot="1" x14ac:dyDescent="0.25">
      <c r="A232" s="209"/>
      <c r="B232" s="188"/>
      <c r="C232" s="73" t="s">
        <v>86</v>
      </c>
      <c r="D232" s="166"/>
      <c r="E232" s="53"/>
      <c r="F232" s="53"/>
      <c r="G232" s="53"/>
      <c r="H232" s="156"/>
      <c r="I232" s="571">
        <v>118974.96</v>
      </c>
    </row>
    <row r="233" spans="1:255" ht="13.5" thickBot="1" x14ac:dyDescent="0.25">
      <c r="A233" s="137"/>
      <c r="B233" s="277"/>
      <c r="C233" s="78"/>
      <c r="D233" s="79"/>
      <c r="E233" s="80"/>
      <c r="F233" s="78"/>
      <c r="G233" s="78"/>
      <c r="H233" s="79"/>
      <c r="I233" s="81">
        <f>SUM(I232)</f>
        <v>118974.96</v>
      </c>
    </row>
    <row r="234" spans="1:255" x14ac:dyDescent="0.2">
      <c r="A234" s="9"/>
      <c r="B234" s="9"/>
      <c r="C234" s="9"/>
      <c r="D234" s="9"/>
      <c r="E234" s="9"/>
      <c r="F234" s="20"/>
      <c r="G234" s="20"/>
      <c r="H234" s="20"/>
      <c r="I234" s="20"/>
    </row>
    <row r="235" spans="1:255" ht="12.75" customHeight="1" x14ac:dyDescent="0.2">
      <c r="A235" s="21" t="s">
        <v>20</v>
      </c>
      <c r="B235" s="22"/>
      <c r="C235" s="23"/>
      <c r="D235" s="4" t="s">
        <v>8</v>
      </c>
      <c r="E235" s="4" t="s">
        <v>5</v>
      </c>
      <c r="F235" s="122" t="s">
        <v>6</v>
      </c>
    </row>
    <row r="236" spans="1:255" ht="12.75" customHeight="1" x14ac:dyDescent="0.2">
      <c r="A236" s="593" t="s">
        <v>14</v>
      </c>
      <c r="B236" s="594"/>
      <c r="C236" s="25"/>
      <c r="D236" s="26">
        <f>B36</f>
        <v>143489.20500000002</v>
      </c>
      <c r="E236" s="26">
        <f>I36</f>
        <v>2528.0586000000003</v>
      </c>
      <c r="F236" s="123">
        <f>D236+E236</f>
        <v>146017.26360000001</v>
      </c>
    </row>
    <row r="237" spans="1:255" ht="12.75" customHeight="1" x14ac:dyDescent="0.2">
      <c r="A237" s="593" t="s">
        <v>1603</v>
      </c>
      <c r="B237" s="594"/>
      <c r="C237" s="25"/>
      <c r="D237" s="26">
        <f>B158</f>
        <v>212554.71000000002</v>
      </c>
      <c r="E237" s="26">
        <f>I158</f>
        <v>78687.744999999966</v>
      </c>
      <c r="F237" s="123">
        <f>D237+E237</f>
        <v>291242.45499999996</v>
      </c>
    </row>
    <row r="238" spans="1:255" ht="12.75" customHeight="1" x14ac:dyDescent="0.2">
      <c r="A238" s="593" t="s">
        <v>13</v>
      </c>
      <c r="B238" s="594"/>
      <c r="C238" s="25"/>
      <c r="D238" s="26">
        <f>B178</f>
        <v>107985.03980000003</v>
      </c>
      <c r="E238" s="26">
        <f>I178</f>
        <v>1124.5999999999999</v>
      </c>
      <c r="F238" s="123">
        <f>D238+E238</f>
        <v>109109.63980000003</v>
      </c>
    </row>
    <row r="239" spans="1:255" ht="12.75" customHeight="1" x14ac:dyDescent="0.2">
      <c r="A239" s="593" t="s">
        <v>383</v>
      </c>
      <c r="B239" s="594"/>
      <c r="C239" s="25"/>
      <c r="D239" s="26">
        <f>B193</f>
        <v>152041.97</v>
      </c>
      <c r="E239" s="26">
        <f>I193</f>
        <v>2342.4</v>
      </c>
      <c r="F239" s="123">
        <f>D239+E239</f>
        <v>154384.37</v>
      </c>
      <c r="G239" s="56"/>
    </row>
    <row r="240" spans="1:255" ht="12.75" customHeight="1" x14ac:dyDescent="0.2">
      <c r="A240" s="593" t="s">
        <v>25</v>
      </c>
      <c r="B240" s="594"/>
      <c r="C240" s="25"/>
      <c r="D240" s="26">
        <f>B227</f>
        <v>55566.898999999998</v>
      </c>
      <c r="E240" s="26">
        <f>I227</f>
        <v>1878.84</v>
      </c>
      <c r="F240" s="123">
        <f>D240+E240</f>
        <v>57445.738999999994</v>
      </c>
      <c r="G240" s="56"/>
    </row>
    <row r="241" spans="1:7" ht="12.75" customHeight="1" x14ac:dyDescent="0.2">
      <c r="A241" s="607" t="s">
        <v>68</v>
      </c>
      <c r="B241" s="608"/>
      <c r="C241" s="248"/>
      <c r="D241" s="249"/>
      <c r="E241" s="249"/>
      <c r="F241" s="245">
        <f>F242+F243+F244+F245+F246</f>
        <v>259183.59</v>
      </c>
      <c r="G241" s="56"/>
    </row>
    <row r="242" spans="1:7" ht="12.75" customHeight="1" x14ac:dyDescent="0.2">
      <c r="A242" s="605" t="s">
        <v>81</v>
      </c>
      <c r="B242" s="606"/>
      <c r="C242" s="25"/>
      <c r="D242" s="26"/>
      <c r="E242" s="26"/>
      <c r="F242" s="123">
        <f>I207</f>
        <v>32807.99</v>
      </c>
      <c r="G242" s="56"/>
    </row>
    <row r="243" spans="1:7" ht="12.75" customHeight="1" x14ac:dyDescent="0.2">
      <c r="A243" s="605" t="s">
        <v>91</v>
      </c>
      <c r="B243" s="606"/>
      <c r="C243" s="25"/>
      <c r="D243" s="26"/>
      <c r="E243" s="26"/>
      <c r="F243" s="123">
        <f>I208</f>
        <v>189203.04</v>
      </c>
      <c r="G243" s="56"/>
    </row>
    <row r="244" spans="1:7" ht="12.75" customHeight="1" x14ac:dyDescent="0.2">
      <c r="A244" s="605" t="s">
        <v>83</v>
      </c>
      <c r="B244" s="606"/>
      <c r="C244" s="25"/>
      <c r="D244" s="26"/>
      <c r="E244" s="26"/>
      <c r="F244" s="123">
        <f>I209</f>
        <v>12765.35</v>
      </c>
      <c r="G244" s="56"/>
    </row>
    <row r="245" spans="1:7" ht="12.75" customHeight="1" x14ac:dyDescent="0.2">
      <c r="A245" s="605" t="s">
        <v>85</v>
      </c>
      <c r="B245" s="606"/>
      <c r="C245" s="25"/>
      <c r="D245" s="26"/>
      <c r="E245" s="26"/>
      <c r="F245" s="123">
        <f>I210</f>
        <v>13649.21</v>
      </c>
      <c r="G245" s="56"/>
    </row>
    <row r="246" spans="1:7" ht="12.75" customHeight="1" x14ac:dyDescent="0.2">
      <c r="A246" s="605" t="s">
        <v>88</v>
      </c>
      <c r="B246" s="606"/>
      <c r="C246" s="25"/>
      <c r="D246" s="26"/>
      <c r="E246" s="26"/>
      <c r="F246" s="123">
        <f>I211</f>
        <v>10758</v>
      </c>
      <c r="G246" s="56"/>
    </row>
    <row r="247" spans="1:7" ht="12.75" customHeight="1" x14ac:dyDescent="0.2">
      <c r="A247" s="614" t="s">
        <v>2</v>
      </c>
      <c r="B247" s="615"/>
      <c r="C247" s="25"/>
      <c r="D247" s="26">
        <f>B230</f>
        <v>0</v>
      </c>
      <c r="E247" s="26"/>
      <c r="F247" s="123">
        <f>D247+E247+I230</f>
        <v>75072.91</v>
      </c>
      <c r="G247" s="56"/>
    </row>
    <row r="248" spans="1:7" ht="28.15" customHeight="1" x14ac:dyDescent="0.2">
      <c r="A248" s="614" t="s">
        <v>97</v>
      </c>
      <c r="B248" s="615"/>
      <c r="C248" s="25"/>
      <c r="D248" s="26"/>
      <c r="E248" s="26"/>
      <c r="F248" s="123">
        <f>I233</f>
        <v>118974.96</v>
      </c>
      <c r="G248" s="56"/>
    </row>
    <row r="249" spans="1:7" ht="12.75" customHeight="1" x14ac:dyDescent="0.2">
      <c r="A249" s="612" t="s">
        <v>21</v>
      </c>
      <c r="B249" s="613"/>
      <c r="C249" s="27"/>
      <c r="D249" s="28">
        <f>SUM(D236:D247)</f>
        <v>671637.82380000001</v>
      </c>
      <c r="E249" s="28">
        <f>SUM(E236:E240)</f>
        <v>86561.643599999967</v>
      </c>
      <c r="F249" s="124">
        <f>F236+F237+F238+F239+F240+F241+F247+F248</f>
        <v>1211430.9273999999</v>
      </c>
    </row>
  </sheetData>
  <autoFilter ref="A5:I227"/>
  <mergeCells count="89">
    <mergeCell ref="A156:A157"/>
    <mergeCell ref="D156:D157"/>
    <mergeCell ref="C149:C157"/>
    <mergeCell ref="B149:B157"/>
    <mergeCell ref="A131:A143"/>
    <mergeCell ref="D131:D143"/>
    <mergeCell ref="C130:C148"/>
    <mergeCell ref="D144:D148"/>
    <mergeCell ref="D149:D155"/>
    <mergeCell ref="B130:B148"/>
    <mergeCell ref="D121:D126"/>
    <mergeCell ref="A127:A129"/>
    <mergeCell ref="C121:C129"/>
    <mergeCell ref="D127:D129"/>
    <mergeCell ref="B121:B129"/>
    <mergeCell ref="D119:D120"/>
    <mergeCell ref="B119:B120"/>
    <mergeCell ref="A121:A126"/>
    <mergeCell ref="D67:D69"/>
    <mergeCell ref="D74:D117"/>
    <mergeCell ref="D70:D73"/>
    <mergeCell ref="B51:B61"/>
    <mergeCell ref="D51:D61"/>
    <mergeCell ref="C67:C117"/>
    <mergeCell ref="D64:D66"/>
    <mergeCell ref="C64:C66"/>
    <mergeCell ref="B67:B117"/>
    <mergeCell ref="A67:A73"/>
    <mergeCell ref="A11:A15"/>
    <mergeCell ref="B11:B16"/>
    <mergeCell ref="A74:A117"/>
    <mergeCell ref="B62:B66"/>
    <mergeCell ref="A30:A32"/>
    <mergeCell ref="C11:C16"/>
    <mergeCell ref="C6:C7"/>
    <mergeCell ref="A27:A28"/>
    <mergeCell ref="A173:A177"/>
    <mergeCell ref="A64:A66"/>
    <mergeCell ref="A62:A63"/>
    <mergeCell ref="A119:A120"/>
    <mergeCell ref="C119:C120"/>
    <mergeCell ref="A21:A24"/>
    <mergeCell ref="A144:A148"/>
    <mergeCell ref="D27:D28"/>
    <mergeCell ref="B25:B28"/>
    <mergeCell ref="B17:B24"/>
    <mergeCell ref="D25:D26"/>
    <mergeCell ref="A6:A7"/>
    <mergeCell ref="D17:D20"/>
    <mergeCell ref="C17:C24"/>
    <mergeCell ref="D21:D24"/>
    <mergeCell ref="C25:C28"/>
    <mergeCell ref="A17:A20"/>
    <mergeCell ref="C30:C32"/>
    <mergeCell ref="C62:C63"/>
    <mergeCell ref="D30:D32"/>
    <mergeCell ref="B30:B32"/>
    <mergeCell ref="D62:D63"/>
    <mergeCell ref="C41:C50"/>
    <mergeCell ref="A244:B244"/>
    <mergeCell ref="A242:B242"/>
    <mergeCell ref="A239:B239"/>
    <mergeCell ref="A47:A50"/>
    <mergeCell ref="D41:D46"/>
    <mergeCell ref="D47:D50"/>
    <mergeCell ref="B41:B50"/>
    <mergeCell ref="A51:A61"/>
    <mergeCell ref="C51:C61"/>
    <mergeCell ref="A149:A155"/>
    <mergeCell ref="A240:B240"/>
    <mergeCell ref="G1:H1"/>
    <mergeCell ref="A1:B1"/>
    <mergeCell ref="G2:H2"/>
    <mergeCell ref="A195:A207"/>
    <mergeCell ref="A41:A46"/>
    <mergeCell ref="B6:B7"/>
    <mergeCell ref="A25:A26"/>
    <mergeCell ref="D11:D15"/>
    <mergeCell ref="D6:D7"/>
    <mergeCell ref="A249:B249"/>
    <mergeCell ref="A241:B241"/>
    <mergeCell ref="A236:B236"/>
    <mergeCell ref="A237:B237"/>
    <mergeCell ref="A238:B238"/>
    <mergeCell ref="A246:B246"/>
    <mergeCell ref="A248:B248"/>
    <mergeCell ref="A243:B243"/>
    <mergeCell ref="A245:B245"/>
    <mergeCell ref="A247:B24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8"/>
  <dimension ref="A1:IU154"/>
  <sheetViews>
    <sheetView topLeftCell="A132" zoomScaleNormal="100" workbookViewId="0">
      <selection activeCell="A143" sqref="A143:B143"/>
    </sheetView>
  </sheetViews>
  <sheetFormatPr defaultRowHeight="12.75" customHeight="1" x14ac:dyDescent="0.2"/>
  <cols>
    <col min="1" max="1" width="23.28515625" customWidth="1"/>
    <col min="2" max="2" width="12.140625" customWidth="1"/>
    <col min="3" max="3" width="13.140625" customWidth="1"/>
    <col min="4" max="4" width="17.14062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267.8</v>
      </c>
      <c r="E2" s="5">
        <v>54706.559999999998</v>
      </c>
      <c r="F2" s="6">
        <v>74696.58</v>
      </c>
      <c r="G2" s="586">
        <f>E2-F2</f>
        <v>-19990.020000000004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47</v>
      </c>
      <c r="E3" s="1" t="s">
        <v>54</v>
      </c>
      <c r="F3" s="1"/>
      <c r="G3" s="1"/>
      <c r="H3" s="1" t="s">
        <v>24</v>
      </c>
      <c r="I3" s="8">
        <f>F2-F154</f>
        <v>17442.625800000009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119"/>
      <c r="B6" s="74">
        <v>1175.69</v>
      </c>
      <c r="C6" s="74" t="s">
        <v>65</v>
      </c>
      <c r="D6" s="326"/>
      <c r="E6" s="76"/>
      <c r="F6" s="76"/>
      <c r="G6" s="76"/>
      <c r="H6" s="77"/>
      <c r="I6" s="43">
        <f t="shared" ref="I6:I43" si="0">G6*H6</f>
        <v>0</v>
      </c>
    </row>
    <row r="7" spans="1:9" ht="12.75" customHeight="1" x14ac:dyDescent="0.2">
      <c r="A7" s="268"/>
      <c r="B7" s="13">
        <v>1171.44</v>
      </c>
      <c r="C7" s="74" t="s">
        <v>66</v>
      </c>
      <c r="D7" s="274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11"/>
      <c r="B8" s="210">
        <v>1253.81</v>
      </c>
      <c r="C8" s="33" t="s">
        <v>69</v>
      </c>
      <c r="D8" s="34"/>
      <c r="E8" s="35"/>
      <c r="F8" s="35"/>
      <c r="G8" s="35"/>
      <c r="H8" s="36"/>
      <c r="I8" s="43">
        <f t="shared" si="0"/>
        <v>0</v>
      </c>
    </row>
    <row r="9" spans="1:9" ht="12.75" customHeight="1" x14ac:dyDescent="0.2">
      <c r="A9" s="11"/>
      <c r="B9" s="188">
        <v>1112.1199999999999</v>
      </c>
      <c r="C9" s="73" t="s">
        <v>71</v>
      </c>
      <c r="D9" s="166"/>
      <c r="E9" s="53"/>
      <c r="F9" s="53"/>
      <c r="G9" s="53"/>
      <c r="H9" s="156"/>
      <c r="I9" s="43">
        <f t="shared" si="0"/>
        <v>0</v>
      </c>
    </row>
    <row r="10" spans="1:9" ht="12.75" customHeight="1" x14ac:dyDescent="0.2">
      <c r="A10" s="268"/>
      <c r="B10" s="13">
        <v>1031.6300000000001</v>
      </c>
      <c r="C10" s="13" t="s">
        <v>72</v>
      </c>
      <c r="D10" s="27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8"/>
      <c r="B11" s="13">
        <v>912.66</v>
      </c>
      <c r="C11" s="13" t="s">
        <v>73</v>
      </c>
      <c r="D11" s="27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8"/>
      <c r="B12" s="13">
        <v>276.63</v>
      </c>
      <c r="C12" s="13" t="s">
        <v>74</v>
      </c>
      <c r="D12" s="274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16"/>
      <c r="B13" s="74">
        <v>226.58959999999999</v>
      </c>
      <c r="C13" s="74" t="s">
        <v>75</v>
      </c>
      <c r="D13" s="326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586</v>
      </c>
      <c r="B14" s="579">
        <v>873.93</v>
      </c>
      <c r="C14" s="579" t="s">
        <v>76</v>
      </c>
      <c r="D14" s="616"/>
      <c r="E14" s="37" t="s">
        <v>846</v>
      </c>
      <c r="F14" s="37" t="s">
        <v>102</v>
      </c>
      <c r="G14" s="37">
        <v>20</v>
      </c>
      <c r="H14" s="38">
        <v>120</v>
      </c>
      <c r="I14" s="39">
        <f t="shared" si="0"/>
        <v>2400</v>
      </c>
    </row>
    <row r="15" spans="1:9" ht="12.75" customHeight="1" x14ac:dyDescent="0.2">
      <c r="A15" s="589"/>
      <c r="B15" s="581"/>
      <c r="C15" s="581"/>
      <c r="D15" s="622"/>
      <c r="E15" s="35" t="s">
        <v>326</v>
      </c>
      <c r="F15" s="35" t="s">
        <v>102</v>
      </c>
      <c r="G15" s="35">
        <v>0.1</v>
      </c>
      <c r="H15" s="36">
        <v>170</v>
      </c>
      <c r="I15" s="43">
        <f t="shared" si="0"/>
        <v>17</v>
      </c>
    </row>
    <row r="16" spans="1:9" ht="12.75" customHeight="1" x14ac:dyDescent="0.2">
      <c r="A16" s="589"/>
      <c r="B16" s="581"/>
      <c r="C16" s="581"/>
      <c r="D16" s="622"/>
      <c r="E16" s="35" t="s">
        <v>305</v>
      </c>
      <c r="F16" s="35" t="s">
        <v>285</v>
      </c>
      <c r="G16" s="35">
        <v>1.75</v>
      </c>
      <c r="H16" s="36">
        <v>450</v>
      </c>
      <c r="I16" s="43">
        <f t="shared" si="0"/>
        <v>787.5</v>
      </c>
    </row>
    <row r="17" spans="1:9" ht="12.75" customHeight="1" x14ac:dyDescent="0.2">
      <c r="A17" s="589"/>
      <c r="B17" s="581"/>
      <c r="C17" s="581"/>
      <c r="D17" s="622"/>
      <c r="E17" s="35" t="s">
        <v>422</v>
      </c>
      <c r="F17" s="35" t="s">
        <v>285</v>
      </c>
      <c r="G17" s="35">
        <v>1</v>
      </c>
      <c r="H17" s="36">
        <v>350</v>
      </c>
      <c r="I17" s="43">
        <f t="shared" si="0"/>
        <v>350</v>
      </c>
    </row>
    <row r="18" spans="1:9" ht="12.75" customHeight="1" x14ac:dyDescent="0.2">
      <c r="A18" s="589"/>
      <c r="B18" s="581"/>
      <c r="C18" s="581"/>
      <c r="D18" s="622"/>
      <c r="E18" s="35" t="s">
        <v>775</v>
      </c>
      <c r="F18" s="35" t="s">
        <v>285</v>
      </c>
      <c r="G18" s="35">
        <v>0.5</v>
      </c>
      <c r="H18" s="36">
        <v>335</v>
      </c>
      <c r="I18" s="43">
        <f t="shared" si="0"/>
        <v>167.5</v>
      </c>
    </row>
    <row r="19" spans="1:9" ht="12.75" customHeight="1" x14ac:dyDescent="0.2">
      <c r="A19" s="589"/>
      <c r="B19" s="581"/>
      <c r="C19" s="581"/>
      <c r="D19" s="622"/>
      <c r="E19" s="35" t="s">
        <v>594</v>
      </c>
      <c r="F19" s="35" t="s">
        <v>285</v>
      </c>
      <c r="G19" s="35">
        <v>3</v>
      </c>
      <c r="H19" s="36">
        <v>40</v>
      </c>
      <c r="I19" s="43">
        <f t="shared" si="0"/>
        <v>120</v>
      </c>
    </row>
    <row r="20" spans="1:9" ht="12.75" customHeight="1" x14ac:dyDescent="0.2">
      <c r="A20" s="589"/>
      <c r="B20" s="581"/>
      <c r="C20" s="581"/>
      <c r="D20" s="622"/>
      <c r="E20" s="35" t="s">
        <v>279</v>
      </c>
      <c r="F20" s="35" t="s">
        <v>102</v>
      </c>
      <c r="G20" s="35">
        <v>2</v>
      </c>
      <c r="H20" s="36">
        <v>104</v>
      </c>
      <c r="I20" s="43">
        <f t="shared" si="0"/>
        <v>208</v>
      </c>
    </row>
    <row r="21" spans="1:9" ht="12.75" customHeight="1" x14ac:dyDescent="0.2">
      <c r="A21" s="589"/>
      <c r="B21" s="581"/>
      <c r="C21" s="581"/>
      <c r="D21" s="622"/>
      <c r="E21" s="35" t="s">
        <v>783</v>
      </c>
      <c r="F21" s="35" t="s">
        <v>102</v>
      </c>
      <c r="G21" s="35">
        <v>10</v>
      </c>
      <c r="H21" s="36">
        <v>104</v>
      </c>
      <c r="I21" s="43">
        <f t="shared" si="0"/>
        <v>1040</v>
      </c>
    </row>
    <row r="22" spans="1:9" ht="12.75" customHeight="1" x14ac:dyDescent="0.2">
      <c r="A22" s="589"/>
      <c r="B22" s="581"/>
      <c r="C22" s="581"/>
      <c r="D22" s="622"/>
      <c r="E22" s="35" t="s">
        <v>211</v>
      </c>
      <c r="F22" s="35" t="s">
        <v>137</v>
      </c>
      <c r="G22" s="35">
        <v>2.08</v>
      </c>
      <c r="H22" s="36">
        <v>197.09</v>
      </c>
      <c r="I22" s="43">
        <f t="shared" si="0"/>
        <v>409.94720000000001</v>
      </c>
    </row>
    <row r="23" spans="1:9" ht="12.75" customHeight="1" x14ac:dyDescent="0.2">
      <c r="A23" s="589"/>
      <c r="B23" s="581"/>
      <c r="C23" s="581"/>
      <c r="D23" s="622"/>
      <c r="E23" s="35" t="s">
        <v>306</v>
      </c>
      <c r="F23" s="35" t="s">
        <v>108</v>
      </c>
      <c r="G23" s="35">
        <v>0.5</v>
      </c>
      <c r="H23" s="36">
        <v>510</v>
      </c>
      <c r="I23" s="43">
        <f t="shared" si="0"/>
        <v>255</v>
      </c>
    </row>
    <row r="24" spans="1:9" ht="12.75" customHeight="1" x14ac:dyDescent="0.2">
      <c r="A24" s="589"/>
      <c r="B24" s="581"/>
      <c r="C24" s="581"/>
      <c r="D24" s="622"/>
      <c r="E24" s="35" t="s">
        <v>589</v>
      </c>
      <c r="F24" s="35" t="s">
        <v>138</v>
      </c>
      <c r="G24" s="35">
        <v>3</v>
      </c>
      <c r="H24" s="36">
        <v>73</v>
      </c>
      <c r="I24" s="43">
        <f t="shared" si="0"/>
        <v>219</v>
      </c>
    </row>
    <row r="25" spans="1:9" ht="12.75" customHeight="1" thickBot="1" x14ac:dyDescent="0.25">
      <c r="A25" s="590"/>
      <c r="B25" s="580"/>
      <c r="C25" s="580"/>
      <c r="D25" s="617"/>
      <c r="E25" s="86" t="s">
        <v>375</v>
      </c>
      <c r="F25" s="86" t="s">
        <v>102</v>
      </c>
      <c r="G25" s="86">
        <v>0.1</v>
      </c>
      <c r="H25" s="87">
        <v>170</v>
      </c>
      <c r="I25" s="42">
        <f t="shared" si="0"/>
        <v>17</v>
      </c>
    </row>
    <row r="26" spans="1:9" ht="12.75" customHeight="1" thickBot="1" x14ac:dyDescent="0.25">
      <c r="A26" s="82"/>
      <c r="B26" s="73">
        <v>886.12980000000005</v>
      </c>
      <c r="C26" s="73" t="s">
        <v>77</v>
      </c>
      <c r="D26" s="166"/>
      <c r="E26" s="53"/>
      <c r="F26" s="53"/>
      <c r="G26" s="53"/>
      <c r="H26" s="156"/>
      <c r="I26" s="168">
        <f t="shared" si="0"/>
        <v>0</v>
      </c>
    </row>
    <row r="27" spans="1:9" ht="12.75" customHeight="1" x14ac:dyDescent="0.2">
      <c r="A27" s="588" t="s">
        <v>1381</v>
      </c>
      <c r="B27" s="579">
        <v>958.85209999999995</v>
      </c>
      <c r="C27" s="579" t="s">
        <v>78</v>
      </c>
      <c r="D27" s="616"/>
      <c r="E27" s="37" t="s">
        <v>800</v>
      </c>
      <c r="F27" s="37" t="s">
        <v>100</v>
      </c>
      <c r="G27" s="37">
        <v>8</v>
      </c>
      <c r="H27" s="38">
        <v>45</v>
      </c>
      <c r="I27" s="39">
        <f t="shared" si="0"/>
        <v>360</v>
      </c>
    </row>
    <row r="28" spans="1:9" ht="12.75" customHeight="1" x14ac:dyDescent="0.2">
      <c r="A28" s="589"/>
      <c r="B28" s="581"/>
      <c r="C28" s="581"/>
      <c r="D28" s="622"/>
      <c r="E28" s="35" t="s">
        <v>151</v>
      </c>
      <c r="F28" s="35" t="s">
        <v>100</v>
      </c>
      <c r="G28" s="35">
        <v>3</v>
      </c>
      <c r="H28" s="36">
        <v>315</v>
      </c>
      <c r="I28" s="43">
        <f t="shared" si="0"/>
        <v>945</v>
      </c>
    </row>
    <row r="29" spans="1:9" ht="12.75" customHeight="1" x14ac:dyDescent="0.2">
      <c r="A29" s="589"/>
      <c r="B29" s="581"/>
      <c r="C29" s="581"/>
      <c r="D29" s="622"/>
      <c r="E29" s="35" t="s">
        <v>374</v>
      </c>
      <c r="F29" s="35" t="s">
        <v>107</v>
      </c>
      <c r="G29" s="35">
        <v>0.5</v>
      </c>
      <c r="H29" s="36">
        <v>650</v>
      </c>
      <c r="I29" s="43">
        <f t="shared" si="0"/>
        <v>325</v>
      </c>
    </row>
    <row r="30" spans="1:9" ht="12.75" customHeight="1" x14ac:dyDescent="0.2">
      <c r="A30" s="589"/>
      <c r="B30" s="581"/>
      <c r="C30" s="581"/>
      <c r="D30" s="622"/>
      <c r="E30" s="35" t="s">
        <v>1382</v>
      </c>
      <c r="F30" s="35" t="s">
        <v>108</v>
      </c>
      <c r="G30" s="35">
        <v>0.5</v>
      </c>
      <c r="H30" s="36">
        <v>277</v>
      </c>
      <c r="I30" s="43">
        <f t="shared" si="0"/>
        <v>138.5</v>
      </c>
    </row>
    <row r="31" spans="1:9" ht="12.75" customHeight="1" x14ac:dyDescent="0.2">
      <c r="A31" s="589"/>
      <c r="B31" s="581"/>
      <c r="C31" s="581"/>
      <c r="D31" s="622"/>
      <c r="E31" s="35" t="s">
        <v>223</v>
      </c>
      <c r="F31" s="35" t="s">
        <v>102</v>
      </c>
      <c r="G31" s="35">
        <v>0.2</v>
      </c>
      <c r="H31" s="36">
        <v>150</v>
      </c>
      <c r="I31" s="43">
        <f t="shared" si="0"/>
        <v>30</v>
      </c>
    </row>
    <row r="32" spans="1:9" ht="12.75" customHeight="1" x14ac:dyDescent="0.2">
      <c r="A32" s="589"/>
      <c r="B32" s="581"/>
      <c r="C32" s="581"/>
      <c r="D32" s="622"/>
      <c r="E32" s="35" t="s">
        <v>549</v>
      </c>
      <c r="F32" s="35" t="s">
        <v>100</v>
      </c>
      <c r="G32" s="35">
        <v>2</v>
      </c>
      <c r="H32" s="36">
        <v>22</v>
      </c>
      <c r="I32" s="43">
        <f t="shared" si="0"/>
        <v>44</v>
      </c>
    </row>
    <row r="33" spans="1:9" ht="12.75" customHeight="1" x14ac:dyDescent="0.2">
      <c r="A33" s="589"/>
      <c r="B33" s="581"/>
      <c r="C33" s="581"/>
      <c r="D33" s="622"/>
      <c r="E33" s="35" t="s">
        <v>566</v>
      </c>
      <c r="F33" s="35" t="s">
        <v>100</v>
      </c>
      <c r="G33" s="35">
        <v>2</v>
      </c>
      <c r="H33" s="36">
        <v>28</v>
      </c>
      <c r="I33" s="43">
        <f t="shared" si="0"/>
        <v>56</v>
      </c>
    </row>
    <row r="34" spans="1:9" ht="12.75" customHeight="1" x14ac:dyDescent="0.2">
      <c r="A34" s="589"/>
      <c r="B34" s="581"/>
      <c r="C34" s="581"/>
      <c r="D34" s="622"/>
      <c r="E34" s="35" t="s">
        <v>1383</v>
      </c>
      <c r="F34" s="35" t="s">
        <v>102</v>
      </c>
      <c r="G34" s="35">
        <v>5</v>
      </c>
      <c r="H34" s="36">
        <v>102.5</v>
      </c>
      <c r="I34" s="43">
        <f t="shared" si="0"/>
        <v>512.5</v>
      </c>
    </row>
    <row r="35" spans="1:9" ht="12.75" customHeight="1" x14ac:dyDescent="0.2">
      <c r="A35" s="589"/>
      <c r="B35" s="581"/>
      <c r="C35" s="581"/>
      <c r="D35" s="622"/>
      <c r="E35" s="35" t="s">
        <v>1384</v>
      </c>
      <c r="F35" s="35" t="s">
        <v>109</v>
      </c>
      <c r="G35" s="35">
        <v>1</v>
      </c>
      <c r="H35" s="36">
        <v>353</v>
      </c>
      <c r="I35" s="43">
        <f t="shared" si="0"/>
        <v>353</v>
      </c>
    </row>
    <row r="36" spans="1:9" ht="12.75" customHeight="1" x14ac:dyDescent="0.2">
      <c r="A36" s="589"/>
      <c r="B36" s="581"/>
      <c r="C36" s="581"/>
      <c r="D36" s="622"/>
      <c r="E36" s="35" t="s">
        <v>1077</v>
      </c>
      <c r="F36" s="35" t="s">
        <v>102</v>
      </c>
      <c r="G36" s="35">
        <v>0.2</v>
      </c>
      <c r="H36" s="36">
        <v>58</v>
      </c>
      <c r="I36" s="43">
        <f t="shared" si="0"/>
        <v>11.600000000000001</v>
      </c>
    </row>
    <row r="37" spans="1:9" ht="12.75" customHeight="1" x14ac:dyDescent="0.2">
      <c r="A37" s="589"/>
      <c r="B37" s="581"/>
      <c r="C37" s="581"/>
      <c r="D37" s="622"/>
      <c r="E37" s="35" t="s">
        <v>1385</v>
      </c>
      <c r="F37" s="35" t="s">
        <v>100</v>
      </c>
      <c r="G37" s="35">
        <v>1</v>
      </c>
      <c r="H37" s="36">
        <v>406</v>
      </c>
      <c r="I37" s="43">
        <f t="shared" si="0"/>
        <v>406</v>
      </c>
    </row>
    <row r="38" spans="1:9" ht="12.75" customHeight="1" x14ac:dyDescent="0.2">
      <c r="A38" s="589"/>
      <c r="B38" s="581"/>
      <c r="C38" s="581"/>
      <c r="D38" s="622"/>
      <c r="E38" s="35" t="s">
        <v>1386</v>
      </c>
      <c r="F38" s="35" t="s">
        <v>100</v>
      </c>
      <c r="G38" s="35">
        <v>1</v>
      </c>
      <c r="H38" s="36">
        <v>820</v>
      </c>
      <c r="I38" s="43">
        <f t="shared" si="0"/>
        <v>820</v>
      </c>
    </row>
    <row r="39" spans="1:9" ht="12.75" customHeight="1" x14ac:dyDescent="0.2">
      <c r="A39" s="589"/>
      <c r="B39" s="581"/>
      <c r="C39" s="581"/>
      <c r="D39" s="622"/>
      <c r="E39" s="35" t="s">
        <v>1387</v>
      </c>
      <c r="F39" s="35" t="s">
        <v>100</v>
      </c>
      <c r="G39" s="35">
        <v>1</v>
      </c>
      <c r="H39" s="36">
        <v>1</v>
      </c>
      <c r="I39" s="43">
        <f t="shared" si="0"/>
        <v>1</v>
      </c>
    </row>
    <row r="40" spans="1:9" ht="12.75" customHeight="1" x14ac:dyDescent="0.2">
      <c r="A40" s="589"/>
      <c r="B40" s="581"/>
      <c r="C40" s="581"/>
      <c r="D40" s="622"/>
      <c r="E40" s="35" t="s">
        <v>549</v>
      </c>
      <c r="F40" s="35" t="s">
        <v>100</v>
      </c>
      <c r="G40" s="35">
        <v>2</v>
      </c>
      <c r="H40" s="36">
        <v>41</v>
      </c>
      <c r="I40" s="43">
        <f t="shared" si="0"/>
        <v>82</v>
      </c>
    </row>
    <row r="41" spans="1:9" ht="12.75" customHeight="1" x14ac:dyDescent="0.2">
      <c r="A41" s="589"/>
      <c r="B41" s="581"/>
      <c r="C41" s="581"/>
      <c r="D41" s="622"/>
      <c r="E41" s="35" t="s">
        <v>1388</v>
      </c>
      <c r="F41" s="35" t="s">
        <v>108</v>
      </c>
      <c r="G41" s="35">
        <v>1</v>
      </c>
      <c r="H41" s="36">
        <v>400</v>
      </c>
      <c r="I41" s="43">
        <f t="shared" si="0"/>
        <v>400</v>
      </c>
    </row>
    <row r="42" spans="1:9" ht="12.75" customHeight="1" thickBot="1" x14ac:dyDescent="0.25">
      <c r="A42" s="590"/>
      <c r="B42" s="580"/>
      <c r="C42" s="580"/>
      <c r="D42" s="617"/>
      <c r="E42" s="86"/>
      <c r="F42" s="86"/>
      <c r="G42" s="86"/>
      <c r="H42" s="87"/>
      <c r="I42" s="42">
        <f t="shared" si="0"/>
        <v>0</v>
      </c>
    </row>
    <row r="43" spans="1:9" ht="12.75" customHeight="1" x14ac:dyDescent="0.2">
      <c r="A43" s="32"/>
      <c r="B43" s="33">
        <v>954.85919999999999</v>
      </c>
      <c r="C43" s="33" t="s">
        <v>79</v>
      </c>
      <c r="D43" s="34"/>
      <c r="E43" s="35"/>
      <c r="F43" s="35"/>
      <c r="G43" s="35"/>
      <c r="H43" s="36"/>
      <c r="I43" s="160">
        <f t="shared" si="0"/>
        <v>0</v>
      </c>
    </row>
    <row r="44" spans="1:9" ht="12.75" customHeight="1" thickBot="1" x14ac:dyDescent="0.25">
      <c r="A44" s="82"/>
      <c r="B44" s="200">
        <f>SUM(B6:B43)</f>
        <v>10834.340700000001</v>
      </c>
      <c r="C44" s="201"/>
      <c r="D44" s="200"/>
      <c r="E44" s="202"/>
      <c r="F44" s="201"/>
      <c r="G44" s="201"/>
      <c r="H44" s="200" t="s">
        <v>16</v>
      </c>
      <c r="I44" s="200">
        <f>SUM(I6:I43)</f>
        <v>10475.547199999999</v>
      </c>
    </row>
    <row r="45" spans="1:9" ht="77.25" thickBot="1" x14ac:dyDescent="0.25">
      <c r="A45" s="137" t="s">
        <v>1602</v>
      </c>
      <c r="B45" s="117" t="s">
        <v>15</v>
      </c>
      <c r="C45" s="117" t="s">
        <v>4</v>
      </c>
      <c r="D45" s="117" t="s">
        <v>22</v>
      </c>
      <c r="E45" s="121" t="s">
        <v>17</v>
      </c>
      <c r="F45" s="117" t="s">
        <v>18</v>
      </c>
      <c r="G45" s="117" t="s">
        <v>9</v>
      </c>
      <c r="H45" s="117" t="s">
        <v>12</v>
      </c>
      <c r="I45" s="118" t="s">
        <v>11</v>
      </c>
    </row>
    <row r="46" spans="1:9" ht="12.75" customHeight="1" thickBot="1" x14ac:dyDescent="0.25">
      <c r="A46" s="106"/>
      <c r="B46" s="107">
        <v>442.05</v>
      </c>
      <c r="C46" s="58" t="s">
        <v>65</v>
      </c>
      <c r="D46" s="67"/>
      <c r="E46" s="59"/>
      <c r="F46" s="59"/>
      <c r="G46" s="59"/>
      <c r="H46" s="60"/>
      <c r="I46" s="61"/>
    </row>
    <row r="47" spans="1:9" ht="12.75" customHeight="1" thickBot="1" x14ac:dyDescent="0.25">
      <c r="A47" s="106"/>
      <c r="B47" s="125">
        <v>424.52</v>
      </c>
      <c r="C47" s="126" t="s">
        <v>66</v>
      </c>
      <c r="D47" s="127"/>
      <c r="E47" s="128"/>
      <c r="F47" s="128"/>
      <c r="G47" s="128"/>
      <c r="H47" s="129"/>
      <c r="I47" s="130"/>
    </row>
    <row r="48" spans="1:9" ht="12.75" customHeight="1" thickBot="1" x14ac:dyDescent="0.25">
      <c r="A48" s="106"/>
      <c r="B48" s="109">
        <v>308.02999999999997</v>
      </c>
      <c r="C48" s="88" t="s">
        <v>69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106"/>
      <c r="B49" s="109">
        <v>344.51</v>
      </c>
      <c r="C49" s="88" t="s">
        <v>71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106"/>
      <c r="B50" s="109">
        <v>343.4</v>
      </c>
      <c r="C50" s="88" t="s">
        <v>72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106"/>
      <c r="B51" s="109">
        <v>337.91</v>
      </c>
      <c r="C51" s="88" t="s">
        <v>73</v>
      </c>
      <c r="D51" s="89"/>
      <c r="E51" s="47"/>
      <c r="F51" s="47"/>
      <c r="G51" s="47"/>
      <c r="H51" s="48"/>
      <c r="I51" s="49"/>
    </row>
    <row r="52" spans="1:9" ht="13.5" thickBot="1" x14ac:dyDescent="0.25">
      <c r="A52" s="11"/>
      <c r="B52" s="109">
        <v>415.83</v>
      </c>
      <c r="C52" s="88" t="s">
        <v>74</v>
      </c>
      <c r="D52" s="89"/>
      <c r="E52" s="15"/>
      <c r="F52" s="15"/>
      <c r="G52" s="15"/>
      <c r="H52" s="16"/>
      <c r="I52" s="43"/>
    </row>
    <row r="53" spans="1:9" ht="12.75" customHeight="1" thickBot="1" x14ac:dyDescent="0.25">
      <c r="A53" s="11"/>
      <c r="B53" s="109">
        <v>428.73439999999999</v>
      </c>
      <c r="C53" s="88" t="s">
        <v>75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232"/>
      <c r="B54" s="164">
        <v>504.37419999999997</v>
      </c>
      <c r="C54" s="157" t="s">
        <v>76</v>
      </c>
      <c r="D54" s="331"/>
      <c r="E54" s="37"/>
      <c r="F54" s="37"/>
      <c r="G54" s="37"/>
      <c r="H54" s="38"/>
      <c r="I54" s="39"/>
    </row>
    <row r="55" spans="1:9" ht="12.75" customHeight="1" thickBot="1" x14ac:dyDescent="0.25">
      <c r="A55" s="11"/>
      <c r="B55" s="109">
        <v>341.07690000000002</v>
      </c>
      <c r="C55" s="88" t="s">
        <v>77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11"/>
      <c r="B56" s="109">
        <v>524.6549</v>
      </c>
      <c r="C56" s="88" t="s">
        <v>78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11"/>
      <c r="B57" s="109">
        <v>450.70589999999999</v>
      </c>
      <c r="C57" s="88" t="s">
        <v>79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30"/>
      <c r="B58" s="111">
        <f>SUM(B46:B57)</f>
        <v>4865.7962999999991</v>
      </c>
      <c r="C58" s="112"/>
      <c r="D58" s="111"/>
      <c r="E58" s="113"/>
      <c r="F58" s="112"/>
      <c r="G58" s="112"/>
      <c r="H58" s="111" t="s">
        <v>16</v>
      </c>
      <c r="I58" s="111">
        <f>SUM(I46:I57)</f>
        <v>0</v>
      </c>
    </row>
    <row r="59" spans="1:9" ht="64.5" thickBot="1" x14ac:dyDescent="0.25">
      <c r="A59" s="137" t="s">
        <v>381</v>
      </c>
      <c r="B59" s="117" t="s">
        <v>15</v>
      </c>
      <c r="C59" s="117" t="s">
        <v>4</v>
      </c>
      <c r="D59" s="117" t="s">
        <v>22</v>
      </c>
      <c r="E59" s="121" t="s">
        <v>17</v>
      </c>
      <c r="F59" s="117" t="s">
        <v>18</v>
      </c>
      <c r="G59" s="117" t="s">
        <v>9</v>
      </c>
      <c r="H59" s="117" t="s">
        <v>12</v>
      </c>
      <c r="I59" s="118" t="s">
        <v>11</v>
      </c>
    </row>
    <row r="60" spans="1:9" ht="12.75" customHeight="1" thickBot="1" x14ac:dyDescent="0.25">
      <c r="A60" s="106"/>
      <c r="B60" s="390">
        <v>108.71</v>
      </c>
      <c r="C60" s="58" t="s">
        <v>65</v>
      </c>
      <c r="D60" s="67"/>
      <c r="E60" s="59"/>
      <c r="F60" s="59"/>
      <c r="G60" s="59"/>
      <c r="H60" s="60"/>
      <c r="I60" s="61"/>
    </row>
    <row r="61" spans="1:9" ht="12.75" customHeight="1" thickBot="1" x14ac:dyDescent="0.25">
      <c r="A61" s="106"/>
      <c r="B61" s="390">
        <v>112.56</v>
      </c>
      <c r="C61" s="126" t="s">
        <v>66</v>
      </c>
      <c r="D61" s="127"/>
      <c r="E61" s="128"/>
      <c r="F61" s="128"/>
      <c r="G61" s="128"/>
      <c r="H61" s="129"/>
      <c r="I61" s="130"/>
    </row>
    <row r="62" spans="1:9" ht="12.75" customHeight="1" thickBot="1" x14ac:dyDescent="0.25">
      <c r="A62" s="106"/>
      <c r="B62" s="390">
        <v>107.42</v>
      </c>
      <c r="C62" s="88" t="s">
        <v>69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106"/>
      <c r="B63" s="390">
        <v>107.37</v>
      </c>
      <c r="C63" s="88" t="s">
        <v>71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106"/>
      <c r="B64" s="390">
        <v>108.48</v>
      </c>
      <c r="C64" s="88" t="s">
        <v>72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106"/>
      <c r="B65" s="390">
        <v>107.88</v>
      </c>
      <c r="C65" s="88" t="s">
        <v>73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11"/>
      <c r="B66" s="109">
        <v>89.76</v>
      </c>
      <c r="C66" s="88" t="s">
        <v>74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11"/>
      <c r="B67" s="109">
        <v>114.6</v>
      </c>
      <c r="C67" s="88" t="s">
        <v>75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11"/>
      <c r="B68" s="109">
        <v>94.03</v>
      </c>
      <c r="C68" s="88" t="s">
        <v>76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11"/>
      <c r="B69" s="109">
        <v>88.51</v>
      </c>
      <c r="C69" s="88" t="s">
        <v>77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11"/>
      <c r="B70" s="109">
        <v>96.25</v>
      </c>
      <c r="C70" s="88" t="s">
        <v>78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11"/>
      <c r="B71" s="109">
        <v>101.29</v>
      </c>
      <c r="C71" s="88" t="s">
        <v>79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30"/>
      <c r="B72" s="188"/>
      <c r="C72" s="73" t="s">
        <v>86</v>
      </c>
      <c r="D72" s="166"/>
      <c r="E72" s="53"/>
      <c r="F72" s="53"/>
      <c r="G72" s="53"/>
      <c r="H72" s="156"/>
      <c r="I72" s="49">
        <v>12.3</v>
      </c>
    </row>
    <row r="73" spans="1:9" ht="12.75" customHeight="1" thickBot="1" x14ac:dyDescent="0.25">
      <c r="A73" s="30"/>
      <c r="B73" s="111">
        <f>SUM(B60:B71)</f>
        <v>1236.8599999999999</v>
      </c>
      <c r="C73" s="112"/>
      <c r="D73" s="111"/>
      <c r="E73" s="113"/>
      <c r="F73" s="112"/>
      <c r="G73" s="112"/>
      <c r="H73" s="111" t="s">
        <v>16</v>
      </c>
      <c r="I73" s="111">
        <f>SUM(I60:I72)</f>
        <v>12.3</v>
      </c>
    </row>
    <row r="74" spans="1:9" ht="77.25" thickBot="1" x14ac:dyDescent="0.25">
      <c r="A74" s="137" t="s">
        <v>382</v>
      </c>
      <c r="B74" s="120" t="s">
        <v>15</v>
      </c>
      <c r="C74" s="134" t="s">
        <v>4</v>
      </c>
      <c r="D74" s="120" t="s">
        <v>22</v>
      </c>
      <c r="E74" s="135" t="s">
        <v>17</v>
      </c>
      <c r="F74" s="120" t="s">
        <v>18</v>
      </c>
      <c r="G74" s="134" t="s">
        <v>9</v>
      </c>
      <c r="H74" s="120" t="s">
        <v>12</v>
      </c>
      <c r="I74" s="120" t="s">
        <v>11</v>
      </c>
    </row>
    <row r="75" spans="1:9" ht="12.75" hidden="1" customHeight="1" thickBot="1" x14ac:dyDescent="0.25">
      <c r="A75" s="230"/>
      <c r="B75" s="109"/>
      <c r="C75" s="55" t="s">
        <v>65</v>
      </c>
      <c r="D75" s="89"/>
      <c r="E75" s="47"/>
      <c r="F75" s="47"/>
      <c r="G75" s="47"/>
      <c r="H75" s="48"/>
      <c r="I75" s="49"/>
    </row>
    <row r="76" spans="1:9" ht="12.75" hidden="1" customHeight="1" thickBot="1" x14ac:dyDescent="0.25">
      <c r="A76" s="230"/>
      <c r="B76" s="109"/>
      <c r="C76" s="55" t="s">
        <v>66</v>
      </c>
      <c r="D76" s="89"/>
      <c r="E76" s="47"/>
      <c r="F76" s="47"/>
      <c r="G76" s="47"/>
      <c r="H76" s="48"/>
      <c r="I76" s="49"/>
    </row>
    <row r="77" spans="1:9" ht="12.75" hidden="1" customHeight="1" thickBot="1" x14ac:dyDescent="0.25">
      <c r="A77" s="230"/>
      <c r="B77" s="109"/>
      <c r="C77" s="88" t="s">
        <v>69</v>
      </c>
      <c r="D77" s="89"/>
      <c r="E77" s="47"/>
      <c r="F77" s="47"/>
      <c r="G77" s="47"/>
      <c r="H77" s="48"/>
      <c r="I77" s="49"/>
    </row>
    <row r="78" spans="1:9" ht="12.75" hidden="1" customHeight="1" thickBot="1" x14ac:dyDescent="0.25">
      <c r="A78" s="230"/>
      <c r="B78" s="109"/>
      <c r="C78" s="88" t="s">
        <v>71</v>
      </c>
      <c r="D78" s="89"/>
      <c r="E78" s="47"/>
      <c r="F78" s="47"/>
      <c r="G78" s="47"/>
      <c r="H78" s="48"/>
      <c r="I78" s="49"/>
    </row>
    <row r="79" spans="1:9" ht="12.75" hidden="1" customHeight="1" thickBot="1" x14ac:dyDescent="0.25">
      <c r="A79" s="230"/>
      <c r="B79" s="109"/>
      <c r="C79" s="88" t="s">
        <v>72</v>
      </c>
      <c r="D79" s="89"/>
      <c r="E79" s="47"/>
      <c r="F79" s="47"/>
      <c r="G79" s="47"/>
      <c r="H79" s="48"/>
      <c r="I79" s="49"/>
    </row>
    <row r="80" spans="1:9" ht="12.75" hidden="1" customHeight="1" thickBot="1" x14ac:dyDescent="0.25">
      <c r="A80" s="230"/>
      <c r="B80" s="109"/>
      <c r="C80" s="88" t="s">
        <v>73</v>
      </c>
      <c r="D80" s="89"/>
      <c r="E80" s="47"/>
      <c r="F80" s="47"/>
      <c r="G80" s="47"/>
      <c r="H80" s="48"/>
      <c r="I80" s="49"/>
    </row>
    <row r="81" spans="1:9" ht="12.75" hidden="1" customHeight="1" thickBot="1" x14ac:dyDescent="0.25">
      <c r="A81" s="230"/>
      <c r="B81" s="109"/>
      <c r="C81" s="88" t="s">
        <v>74</v>
      </c>
      <c r="D81" s="89"/>
      <c r="E81" s="47"/>
      <c r="F81" s="47"/>
      <c r="G81" s="47"/>
      <c r="H81" s="48"/>
      <c r="I81" s="49"/>
    </row>
    <row r="82" spans="1:9" ht="12.75" hidden="1" customHeight="1" thickBot="1" x14ac:dyDescent="0.25">
      <c r="A82" s="230"/>
      <c r="B82" s="109"/>
      <c r="C82" s="88" t="s">
        <v>75</v>
      </c>
      <c r="D82" s="89"/>
      <c r="E82" s="47"/>
      <c r="F82" s="47"/>
      <c r="G82" s="47"/>
      <c r="H82" s="48"/>
      <c r="I82" s="49"/>
    </row>
    <row r="83" spans="1:9" ht="12.75" hidden="1" customHeight="1" thickBot="1" x14ac:dyDescent="0.25">
      <c r="A83" s="230"/>
      <c r="B83" s="109"/>
      <c r="C83" s="88" t="s">
        <v>76</v>
      </c>
      <c r="D83" s="89"/>
      <c r="E83" s="47"/>
      <c r="F83" s="47"/>
      <c r="G83" s="47"/>
      <c r="H83" s="48"/>
      <c r="I83" s="49"/>
    </row>
    <row r="84" spans="1:9" ht="12.75" hidden="1" customHeight="1" thickBot="1" x14ac:dyDescent="0.25">
      <c r="A84" s="230"/>
      <c r="B84" s="109"/>
      <c r="C84" s="88" t="s">
        <v>77</v>
      </c>
      <c r="D84" s="89"/>
      <c r="E84" s="47"/>
      <c r="F84" s="47"/>
      <c r="G84" s="47"/>
      <c r="H84" s="48"/>
      <c r="I84" s="49"/>
    </row>
    <row r="85" spans="1:9" ht="12.75" hidden="1" customHeight="1" thickBot="1" x14ac:dyDescent="0.25">
      <c r="A85" s="230"/>
      <c r="B85" s="109"/>
      <c r="C85" s="88" t="s">
        <v>78</v>
      </c>
      <c r="D85" s="89"/>
      <c r="E85" s="47"/>
      <c r="F85" s="47"/>
      <c r="G85" s="47"/>
      <c r="H85" s="48"/>
      <c r="I85" s="49"/>
    </row>
    <row r="86" spans="1:9" ht="12.75" hidden="1" customHeight="1" thickBot="1" x14ac:dyDescent="0.25">
      <c r="A86" s="230"/>
      <c r="B86" s="109"/>
      <c r="C86" s="88" t="s">
        <v>79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/>
      <c r="C87" s="170" t="s">
        <v>86</v>
      </c>
      <c r="D87" s="89"/>
      <c r="E87" s="47"/>
      <c r="F87" s="47"/>
      <c r="G87" s="47"/>
      <c r="H87" s="48"/>
      <c r="I87" s="49"/>
    </row>
    <row r="88" spans="1:9" ht="13.5" thickBot="1" x14ac:dyDescent="0.25">
      <c r="A88" s="183"/>
      <c r="B88" s="200">
        <f>SUM(B86)</f>
        <v>0</v>
      </c>
      <c r="C88" s="201"/>
      <c r="D88" s="200"/>
      <c r="E88" s="202"/>
      <c r="F88" s="201"/>
      <c r="G88" s="201"/>
      <c r="H88" s="200" t="s">
        <v>16</v>
      </c>
      <c r="I88" s="233">
        <f>SUM(I86)</f>
        <v>0</v>
      </c>
    </row>
    <row r="89" spans="1:9" ht="26.25" thickBot="1" x14ac:dyDescent="0.25">
      <c r="A89" s="46" t="s">
        <v>7</v>
      </c>
      <c r="B89" s="117" t="s">
        <v>15</v>
      </c>
      <c r="C89" s="117" t="s">
        <v>4</v>
      </c>
      <c r="D89" s="117" t="s">
        <v>22</v>
      </c>
      <c r="E89" s="121" t="s">
        <v>17</v>
      </c>
      <c r="F89" s="117" t="s">
        <v>18</v>
      </c>
      <c r="G89" s="117" t="s">
        <v>9</v>
      </c>
      <c r="H89" s="117" t="s">
        <v>12</v>
      </c>
      <c r="I89" s="118" t="s">
        <v>11</v>
      </c>
    </row>
    <row r="90" spans="1:9" ht="12.75" customHeight="1" x14ac:dyDescent="0.2">
      <c r="A90" s="641" t="s">
        <v>81</v>
      </c>
      <c r="B90" s="33"/>
      <c r="C90" s="33" t="s">
        <v>65</v>
      </c>
      <c r="D90" s="34"/>
      <c r="E90" s="35"/>
      <c r="F90" s="35" t="s">
        <v>82</v>
      </c>
      <c r="G90" s="35">
        <v>10</v>
      </c>
      <c r="H90" s="16">
        <v>4.54</v>
      </c>
      <c r="I90" s="33">
        <f>G90*H90</f>
        <v>45.4</v>
      </c>
    </row>
    <row r="91" spans="1:9" x14ac:dyDescent="0.2">
      <c r="A91" s="641"/>
      <c r="B91" s="13"/>
      <c r="C91" s="13" t="s">
        <v>66</v>
      </c>
      <c r="D91" s="14"/>
      <c r="E91" s="15"/>
      <c r="F91" s="15" t="s">
        <v>82</v>
      </c>
      <c r="G91" s="15">
        <v>12</v>
      </c>
      <c r="H91" s="16">
        <v>4.54</v>
      </c>
      <c r="I91" s="13">
        <f t="shared" ref="I91:I98" si="1">G91*H91</f>
        <v>54.480000000000004</v>
      </c>
    </row>
    <row r="92" spans="1:9" ht="12.75" customHeight="1" x14ac:dyDescent="0.2">
      <c r="A92" s="641"/>
      <c r="B92" s="13"/>
      <c r="C92" s="13" t="s">
        <v>69</v>
      </c>
      <c r="D92" s="14"/>
      <c r="E92" s="15"/>
      <c r="F92" s="15" t="s">
        <v>82</v>
      </c>
      <c r="G92" s="15">
        <v>6</v>
      </c>
      <c r="H92" s="16">
        <v>4.54</v>
      </c>
      <c r="I92" s="13">
        <f t="shared" si="1"/>
        <v>27.240000000000002</v>
      </c>
    </row>
    <row r="93" spans="1:9" x14ac:dyDescent="0.2">
      <c r="A93" s="641"/>
      <c r="B93" s="13"/>
      <c r="C93" s="13" t="s">
        <v>71</v>
      </c>
      <c r="D93" s="14"/>
      <c r="E93" s="15"/>
      <c r="F93" s="15" t="s">
        <v>82</v>
      </c>
      <c r="G93" s="15">
        <v>159</v>
      </c>
      <c r="H93" s="16">
        <v>4.54</v>
      </c>
      <c r="I93" s="13">
        <f t="shared" si="1"/>
        <v>721.86</v>
      </c>
    </row>
    <row r="94" spans="1:9" ht="12.75" customHeight="1" x14ac:dyDescent="0.2">
      <c r="A94" s="641"/>
      <c r="B94" s="13"/>
      <c r="C94" s="13" t="s">
        <v>72</v>
      </c>
      <c r="D94" s="14"/>
      <c r="E94" s="15"/>
      <c r="F94" s="15" t="s">
        <v>82</v>
      </c>
      <c r="G94" s="15">
        <v>60</v>
      </c>
      <c r="H94" s="16">
        <v>4.54</v>
      </c>
      <c r="I94" s="13">
        <f t="shared" si="1"/>
        <v>272.39999999999998</v>
      </c>
    </row>
    <row r="95" spans="1:9" ht="12.75" customHeight="1" x14ac:dyDescent="0.2">
      <c r="A95" s="641"/>
      <c r="B95" s="13"/>
      <c r="C95" s="13" t="s">
        <v>73</v>
      </c>
      <c r="D95" s="14"/>
      <c r="E95" s="15"/>
      <c r="F95" s="15" t="s">
        <v>82</v>
      </c>
      <c r="G95" s="15">
        <v>67</v>
      </c>
      <c r="H95" s="16">
        <v>4.54</v>
      </c>
      <c r="I95" s="13">
        <f t="shared" si="1"/>
        <v>304.18</v>
      </c>
    </row>
    <row r="96" spans="1:9" ht="12.75" customHeight="1" x14ac:dyDescent="0.2">
      <c r="A96" s="641"/>
      <c r="B96" s="13"/>
      <c r="C96" s="13" t="s">
        <v>74</v>
      </c>
      <c r="D96" s="14"/>
      <c r="E96" s="15"/>
      <c r="F96" s="15" t="s">
        <v>82</v>
      </c>
      <c r="G96" s="15">
        <v>42</v>
      </c>
      <c r="H96" s="16">
        <v>4.8099999999999996</v>
      </c>
      <c r="I96" s="13">
        <f t="shared" si="1"/>
        <v>202.01999999999998</v>
      </c>
    </row>
    <row r="97" spans="1:255" ht="12.75" customHeight="1" x14ac:dyDescent="0.2">
      <c r="A97" s="641"/>
      <c r="B97" s="13"/>
      <c r="C97" s="13" t="s">
        <v>75</v>
      </c>
      <c r="D97" s="14"/>
      <c r="E97" s="15"/>
      <c r="F97" s="15" t="s">
        <v>82</v>
      </c>
      <c r="G97" s="15">
        <v>40</v>
      </c>
      <c r="H97" s="16">
        <v>4.8099999999999996</v>
      </c>
      <c r="I97" s="13">
        <f t="shared" si="1"/>
        <v>192.39999999999998</v>
      </c>
    </row>
    <row r="98" spans="1:255" ht="12.75" customHeight="1" x14ac:dyDescent="0.2">
      <c r="A98" s="641"/>
      <c r="B98" s="13"/>
      <c r="C98" s="13" t="s">
        <v>76</v>
      </c>
      <c r="D98" s="14"/>
      <c r="E98" s="15"/>
      <c r="F98" s="15" t="s">
        <v>82</v>
      </c>
      <c r="G98" s="15">
        <v>90</v>
      </c>
      <c r="H98" s="16">
        <v>4.8099999999999996</v>
      </c>
      <c r="I98" s="13">
        <f t="shared" si="1"/>
        <v>432.9</v>
      </c>
    </row>
    <row r="99" spans="1:255" ht="12.75" customHeight="1" x14ac:dyDescent="0.2">
      <c r="A99" s="641"/>
      <c r="B99" s="13"/>
      <c r="C99" s="13" t="s">
        <v>77</v>
      </c>
      <c r="D99" s="14"/>
      <c r="E99" s="15"/>
      <c r="F99" s="15" t="s">
        <v>82</v>
      </c>
      <c r="G99" s="15">
        <v>57</v>
      </c>
      <c r="H99" s="16">
        <v>4.8099999999999996</v>
      </c>
      <c r="I99" s="13">
        <f>G99*H99</f>
        <v>274.16999999999996</v>
      </c>
    </row>
    <row r="100" spans="1:255" ht="12.75" customHeight="1" x14ac:dyDescent="0.2">
      <c r="A100" s="641"/>
      <c r="B100" s="13"/>
      <c r="C100" s="13" t="s">
        <v>78</v>
      </c>
      <c r="D100" s="14"/>
      <c r="E100" s="15"/>
      <c r="F100" s="15" t="s">
        <v>82</v>
      </c>
      <c r="G100" s="15">
        <v>65</v>
      </c>
      <c r="H100" s="16">
        <v>4.8099999999999996</v>
      </c>
      <c r="I100" s="13">
        <f>G100*H100</f>
        <v>312.64999999999998</v>
      </c>
    </row>
    <row r="101" spans="1:255" ht="12.75" customHeight="1" x14ac:dyDescent="0.2">
      <c r="A101" s="641"/>
      <c r="B101" s="13"/>
      <c r="C101" s="13" t="s">
        <v>79</v>
      </c>
      <c r="D101" s="14"/>
      <c r="E101" s="15"/>
      <c r="F101" s="15" t="s">
        <v>82</v>
      </c>
      <c r="G101" s="15">
        <v>70</v>
      </c>
      <c r="H101" s="16">
        <v>4.8099999999999996</v>
      </c>
      <c r="I101" s="13">
        <f>G101*H101</f>
        <v>336.7</v>
      </c>
    </row>
    <row r="102" spans="1:255" ht="12.75" customHeight="1" x14ac:dyDescent="0.2">
      <c r="A102" s="653"/>
      <c r="B102" s="13"/>
      <c r="C102" s="13" t="s">
        <v>86</v>
      </c>
      <c r="D102" s="14"/>
      <c r="E102" s="15"/>
      <c r="F102" s="15" t="s">
        <v>82</v>
      </c>
      <c r="G102" s="15">
        <f>SUM(G90:G101)</f>
        <v>678</v>
      </c>
      <c r="H102" s="16"/>
      <c r="I102" s="247">
        <f>SUM(I90:I101)</f>
        <v>3176.4</v>
      </c>
    </row>
    <row r="103" spans="1:255" ht="25.5" x14ac:dyDescent="0.2">
      <c r="A103" s="11" t="s">
        <v>91</v>
      </c>
      <c r="B103" s="13"/>
      <c r="C103" s="13" t="s">
        <v>86</v>
      </c>
      <c r="D103" s="14"/>
      <c r="E103" s="15"/>
      <c r="F103" s="15"/>
      <c r="G103" s="15"/>
      <c r="H103" s="16"/>
      <c r="I103" s="247">
        <v>10315.07</v>
      </c>
    </row>
    <row r="104" spans="1:255" ht="12.75" customHeight="1" x14ac:dyDescent="0.2">
      <c r="A104" s="11" t="s">
        <v>85</v>
      </c>
      <c r="B104" s="13"/>
      <c r="C104" s="13" t="s">
        <v>86</v>
      </c>
      <c r="D104" s="14"/>
      <c r="E104" s="15"/>
      <c r="F104" s="15"/>
      <c r="G104" s="15"/>
      <c r="H104" s="16"/>
      <c r="I104" s="247">
        <v>815.42</v>
      </c>
    </row>
    <row r="105" spans="1:255" ht="12.75" customHeight="1" x14ac:dyDescent="0.2">
      <c r="A105" s="243" t="s">
        <v>90</v>
      </c>
      <c r="B105" s="13"/>
      <c r="C105" s="13" t="s">
        <v>86</v>
      </c>
      <c r="D105" s="14"/>
      <c r="E105" s="15"/>
      <c r="F105" s="15"/>
      <c r="G105" s="15"/>
      <c r="H105" s="16"/>
      <c r="I105" s="247">
        <v>3929.16</v>
      </c>
    </row>
    <row r="106" spans="1:255" ht="12.75" customHeight="1" thickBot="1" x14ac:dyDescent="0.25">
      <c r="A106" s="30"/>
      <c r="B106" s="112"/>
      <c r="C106" s="112"/>
      <c r="D106" s="111"/>
      <c r="E106" s="113"/>
      <c r="F106" s="112"/>
      <c r="G106" s="112"/>
      <c r="H106" s="111" t="s">
        <v>16</v>
      </c>
      <c r="I106" s="111">
        <f>SUM(I102:I105)</f>
        <v>18236.05</v>
      </c>
    </row>
    <row r="107" spans="1:255" s="45" customFormat="1" ht="81" customHeight="1" thickBot="1" x14ac:dyDescent="0.25">
      <c r="A107" s="120" t="s">
        <v>96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hidden="1" customHeight="1" thickBot="1" x14ac:dyDescent="0.25">
      <c r="A108" s="106"/>
      <c r="B108" s="109">
        <v>0</v>
      </c>
      <c r="C108" s="58" t="s">
        <v>65</v>
      </c>
      <c r="D108" s="67"/>
      <c r="E108" s="59"/>
      <c r="F108" s="59"/>
      <c r="G108" s="59"/>
      <c r="H108" s="60"/>
      <c r="I108" s="61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hidden="1" customHeight="1" thickBot="1" x14ac:dyDescent="0.25">
      <c r="A109" s="106"/>
      <c r="B109" s="109">
        <v>0</v>
      </c>
      <c r="C109" s="95" t="s">
        <v>66</v>
      </c>
      <c r="D109" s="96"/>
      <c r="E109" s="97"/>
      <c r="F109" s="97"/>
      <c r="G109" s="97"/>
      <c r="H109" s="98"/>
      <c r="I109" s="9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hidden="1" customHeight="1" thickBot="1" x14ac:dyDescent="0.25">
      <c r="A110" s="106"/>
      <c r="B110" s="109">
        <v>0</v>
      </c>
      <c r="C110" s="88" t="s">
        <v>69</v>
      </c>
      <c r="D110" s="89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hidden="1" customHeight="1" thickBot="1" x14ac:dyDescent="0.25">
      <c r="A111" s="106"/>
      <c r="B111" s="109">
        <v>0</v>
      </c>
      <c r="C111" s="88" t="s">
        <v>71</v>
      </c>
      <c r="D111" s="89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hidden="1" customHeight="1" thickBot="1" x14ac:dyDescent="0.25">
      <c r="A112" s="106"/>
      <c r="B112" s="109">
        <v>0</v>
      </c>
      <c r="C112" s="88" t="s">
        <v>72</v>
      </c>
      <c r="D112" s="89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hidden="1" customHeight="1" thickBot="1" x14ac:dyDescent="0.25">
      <c r="A113" s="106"/>
      <c r="B113" s="109">
        <v>0</v>
      </c>
      <c r="C113" s="88" t="s">
        <v>73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hidden="1" customHeight="1" thickBot="1" x14ac:dyDescent="0.25">
      <c r="A114" s="11"/>
      <c r="B114" s="109">
        <v>0</v>
      </c>
      <c r="C114" s="88" t="s">
        <v>74</v>
      </c>
      <c r="D114" s="89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hidden="1" customHeight="1" thickBot="1" x14ac:dyDescent="0.25">
      <c r="A115" s="11"/>
      <c r="B115" s="109">
        <v>0</v>
      </c>
      <c r="C115" s="88" t="s">
        <v>75</v>
      </c>
      <c r="D115" s="89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hidden="1" customHeight="1" thickBot="1" x14ac:dyDescent="0.25">
      <c r="A116" s="11"/>
      <c r="B116" s="109">
        <v>0</v>
      </c>
      <c r="C116" s="88" t="s">
        <v>76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hidden="1" customHeight="1" thickBot="1" x14ac:dyDescent="0.25">
      <c r="A117" s="11"/>
      <c r="B117" s="109">
        <v>0</v>
      </c>
      <c r="C117" s="88" t="s">
        <v>77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hidden="1" customHeight="1" thickBot="1" x14ac:dyDescent="0.25">
      <c r="A118" s="11"/>
      <c r="B118" s="109">
        <v>0</v>
      </c>
      <c r="C118" s="88" t="s">
        <v>78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hidden="1" customHeight="1" thickBot="1" x14ac:dyDescent="0.25">
      <c r="A119" s="11"/>
      <c r="B119" s="109">
        <v>0</v>
      </c>
      <c r="C119" s="88" t="s">
        <v>79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3.5" thickBot="1" x14ac:dyDescent="0.25">
      <c r="A120" s="11"/>
      <c r="B120" s="188"/>
      <c r="C120" s="73" t="s">
        <v>86</v>
      </c>
      <c r="D120" s="166"/>
      <c r="E120" s="53"/>
      <c r="F120" s="53"/>
      <c r="G120" s="53"/>
      <c r="H120" s="156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8">
        <f>SUM(B108:B119)</f>
        <v>0</v>
      </c>
      <c r="C121" s="17"/>
      <c r="D121" s="18"/>
      <c r="E121" s="19"/>
      <c r="F121" s="17"/>
      <c r="G121" s="17"/>
      <c r="H121" s="18" t="s">
        <v>16</v>
      </c>
      <c r="I121" s="18">
        <f>SUM(I108:I120)</f>
        <v>0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77.25" thickBot="1" x14ac:dyDescent="0.25">
      <c r="A122" s="46" t="s">
        <v>98</v>
      </c>
      <c r="B122" s="117" t="s">
        <v>15</v>
      </c>
      <c r="C122" s="117" t="s">
        <v>4</v>
      </c>
      <c r="D122" s="117" t="s">
        <v>22</v>
      </c>
      <c r="E122" s="121" t="s">
        <v>17</v>
      </c>
      <c r="F122" s="117" t="s">
        <v>18</v>
      </c>
      <c r="G122" s="117" t="s">
        <v>9</v>
      </c>
      <c r="H122" s="117" t="s">
        <v>12</v>
      </c>
      <c r="I122" s="118" t="s">
        <v>11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596"/>
      <c r="B123" s="109"/>
      <c r="C123" s="88" t="s">
        <v>65</v>
      </c>
      <c r="D123" s="212"/>
      <c r="E123" s="216"/>
      <c r="F123" s="213"/>
      <c r="G123" s="216"/>
      <c r="H123" s="216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597"/>
      <c r="B124" s="109"/>
      <c r="C124" s="88" t="s">
        <v>66</v>
      </c>
      <c r="D124" s="10"/>
      <c r="E124" s="308"/>
      <c r="F124" s="20"/>
      <c r="G124" s="308"/>
      <c r="H124" s="30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597"/>
      <c r="B125" s="109"/>
      <c r="C125" s="88" t="s">
        <v>69</v>
      </c>
      <c r="D125" s="10"/>
      <c r="E125" s="308"/>
      <c r="F125" s="20"/>
      <c r="G125" s="308"/>
      <c r="H125" s="308"/>
      <c r="I125" s="49"/>
    </row>
    <row r="126" spans="1:255" ht="13.5" thickBot="1" x14ac:dyDescent="0.25">
      <c r="A126" s="597"/>
      <c r="B126" s="109"/>
      <c r="C126" s="88" t="s">
        <v>71</v>
      </c>
      <c r="D126" s="10"/>
      <c r="E126" s="308"/>
      <c r="F126" s="20"/>
      <c r="G126" s="308"/>
      <c r="H126" s="308"/>
      <c r="I126" s="49"/>
    </row>
    <row r="127" spans="1:255" ht="12.75" customHeight="1" thickBot="1" x14ac:dyDescent="0.25">
      <c r="A127" s="597"/>
      <c r="B127" s="109"/>
      <c r="C127" s="88" t="s">
        <v>72</v>
      </c>
      <c r="D127" s="10"/>
      <c r="E127" s="308"/>
      <c r="F127" s="20"/>
      <c r="G127" s="308"/>
      <c r="H127" s="308"/>
      <c r="I127" s="49"/>
    </row>
    <row r="128" spans="1:255" ht="12.75" customHeight="1" thickBot="1" x14ac:dyDescent="0.25">
      <c r="A128" s="597"/>
      <c r="B128" s="109"/>
      <c r="C128" s="88" t="s">
        <v>73</v>
      </c>
      <c r="D128" s="9"/>
      <c r="E128" s="205"/>
      <c r="F128" s="20"/>
      <c r="G128" s="205"/>
      <c r="H128" s="205"/>
      <c r="I128" s="49"/>
    </row>
    <row r="129" spans="1:9" ht="12.75" customHeight="1" thickBot="1" x14ac:dyDescent="0.25">
      <c r="A129" s="597"/>
      <c r="B129" s="109"/>
      <c r="C129" s="88" t="s">
        <v>74</v>
      </c>
      <c r="D129" s="9"/>
      <c r="E129" s="205"/>
      <c r="F129" s="20"/>
      <c r="G129" s="205"/>
      <c r="H129" s="205"/>
      <c r="I129" s="49"/>
    </row>
    <row r="130" spans="1:9" ht="13.5" thickBot="1" x14ac:dyDescent="0.25">
      <c r="A130" s="597"/>
      <c r="B130" s="109"/>
      <c r="C130" s="88" t="s">
        <v>75</v>
      </c>
      <c r="D130" s="9"/>
      <c r="E130" s="205"/>
      <c r="F130" s="20"/>
      <c r="G130" s="205"/>
      <c r="H130" s="205"/>
      <c r="I130" s="49"/>
    </row>
    <row r="131" spans="1:9" ht="13.5" thickBot="1" x14ac:dyDescent="0.25">
      <c r="A131" s="597"/>
      <c r="B131" s="109"/>
      <c r="C131" s="88" t="s">
        <v>76</v>
      </c>
      <c r="D131" s="9"/>
      <c r="E131" s="205"/>
      <c r="F131" s="20"/>
      <c r="G131" s="205"/>
      <c r="H131" s="205"/>
      <c r="I131" s="49"/>
    </row>
    <row r="132" spans="1:9" ht="13.5" thickBot="1" x14ac:dyDescent="0.25">
      <c r="A132" s="597"/>
      <c r="B132" s="109"/>
      <c r="C132" s="88" t="s">
        <v>77</v>
      </c>
      <c r="D132" s="9"/>
      <c r="E132" s="205"/>
      <c r="F132" s="20"/>
      <c r="G132" s="205"/>
      <c r="H132" s="205"/>
      <c r="I132" s="49"/>
    </row>
    <row r="133" spans="1:9" ht="13.5" thickBot="1" x14ac:dyDescent="0.25">
      <c r="A133" s="597"/>
      <c r="B133" s="109"/>
      <c r="C133" s="88" t="s">
        <v>78</v>
      </c>
      <c r="D133" s="9"/>
      <c r="E133" s="205"/>
      <c r="F133" s="20"/>
      <c r="G133" s="205"/>
      <c r="H133" s="205"/>
      <c r="I133" s="49"/>
    </row>
    <row r="134" spans="1:9" ht="13.5" thickBot="1" x14ac:dyDescent="0.25">
      <c r="A134" s="598"/>
      <c r="B134" s="109"/>
      <c r="C134" s="88" t="s">
        <v>79</v>
      </c>
      <c r="D134" s="214"/>
      <c r="E134" s="217"/>
      <c r="F134" s="214"/>
      <c r="G134" s="217"/>
      <c r="H134" s="217"/>
      <c r="I134" s="49"/>
    </row>
    <row r="135" spans="1:9" ht="26.25" thickBot="1" x14ac:dyDescent="0.25">
      <c r="A135" s="120" t="s">
        <v>87</v>
      </c>
      <c r="B135" s="167"/>
      <c r="C135" s="88" t="s">
        <v>86</v>
      </c>
      <c r="D135" s="241"/>
      <c r="E135" s="242"/>
      <c r="F135" s="241"/>
      <c r="G135" s="242"/>
      <c r="H135" s="259"/>
      <c r="I135" s="260">
        <v>4485.1099999999997</v>
      </c>
    </row>
    <row r="136" spans="1:9" ht="13.5" thickBot="1" x14ac:dyDescent="0.25">
      <c r="A136" s="46"/>
      <c r="B136" s="79">
        <f>SUM(B123:B135)</f>
        <v>0</v>
      </c>
      <c r="C136" s="78"/>
      <c r="D136" s="79"/>
      <c r="E136" s="80"/>
      <c r="F136" s="78"/>
      <c r="G136" s="78"/>
      <c r="H136" s="79" t="s">
        <v>16</v>
      </c>
      <c r="I136" s="79">
        <f>SUM(I123:I135)</f>
        <v>4485.1099999999997</v>
      </c>
    </row>
    <row r="137" spans="1:9" ht="51.75" thickBot="1" x14ac:dyDescent="0.25">
      <c r="A137" s="137" t="s">
        <v>97</v>
      </c>
      <c r="B137" s="117" t="s">
        <v>15</v>
      </c>
      <c r="C137" s="117" t="s">
        <v>4</v>
      </c>
      <c r="D137" s="117" t="s">
        <v>22</v>
      </c>
      <c r="E137" s="285" t="s">
        <v>17</v>
      </c>
      <c r="F137" s="117" t="s">
        <v>18</v>
      </c>
      <c r="G137" s="117" t="s">
        <v>9</v>
      </c>
      <c r="H137" s="117" t="s">
        <v>12</v>
      </c>
      <c r="I137" s="118" t="s">
        <v>11</v>
      </c>
    </row>
    <row r="138" spans="1:9" ht="13.5" thickBot="1" x14ac:dyDescent="0.25">
      <c r="A138" s="209"/>
      <c r="B138" s="188"/>
      <c r="C138" s="73" t="s">
        <v>86</v>
      </c>
      <c r="D138" s="166"/>
      <c r="E138" s="53"/>
      <c r="F138" s="53"/>
      <c r="G138" s="53"/>
      <c r="H138" s="156"/>
      <c r="I138" s="571">
        <v>7107.95</v>
      </c>
    </row>
    <row r="139" spans="1:9" ht="13.5" thickBot="1" x14ac:dyDescent="0.25">
      <c r="A139" s="137"/>
      <c r="B139" s="277"/>
      <c r="C139" s="78"/>
      <c r="D139" s="79"/>
      <c r="E139" s="80"/>
      <c r="F139" s="78"/>
      <c r="G139" s="78"/>
      <c r="H139" s="79"/>
      <c r="I139" s="81">
        <f>SUM(I138)</f>
        <v>7107.95</v>
      </c>
    </row>
    <row r="140" spans="1:9" ht="12.75" customHeight="1" x14ac:dyDescent="0.2">
      <c r="A140" s="9"/>
      <c r="B140" s="9"/>
      <c r="C140" s="9"/>
      <c r="D140" s="9"/>
      <c r="E140" s="9"/>
      <c r="F140" s="20"/>
      <c r="G140" s="20"/>
      <c r="H140" s="20"/>
      <c r="I140" s="20"/>
    </row>
    <row r="141" spans="1:9" ht="12.75" customHeight="1" x14ac:dyDescent="0.2">
      <c r="A141" s="21" t="s">
        <v>20</v>
      </c>
      <c r="B141" s="22"/>
      <c r="C141" s="23"/>
      <c r="D141" s="4" t="s">
        <v>8</v>
      </c>
      <c r="E141" s="4" t="s">
        <v>5</v>
      </c>
      <c r="F141" s="122" t="s">
        <v>6</v>
      </c>
    </row>
    <row r="142" spans="1:9" ht="12.75" customHeight="1" x14ac:dyDescent="0.2">
      <c r="A142" s="593" t="s">
        <v>14</v>
      </c>
      <c r="B142" s="594"/>
      <c r="C142" s="25"/>
      <c r="D142" s="26">
        <f>B44</f>
        <v>10834.340700000001</v>
      </c>
      <c r="E142" s="26">
        <f>I44</f>
        <v>10475.547199999999</v>
      </c>
      <c r="F142" s="123">
        <f>D142+E142</f>
        <v>21309.887900000002</v>
      </c>
    </row>
    <row r="143" spans="1:9" ht="12.75" customHeight="1" x14ac:dyDescent="0.2">
      <c r="A143" s="593" t="s">
        <v>1603</v>
      </c>
      <c r="B143" s="594"/>
      <c r="C143" s="25"/>
      <c r="D143" s="26">
        <f>B58</f>
        <v>4865.7962999999991</v>
      </c>
      <c r="E143" s="26">
        <f>I58</f>
        <v>0</v>
      </c>
      <c r="F143" s="123">
        <f>D143+E143</f>
        <v>4865.7962999999991</v>
      </c>
    </row>
    <row r="144" spans="1:9" ht="12.75" customHeight="1" x14ac:dyDescent="0.2">
      <c r="A144" s="593" t="s">
        <v>13</v>
      </c>
      <c r="B144" s="594"/>
      <c r="C144" s="25"/>
      <c r="D144" s="26">
        <f>B73</f>
        <v>1236.8599999999999</v>
      </c>
      <c r="E144" s="26">
        <f>I73</f>
        <v>12.3</v>
      </c>
      <c r="F144" s="123">
        <f>D144+E144</f>
        <v>1249.1599999999999</v>
      </c>
    </row>
    <row r="145" spans="1:7" ht="12.75" customHeight="1" x14ac:dyDescent="0.2">
      <c r="A145" s="593" t="s">
        <v>383</v>
      </c>
      <c r="B145" s="594"/>
      <c r="C145" s="25"/>
      <c r="D145" s="26">
        <f>B88</f>
        <v>0</v>
      </c>
      <c r="E145" s="26">
        <f>I88</f>
        <v>0</v>
      </c>
      <c r="F145" s="123">
        <f>D145+E145</f>
        <v>0</v>
      </c>
      <c r="G145" s="56"/>
    </row>
    <row r="146" spans="1:7" ht="12.75" customHeight="1" x14ac:dyDescent="0.2">
      <c r="A146" s="593" t="s">
        <v>25</v>
      </c>
      <c r="B146" s="594"/>
      <c r="C146" s="25"/>
      <c r="D146" s="26">
        <f>B121</f>
        <v>0</v>
      </c>
      <c r="E146" s="26">
        <f>I121</f>
        <v>0</v>
      </c>
      <c r="F146" s="123">
        <f>D146+E146</f>
        <v>0</v>
      </c>
      <c r="G146" s="56"/>
    </row>
    <row r="147" spans="1:7" ht="12.75" customHeight="1" x14ac:dyDescent="0.2">
      <c r="A147" s="607" t="s">
        <v>68</v>
      </c>
      <c r="B147" s="608"/>
      <c r="C147" s="248"/>
      <c r="D147" s="249"/>
      <c r="E147" s="249"/>
      <c r="F147" s="245">
        <f>F148+F149+F150+F151</f>
        <v>18236.05</v>
      </c>
      <c r="G147" s="56"/>
    </row>
    <row r="148" spans="1:7" ht="12.75" customHeight="1" x14ac:dyDescent="0.2">
      <c r="A148" s="605" t="s">
        <v>81</v>
      </c>
      <c r="B148" s="606"/>
      <c r="C148" s="25"/>
      <c r="D148" s="26"/>
      <c r="E148" s="26"/>
      <c r="F148" s="123">
        <f>I102</f>
        <v>3176.4</v>
      </c>
      <c r="G148" s="56"/>
    </row>
    <row r="149" spans="1:7" ht="12.75" customHeight="1" x14ac:dyDescent="0.2">
      <c r="A149" s="605" t="s">
        <v>91</v>
      </c>
      <c r="B149" s="606"/>
      <c r="C149" s="25"/>
      <c r="D149" s="26"/>
      <c r="E149" s="26"/>
      <c r="F149" s="123">
        <f>I103</f>
        <v>10315.07</v>
      </c>
      <c r="G149" s="56"/>
    </row>
    <row r="150" spans="1:7" ht="12.75" customHeight="1" x14ac:dyDescent="0.2">
      <c r="A150" s="605" t="s">
        <v>85</v>
      </c>
      <c r="B150" s="606"/>
      <c r="C150" s="25"/>
      <c r="D150" s="26"/>
      <c r="E150" s="26"/>
      <c r="F150" s="123">
        <f>I104</f>
        <v>815.42</v>
      </c>
      <c r="G150" s="56"/>
    </row>
    <row r="151" spans="1:7" ht="12.75" customHeight="1" x14ac:dyDescent="0.2">
      <c r="A151" s="605" t="s">
        <v>90</v>
      </c>
      <c r="B151" s="606"/>
      <c r="C151" s="25"/>
      <c r="D151" s="26"/>
      <c r="E151" s="26"/>
      <c r="F151" s="123">
        <f>I105</f>
        <v>3929.16</v>
      </c>
      <c r="G151" s="56"/>
    </row>
    <row r="152" spans="1:7" ht="12.75" customHeight="1" x14ac:dyDescent="0.2">
      <c r="A152" s="614" t="s">
        <v>2</v>
      </c>
      <c r="B152" s="615"/>
      <c r="C152" s="25"/>
      <c r="D152" s="26">
        <f>B136</f>
        <v>0</v>
      </c>
      <c r="E152" s="26"/>
      <c r="F152" s="123">
        <f>D152+E152+I136</f>
        <v>4485.1099999999997</v>
      </c>
      <c r="G152" s="56"/>
    </row>
    <row r="153" spans="1:7" ht="12.75" customHeight="1" x14ac:dyDescent="0.2">
      <c r="A153" s="614" t="s">
        <v>97</v>
      </c>
      <c r="B153" s="615"/>
      <c r="C153" s="25"/>
      <c r="D153" s="26"/>
      <c r="E153" s="26"/>
      <c r="F153" s="123">
        <f>I139</f>
        <v>7107.95</v>
      </c>
      <c r="G153" s="56"/>
    </row>
    <row r="154" spans="1:7" ht="12.75" customHeight="1" x14ac:dyDescent="0.2">
      <c r="A154" s="612" t="s">
        <v>21</v>
      </c>
      <c r="B154" s="613"/>
      <c r="C154" s="27"/>
      <c r="D154" s="28">
        <f>SUM(D142:D152)</f>
        <v>16936.996999999999</v>
      </c>
      <c r="E154" s="28">
        <f>SUM(E142:E146)</f>
        <v>10487.847199999998</v>
      </c>
      <c r="F154" s="124">
        <f>F142+F143+F144+F145+F146+F147+F152+F153</f>
        <v>57253.954199999993</v>
      </c>
    </row>
  </sheetData>
  <autoFilter ref="A5:I121"/>
  <mergeCells count="26">
    <mergeCell ref="A154:B154"/>
    <mergeCell ref="A147:B147"/>
    <mergeCell ref="A146:B146"/>
    <mergeCell ref="A153:B153"/>
    <mergeCell ref="A149:B149"/>
    <mergeCell ref="A152:B152"/>
    <mergeCell ref="A150:B150"/>
    <mergeCell ref="G1:H1"/>
    <mergeCell ref="G2:H2"/>
    <mergeCell ref="A1:B1"/>
    <mergeCell ref="A144:B144"/>
    <mergeCell ref="A143:B143"/>
    <mergeCell ref="A90:A102"/>
    <mergeCell ref="A14:A25"/>
    <mergeCell ref="A123:A134"/>
    <mergeCell ref="A142:B142"/>
    <mergeCell ref="C14:C25"/>
    <mergeCell ref="D14:D25"/>
    <mergeCell ref="B14:B25"/>
    <mergeCell ref="A151:B151"/>
    <mergeCell ref="A148:B148"/>
    <mergeCell ref="A145:B145"/>
    <mergeCell ref="A27:A42"/>
    <mergeCell ref="C27:C42"/>
    <mergeCell ref="D27:D42"/>
    <mergeCell ref="B27:B42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2"/>
  <dimension ref="A1:IU168"/>
  <sheetViews>
    <sheetView topLeftCell="A151" zoomScaleNormal="100" workbookViewId="0">
      <selection activeCell="A156" sqref="A156:B156"/>
    </sheetView>
  </sheetViews>
  <sheetFormatPr defaultRowHeight="12.75" customHeight="1" x14ac:dyDescent="0.2"/>
  <cols>
    <col min="1" max="1" width="22" customWidth="1"/>
    <col min="2" max="2" width="11.7109375" customWidth="1"/>
    <col min="3" max="3" width="13.28515625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486.5</v>
      </c>
      <c r="E2" s="5">
        <v>86834.52</v>
      </c>
      <c r="F2" s="6">
        <v>38808.51</v>
      </c>
      <c r="G2" s="586">
        <f>E2-F2</f>
        <v>48026.01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48</v>
      </c>
      <c r="E3" s="1">
        <v>1</v>
      </c>
      <c r="F3" s="1"/>
      <c r="G3" s="1"/>
      <c r="H3" s="1" t="s">
        <v>24</v>
      </c>
      <c r="I3" s="8">
        <f>F2-F168</f>
        <v>-73240.605399999971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119"/>
      <c r="B6" s="155">
        <v>1462.9</v>
      </c>
      <c r="C6" s="66" t="s">
        <v>65</v>
      </c>
      <c r="D6" s="154"/>
      <c r="E6" s="68"/>
      <c r="F6" s="68"/>
      <c r="G6" s="68"/>
      <c r="H6" s="479"/>
      <c r="I6" s="70">
        <f t="shared" ref="I6:I18" si="0">G6*H6</f>
        <v>0</v>
      </c>
    </row>
    <row r="7" spans="1:9" ht="12.75" customHeight="1" x14ac:dyDescent="0.2">
      <c r="A7" s="596" t="s">
        <v>373</v>
      </c>
      <c r="B7" s="629">
        <v>1459.81</v>
      </c>
      <c r="C7" s="579" t="s">
        <v>66</v>
      </c>
      <c r="D7" s="616"/>
      <c r="E7" s="37" t="s">
        <v>374</v>
      </c>
      <c r="F7" s="37" t="s">
        <v>107</v>
      </c>
      <c r="G7" s="37">
        <v>0.25</v>
      </c>
      <c r="H7" s="342">
        <v>650</v>
      </c>
      <c r="I7" s="39">
        <f t="shared" si="0"/>
        <v>162.5</v>
      </c>
    </row>
    <row r="8" spans="1:9" ht="13.5" thickBot="1" x14ac:dyDescent="0.25">
      <c r="A8" s="598"/>
      <c r="B8" s="630"/>
      <c r="C8" s="580"/>
      <c r="D8" s="617"/>
      <c r="E8" s="86" t="s">
        <v>375</v>
      </c>
      <c r="F8" s="86" t="s">
        <v>102</v>
      </c>
      <c r="G8" s="86">
        <v>0.1</v>
      </c>
      <c r="H8" s="346">
        <v>170</v>
      </c>
      <c r="I8" s="203">
        <f t="shared" si="0"/>
        <v>17</v>
      </c>
    </row>
    <row r="9" spans="1:9" ht="12.75" customHeight="1" thickBot="1" x14ac:dyDescent="0.25">
      <c r="A9" s="110"/>
      <c r="B9" s="172">
        <v>1561.24</v>
      </c>
      <c r="C9" s="170" t="s">
        <v>69</v>
      </c>
      <c r="D9" s="182"/>
      <c r="E9" s="86"/>
      <c r="F9" s="86"/>
      <c r="G9" s="86"/>
      <c r="H9" s="346"/>
      <c r="I9" s="203">
        <f t="shared" si="0"/>
        <v>0</v>
      </c>
    </row>
    <row r="10" spans="1:9" ht="12.75" customHeight="1" thickBot="1" x14ac:dyDescent="0.25">
      <c r="A10" s="106"/>
      <c r="B10" s="109">
        <v>1379.94</v>
      </c>
      <c r="C10" s="88" t="s">
        <v>71</v>
      </c>
      <c r="D10" s="89"/>
      <c r="E10" s="47"/>
      <c r="F10" s="47"/>
      <c r="G10" s="47"/>
      <c r="H10" s="341"/>
      <c r="I10" s="49">
        <f t="shared" si="0"/>
        <v>0</v>
      </c>
    </row>
    <row r="11" spans="1:9" ht="12.75" customHeight="1" thickBot="1" x14ac:dyDescent="0.25">
      <c r="A11" s="106"/>
      <c r="B11" s="109">
        <v>1280.04</v>
      </c>
      <c r="C11" s="88" t="s">
        <v>72</v>
      </c>
      <c r="D11" s="89"/>
      <c r="E11" s="47"/>
      <c r="F11" s="47"/>
      <c r="G11" s="47"/>
      <c r="H11" s="341"/>
      <c r="I11" s="49">
        <f t="shared" si="0"/>
        <v>0</v>
      </c>
    </row>
    <row r="12" spans="1:9" ht="12.75" customHeight="1" thickBot="1" x14ac:dyDescent="0.25">
      <c r="A12" s="106"/>
      <c r="B12" s="109">
        <v>1132.3599999999999</v>
      </c>
      <c r="C12" s="88" t="s">
        <v>73</v>
      </c>
      <c r="D12" s="89"/>
      <c r="E12" s="47"/>
      <c r="F12" s="47"/>
      <c r="G12" s="47"/>
      <c r="H12" s="341"/>
      <c r="I12" s="49">
        <f t="shared" si="0"/>
        <v>0</v>
      </c>
    </row>
    <row r="13" spans="1:9" ht="12.75" customHeight="1" thickBot="1" x14ac:dyDescent="0.25">
      <c r="A13" s="106"/>
      <c r="B13" s="109">
        <v>975.16</v>
      </c>
      <c r="C13" s="88" t="s">
        <v>74</v>
      </c>
      <c r="D13" s="89"/>
      <c r="E13" s="47"/>
      <c r="F13" s="47"/>
      <c r="G13" s="47"/>
      <c r="H13" s="341"/>
      <c r="I13" s="49">
        <f t="shared" si="0"/>
        <v>0</v>
      </c>
    </row>
    <row r="14" spans="1:9" ht="12.75" customHeight="1" thickBot="1" x14ac:dyDescent="0.25">
      <c r="A14" s="119"/>
      <c r="B14" s="164">
        <v>798.26099999999997</v>
      </c>
      <c r="C14" s="88" t="s">
        <v>75</v>
      </c>
      <c r="D14" s="165"/>
      <c r="E14" s="85"/>
      <c r="F14" s="85"/>
      <c r="G14" s="85"/>
      <c r="H14" s="348"/>
      <c r="I14" s="49">
        <f t="shared" si="0"/>
        <v>0</v>
      </c>
    </row>
    <row r="15" spans="1:9" ht="12.75" customHeight="1" thickBot="1" x14ac:dyDescent="0.25">
      <c r="A15" s="119"/>
      <c r="B15" s="164">
        <v>867.31759999999997</v>
      </c>
      <c r="C15" s="88" t="s">
        <v>76</v>
      </c>
      <c r="D15" s="165"/>
      <c r="E15" s="85"/>
      <c r="F15" s="85"/>
      <c r="G15" s="85"/>
      <c r="H15" s="348"/>
      <c r="I15" s="49">
        <f t="shared" si="0"/>
        <v>0</v>
      </c>
    </row>
    <row r="16" spans="1:9" ht="12.75" customHeight="1" thickBot="1" x14ac:dyDescent="0.25">
      <c r="A16" s="119"/>
      <c r="B16" s="109">
        <v>879.27110000000005</v>
      </c>
      <c r="C16" s="88" t="s">
        <v>77</v>
      </c>
      <c r="D16" s="89"/>
      <c r="E16" s="47"/>
      <c r="F16" s="47"/>
      <c r="G16" s="47"/>
      <c r="H16" s="341"/>
      <c r="I16" s="49">
        <f t="shared" si="0"/>
        <v>0</v>
      </c>
    </row>
    <row r="17" spans="1:9" ht="12.75" customHeight="1" thickBot="1" x14ac:dyDescent="0.25">
      <c r="A17" s="432"/>
      <c r="B17" s="109">
        <v>950.81590000000006</v>
      </c>
      <c r="C17" s="88" t="s">
        <v>78</v>
      </c>
      <c r="D17" s="407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340"/>
      <c r="B18" s="172">
        <v>947.83519999999999</v>
      </c>
      <c r="C18" s="170" t="s">
        <v>79</v>
      </c>
      <c r="D18" s="182"/>
      <c r="E18" s="86"/>
      <c r="F18" s="86"/>
      <c r="G18" s="86"/>
      <c r="H18" s="346"/>
      <c r="I18" s="203">
        <f t="shared" si="0"/>
        <v>0</v>
      </c>
    </row>
    <row r="19" spans="1:9" ht="12.75" customHeight="1" thickBot="1" x14ac:dyDescent="0.25">
      <c r="A19" s="82"/>
      <c r="B19" s="200">
        <f>SUM(B6:B18)</f>
        <v>13694.950799999999</v>
      </c>
      <c r="C19" s="201"/>
      <c r="D19" s="200"/>
      <c r="E19" s="202"/>
      <c r="F19" s="201"/>
      <c r="G19" s="201"/>
      <c r="H19" s="200" t="s">
        <v>16</v>
      </c>
      <c r="I19" s="200">
        <f>SUM(I6:I18)</f>
        <v>179.5</v>
      </c>
    </row>
    <row r="20" spans="1:9" ht="77.25" thickBot="1" x14ac:dyDescent="0.25">
      <c r="A20" s="137" t="s">
        <v>1602</v>
      </c>
      <c r="B20" s="117" t="s">
        <v>15</v>
      </c>
      <c r="C20" s="117" t="s">
        <v>4</v>
      </c>
      <c r="D20" s="117" t="s">
        <v>22</v>
      </c>
      <c r="E20" s="121" t="s">
        <v>17</v>
      </c>
      <c r="F20" s="117" t="s">
        <v>18</v>
      </c>
      <c r="G20" s="117" t="s">
        <v>9</v>
      </c>
      <c r="H20" s="117" t="s">
        <v>12</v>
      </c>
      <c r="I20" s="118" t="s">
        <v>11</v>
      </c>
    </row>
    <row r="21" spans="1:9" ht="12.75" customHeight="1" x14ac:dyDescent="0.2">
      <c r="A21" s="681" t="s">
        <v>118</v>
      </c>
      <c r="B21" s="579">
        <v>2112.94</v>
      </c>
      <c r="C21" s="678" t="s">
        <v>65</v>
      </c>
      <c r="D21" s="678" t="s">
        <v>121</v>
      </c>
      <c r="E21" s="381" t="s">
        <v>236</v>
      </c>
      <c r="F21" s="381" t="s">
        <v>104</v>
      </c>
      <c r="G21" s="381">
        <v>8</v>
      </c>
      <c r="H21" s="385">
        <v>56.24</v>
      </c>
      <c r="I21" s="39">
        <f t="shared" ref="I21:I76" si="1">G21*H21</f>
        <v>449.92</v>
      </c>
    </row>
    <row r="22" spans="1:9" ht="12.75" customHeight="1" x14ac:dyDescent="0.2">
      <c r="A22" s="682"/>
      <c r="B22" s="581"/>
      <c r="C22" s="679"/>
      <c r="D22" s="679"/>
      <c r="E22" s="174" t="s">
        <v>237</v>
      </c>
      <c r="F22" s="174" t="s">
        <v>100</v>
      </c>
      <c r="G22" s="174">
        <v>1</v>
      </c>
      <c r="H22" s="174">
        <v>5.92</v>
      </c>
      <c r="I22" s="43">
        <f t="shared" si="1"/>
        <v>5.92</v>
      </c>
    </row>
    <row r="23" spans="1:9" ht="12.75" customHeight="1" thickBot="1" x14ac:dyDescent="0.25">
      <c r="A23" s="683"/>
      <c r="B23" s="580"/>
      <c r="C23" s="680"/>
      <c r="D23" s="680"/>
      <c r="E23" s="460" t="s">
        <v>231</v>
      </c>
      <c r="F23" s="460" t="s">
        <v>100</v>
      </c>
      <c r="G23" s="460">
        <v>2</v>
      </c>
      <c r="H23" s="460">
        <v>3.82</v>
      </c>
      <c r="I23" s="42">
        <f t="shared" si="1"/>
        <v>7.64</v>
      </c>
    </row>
    <row r="24" spans="1:9" ht="12.75" customHeight="1" x14ac:dyDescent="0.2">
      <c r="A24" s="459"/>
      <c r="B24" s="33">
        <v>1773.3</v>
      </c>
      <c r="C24" s="314" t="s">
        <v>66</v>
      </c>
      <c r="D24" s="315"/>
      <c r="E24" s="314"/>
      <c r="F24" s="314"/>
      <c r="G24" s="314"/>
      <c r="H24" s="314"/>
      <c r="I24" s="160">
        <f t="shared" si="1"/>
        <v>0</v>
      </c>
    </row>
    <row r="25" spans="1:9" ht="12.75" customHeight="1" x14ac:dyDescent="0.2">
      <c r="A25" s="309"/>
      <c r="B25" s="13">
        <v>1779.73</v>
      </c>
      <c r="C25" s="174" t="s">
        <v>69</v>
      </c>
      <c r="D25" s="310"/>
      <c r="E25" s="174"/>
      <c r="F25" s="174"/>
      <c r="G25" s="174"/>
      <c r="H25" s="174"/>
      <c r="I25" s="43">
        <f t="shared" si="1"/>
        <v>0</v>
      </c>
    </row>
    <row r="26" spans="1:9" ht="12.75" customHeight="1" x14ac:dyDescent="0.2">
      <c r="A26" s="309"/>
      <c r="B26" s="13">
        <v>1645.72</v>
      </c>
      <c r="C26" s="174" t="s">
        <v>71</v>
      </c>
      <c r="D26" s="310"/>
      <c r="E26" s="174"/>
      <c r="F26" s="174"/>
      <c r="G26" s="174"/>
      <c r="H26" s="174"/>
      <c r="I26" s="43">
        <f t="shared" si="1"/>
        <v>0</v>
      </c>
    </row>
    <row r="27" spans="1:9" ht="12.75" customHeight="1" x14ac:dyDescent="0.2">
      <c r="A27" s="309"/>
      <c r="B27" s="13">
        <v>1640.51</v>
      </c>
      <c r="C27" s="174" t="s">
        <v>72</v>
      </c>
      <c r="D27" s="310"/>
      <c r="E27" s="174"/>
      <c r="F27" s="174"/>
      <c r="G27" s="174"/>
      <c r="H27" s="174"/>
      <c r="I27" s="43">
        <f t="shared" si="1"/>
        <v>0</v>
      </c>
    </row>
    <row r="28" spans="1:9" ht="12.75" customHeight="1" x14ac:dyDescent="0.2">
      <c r="A28" s="309"/>
      <c r="B28" s="13">
        <v>1616.45</v>
      </c>
      <c r="C28" s="174" t="s">
        <v>73</v>
      </c>
      <c r="D28" s="310"/>
      <c r="E28" s="174"/>
      <c r="F28" s="174"/>
      <c r="G28" s="174"/>
      <c r="H28" s="174"/>
      <c r="I28" s="43">
        <f t="shared" si="1"/>
        <v>0</v>
      </c>
    </row>
    <row r="29" spans="1:9" x14ac:dyDescent="0.2">
      <c r="A29" s="309"/>
      <c r="B29" s="13">
        <v>2025.47</v>
      </c>
      <c r="C29" s="174" t="s">
        <v>74</v>
      </c>
      <c r="D29" s="310"/>
      <c r="E29" s="174"/>
      <c r="F29" s="174"/>
      <c r="G29" s="174"/>
      <c r="H29" s="174"/>
      <c r="I29" s="43">
        <f t="shared" si="1"/>
        <v>0</v>
      </c>
    </row>
    <row r="30" spans="1:9" ht="12.75" customHeight="1" thickBot="1" x14ac:dyDescent="0.25">
      <c r="A30" s="545"/>
      <c r="B30" s="74">
        <v>2091.971</v>
      </c>
      <c r="C30" s="546" t="s">
        <v>75</v>
      </c>
      <c r="D30" s="547"/>
      <c r="E30" s="546"/>
      <c r="F30" s="546"/>
      <c r="G30" s="546"/>
      <c r="H30" s="546"/>
      <c r="I30" s="204">
        <f t="shared" si="1"/>
        <v>0</v>
      </c>
    </row>
    <row r="31" spans="1:9" ht="12.75" customHeight="1" x14ac:dyDescent="0.2">
      <c r="A31" s="681" t="s">
        <v>150</v>
      </c>
      <c r="B31" s="579">
        <v>2461.6819999999998</v>
      </c>
      <c r="C31" s="678" t="s">
        <v>76</v>
      </c>
      <c r="D31" s="678" t="s">
        <v>126</v>
      </c>
      <c r="E31" s="549" t="s">
        <v>236</v>
      </c>
      <c r="F31" s="549" t="s">
        <v>104</v>
      </c>
      <c r="G31" s="549">
        <v>8</v>
      </c>
      <c r="H31" s="549">
        <v>56.72</v>
      </c>
      <c r="I31" s="39">
        <f t="shared" si="1"/>
        <v>453.76</v>
      </c>
    </row>
    <row r="32" spans="1:9" ht="12.75" customHeight="1" x14ac:dyDescent="0.2">
      <c r="A32" s="682"/>
      <c r="B32" s="581"/>
      <c r="C32" s="679"/>
      <c r="D32" s="679"/>
      <c r="E32" s="174" t="s">
        <v>411</v>
      </c>
      <c r="F32" s="174" t="s">
        <v>100</v>
      </c>
      <c r="G32" s="174">
        <v>4</v>
      </c>
      <c r="H32" s="356">
        <v>5.44</v>
      </c>
      <c r="I32" s="43">
        <f t="shared" si="1"/>
        <v>21.76</v>
      </c>
    </row>
    <row r="33" spans="1:9" ht="12.75" customHeight="1" x14ac:dyDescent="0.2">
      <c r="A33" s="682"/>
      <c r="B33" s="581"/>
      <c r="C33" s="679"/>
      <c r="D33" s="679"/>
      <c r="E33" s="174" t="s">
        <v>237</v>
      </c>
      <c r="F33" s="174" t="s">
        <v>100</v>
      </c>
      <c r="G33" s="174">
        <v>4</v>
      </c>
      <c r="H33" s="356">
        <v>4.59</v>
      </c>
      <c r="I33" s="43">
        <f t="shared" si="1"/>
        <v>18.36</v>
      </c>
    </row>
    <row r="34" spans="1:9" ht="12.75" customHeight="1" x14ac:dyDescent="0.2">
      <c r="A34" s="682"/>
      <c r="B34" s="581"/>
      <c r="C34" s="679"/>
      <c r="D34" s="679"/>
      <c r="E34" s="174" t="s">
        <v>231</v>
      </c>
      <c r="F34" s="174" t="s">
        <v>100</v>
      </c>
      <c r="G34" s="174">
        <v>6</v>
      </c>
      <c r="H34" s="356">
        <v>5</v>
      </c>
      <c r="I34" s="43">
        <f t="shared" si="1"/>
        <v>30</v>
      </c>
    </row>
    <row r="35" spans="1:9" ht="12.75" customHeight="1" x14ac:dyDescent="0.2">
      <c r="A35" s="682"/>
      <c r="B35" s="581"/>
      <c r="C35" s="679"/>
      <c r="D35" s="679"/>
      <c r="E35" s="174" t="s">
        <v>230</v>
      </c>
      <c r="F35" s="174" t="s">
        <v>100</v>
      </c>
      <c r="G35" s="174">
        <v>1</v>
      </c>
      <c r="H35" s="356">
        <v>50.75</v>
      </c>
      <c r="I35" s="43">
        <f t="shared" si="1"/>
        <v>50.75</v>
      </c>
    </row>
    <row r="36" spans="1:9" ht="12.75" customHeight="1" x14ac:dyDescent="0.2">
      <c r="A36" s="682"/>
      <c r="B36" s="581"/>
      <c r="C36" s="679"/>
      <c r="D36" s="679"/>
      <c r="E36" s="174" t="s">
        <v>414</v>
      </c>
      <c r="F36" s="174" t="s">
        <v>100</v>
      </c>
      <c r="G36" s="174">
        <v>1</v>
      </c>
      <c r="H36" s="356">
        <v>50.86</v>
      </c>
      <c r="I36" s="43">
        <f t="shared" si="1"/>
        <v>50.86</v>
      </c>
    </row>
    <row r="37" spans="1:9" ht="12.75" customHeight="1" x14ac:dyDescent="0.2">
      <c r="A37" s="682"/>
      <c r="B37" s="581"/>
      <c r="C37" s="679"/>
      <c r="D37" s="679"/>
      <c r="E37" s="174" t="s">
        <v>333</v>
      </c>
      <c r="F37" s="174" t="s">
        <v>100</v>
      </c>
      <c r="G37" s="174">
        <v>1</v>
      </c>
      <c r="H37" s="356">
        <v>105.64</v>
      </c>
      <c r="I37" s="43">
        <f t="shared" si="1"/>
        <v>105.64</v>
      </c>
    </row>
    <row r="38" spans="1:9" ht="12.75" customHeight="1" x14ac:dyDescent="0.2">
      <c r="A38" s="682"/>
      <c r="B38" s="581"/>
      <c r="C38" s="679"/>
      <c r="D38" s="679"/>
      <c r="E38" s="174" t="s">
        <v>419</v>
      </c>
      <c r="F38" s="174" t="s">
        <v>100</v>
      </c>
      <c r="G38" s="174">
        <v>1</v>
      </c>
      <c r="H38" s="356">
        <v>148.01</v>
      </c>
      <c r="I38" s="43">
        <f t="shared" si="1"/>
        <v>148.01</v>
      </c>
    </row>
    <row r="39" spans="1:9" ht="12.75" customHeight="1" x14ac:dyDescent="0.2">
      <c r="A39" s="682"/>
      <c r="B39" s="581"/>
      <c r="C39" s="679"/>
      <c r="D39" s="679"/>
      <c r="E39" s="174" t="s">
        <v>1169</v>
      </c>
      <c r="F39" s="174" t="s">
        <v>100</v>
      </c>
      <c r="G39" s="174">
        <v>2</v>
      </c>
      <c r="H39" s="356">
        <v>60</v>
      </c>
      <c r="I39" s="43">
        <f t="shared" si="1"/>
        <v>120</v>
      </c>
    </row>
    <row r="40" spans="1:9" ht="12.75" customHeight="1" x14ac:dyDescent="0.2">
      <c r="A40" s="682"/>
      <c r="B40" s="581"/>
      <c r="C40" s="679"/>
      <c r="D40" s="679"/>
      <c r="E40" s="174" t="s">
        <v>1165</v>
      </c>
      <c r="F40" s="174" t="s">
        <v>100</v>
      </c>
      <c r="G40" s="174">
        <v>1</v>
      </c>
      <c r="H40" s="356">
        <v>45</v>
      </c>
      <c r="I40" s="43">
        <f t="shared" si="1"/>
        <v>45</v>
      </c>
    </row>
    <row r="41" spans="1:9" ht="12.75" customHeight="1" thickBot="1" x14ac:dyDescent="0.25">
      <c r="A41" s="683"/>
      <c r="B41" s="581"/>
      <c r="C41" s="679"/>
      <c r="D41" s="680"/>
      <c r="E41" s="460" t="s">
        <v>193</v>
      </c>
      <c r="F41" s="460" t="s">
        <v>100</v>
      </c>
      <c r="G41" s="460">
        <v>1</v>
      </c>
      <c r="H41" s="550">
        <v>110.19</v>
      </c>
      <c r="I41" s="42">
        <f t="shared" si="1"/>
        <v>110.19</v>
      </c>
    </row>
    <row r="42" spans="1:9" ht="12.75" customHeight="1" x14ac:dyDescent="0.2">
      <c r="A42" s="681" t="s">
        <v>118</v>
      </c>
      <c r="B42" s="581"/>
      <c r="C42" s="679"/>
      <c r="D42" s="678" t="s">
        <v>1170</v>
      </c>
      <c r="E42" s="549" t="s">
        <v>868</v>
      </c>
      <c r="F42" s="549" t="s">
        <v>100</v>
      </c>
      <c r="G42" s="549">
        <v>1</v>
      </c>
      <c r="H42" s="551">
        <v>45</v>
      </c>
      <c r="I42" s="39">
        <f t="shared" si="1"/>
        <v>45</v>
      </c>
    </row>
    <row r="43" spans="1:9" ht="12.75" customHeight="1" x14ac:dyDescent="0.2">
      <c r="A43" s="682"/>
      <c r="B43" s="581"/>
      <c r="C43" s="679"/>
      <c r="D43" s="679"/>
      <c r="E43" s="174" t="s">
        <v>1171</v>
      </c>
      <c r="F43" s="174" t="s">
        <v>100</v>
      </c>
      <c r="G43" s="174">
        <v>1</v>
      </c>
      <c r="H43" s="356">
        <v>12.63</v>
      </c>
      <c r="I43" s="43">
        <f t="shared" si="1"/>
        <v>12.63</v>
      </c>
    </row>
    <row r="44" spans="1:9" ht="12.75" customHeight="1" x14ac:dyDescent="0.2">
      <c r="A44" s="682"/>
      <c r="B44" s="581"/>
      <c r="C44" s="679"/>
      <c r="D44" s="679"/>
      <c r="E44" s="174" t="s">
        <v>941</v>
      </c>
      <c r="F44" s="174" t="s">
        <v>100</v>
      </c>
      <c r="G44" s="174">
        <v>1</v>
      </c>
      <c r="H44" s="356">
        <v>22.15</v>
      </c>
      <c r="I44" s="43">
        <f t="shared" si="1"/>
        <v>22.15</v>
      </c>
    </row>
    <row r="45" spans="1:9" ht="12.75" customHeight="1" x14ac:dyDescent="0.2">
      <c r="A45" s="682"/>
      <c r="B45" s="581"/>
      <c r="C45" s="679"/>
      <c r="D45" s="679"/>
      <c r="E45" s="174" t="s">
        <v>600</v>
      </c>
      <c r="F45" s="174" t="s">
        <v>100</v>
      </c>
      <c r="G45" s="174">
        <v>2</v>
      </c>
      <c r="H45" s="356">
        <v>5.29</v>
      </c>
      <c r="I45" s="43">
        <f t="shared" si="1"/>
        <v>10.58</v>
      </c>
    </row>
    <row r="46" spans="1:9" ht="12.75" customHeight="1" x14ac:dyDescent="0.2">
      <c r="A46" s="682"/>
      <c r="B46" s="581"/>
      <c r="C46" s="679"/>
      <c r="D46" s="679"/>
      <c r="E46" s="174" t="s">
        <v>1172</v>
      </c>
      <c r="F46" s="174" t="s">
        <v>100</v>
      </c>
      <c r="G46" s="174">
        <v>1</v>
      </c>
      <c r="H46" s="356">
        <v>69</v>
      </c>
      <c r="I46" s="43">
        <f t="shared" si="1"/>
        <v>69</v>
      </c>
    </row>
    <row r="47" spans="1:9" ht="12.75" customHeight="1" x14ac:dyDescent="0.2">
      <c r="A47" s="682"/>
      <c r="B47" s="581"/>
      <c r="C47" s="679"/>
      <c r="D47" s="679"/>
      <c r="E47" s="174" t="s">
        <v>1173</v>
      </c>
      <c r="F47" s="174" t="s">
        <v>104</v>
      </c>
      <c r="G47" s="174">
        <v>12</v>
      </c>
      <c r="H47" s="356">
        <v>60</v>
      </c>
      <c r="I47" s="43">
        <f t="shared" si="1"/>
        <v>720</v>
      </c>
    </row>
    <row r="48" spans="1:9" ht="12.75" customHeight="1" x14ac:dyDescent="0.2">
      <c r="A48" s="682"/>
      <c r="B48" s="581"/>
      <c r="C48" s="679"/>
      <c r="D48" s="679"/>
      <c r="E48" s="174" t="s">
        <v>333</v>
      </c>
      <c r="F48" s="174" t="s">
        <v>100</v>
      </c>
      <c r="G48" s="174">
        <v>1</v>
      </c>
      <c r="H48" s="356">
        <v>105.64</v>
      </c>
      <c r="I48" s="43">
        <f t="shared" si="1"/>
        <v>105.64</v>
      </c>
    </row>
    <row r="49" spans="1:9" ht="12.75" customHeight="1" x14ac:dyDescent="0.2">
      <c r="A49" s="682"/>
      <c r="B49" s="581"/>
      <c r="C49" s="679"/>
      <c r="D49" s="679"/>
      <c r="E49" s="174" t="s">
        <v>316</v>
      </c>
      <c r="F49" s="174" t="s">
        <v>104</v>
      </c>
      <c r="G49" s="174">
        <v>1</v>
      </c>
      <c r="H49" s="356">
        <v>93.24</v>
      </c>
      <c r="I49" s="43">
        <f t="shared" si="1"/>
        <v>93.24</v>
      </c>
    </row>
    <row r="50" spans="1:9" ht="12.75" customHeight="1" thickBot="1" x14ac:dyDescent="0.25">
      <c r="A50" s="683"/>
      <c r="B50" s="580"/>
      <c r="C50" s="680"/>
      <c r="D50" s="680"/>
      <c r="E50" s="460" t="s">
        <v>1003</v>
      </c>
      <c r="F50" s="460" t="s">
        <v>100</v>
      </c>
      <c r="G50" s="460">
        <v>1</v>
      </c>
      <c r="H50" s="550">
        <v>219.39</v>
      </c>
      <c r="I50" s="42">
        <f t="shared" si="1"/>
        <v>219.39</v>
      </c>
    </row>
    <row r="51" spans="1:9" ht="12.75" customHeight="1" x14ac:dyDescent="0.2">
      <c r="A51" s="459"/>
      <c r="B51" s="33">
        <v>1976.309</v>
      </c>
      <c r="C51" s="314" t="s">
        <v>77</v>
      </c>
      <c r="D51" s="315"/>
      <c r="E51" s="314"/>
      <c r="F51" s="314"/>
      <c r="G51" s="314"/>
      <c r="H51" s="548"/>
      <c r="I51" s="160"/>
    </row>
    <row r="52" spans="1:9" ht="12.75" customHeight="1" thickBot="1" x14ac:dyDescent="0.25">
      <c r="A52" s="545"/>
      <c r="B52" s="74">
        <v>2559.6109999999999</v>
      </c>
      <c r="C52" s="546" t="s">
        <v>78</v>
      </c>
      <c r="D52" s="547"/>
      <c r="E52" s="546"/>
      <c r="F52" s="546"/>
      <c r="G52" s="546"/>
      <c r="H52" s="566"/>
      <c r="I52" s="204">
        <f t="shared" si="1"/>
        <v>0</v>
      </c>
    </row>
    <row r="53" spans="1:9" ht="12.75" customHeight="1" x14ac:dyDescent="0.2">
      <c r="A53" s="681" t="s">
        <v>118</v>
      </c>
      <c r="B53" s="579">
        <v>2197.2089999999998</v>
      </c>
      <c r="C53" s="678" t="s">
        <v>79</v>
      </c>
      <c r="D53" s="678" t="s">
        <v>376</v>
      </c>
      <c r="E53" s="549" t="s">
        <v>274</v>
      </c>
      <c r="F53" s="549" t="s">
        <v>100</v>
      </c>
      <c r="G53" s="549">
        <v>2</v>
      </c>
      <c r="H53" s="551">
        <v>140</v>
      </c>
      <c r="I53" s="39">
        <f t="shared" si="1"/>
        <v>280</v>
      </c>
    </row>
    <row r="54" spans="1:9" ht="12.75" customHeight="1" x14ac:dyDescent="0.2">
      <c r="A54" s="682"/>
      <c r="B54" s="581"/>
      <c r="C54" s="679"/>
      <c r="D54" s="679"/>
      <c r="E54" s="174" t="s">
        <v>1507</v>
      </c>
      <c r="F54" s="174" t="s">
        <v>100</v>
      </c>
      <c r="G54" s="174">
        <v>1</v>
      </c>
      <c r="H54" s="356">
        <v>220</v>
      </c>
      <c r="I54" s="43">
        <f t="shared" si="1"/>
        <v>220</v>
      </c>
    </row>
    <row r="55" spans="1:9" ht="12.75" customHeight="1" x14ac:dyDescent="0.2">
      <c r="A55" s="682"/>
      <c r="B55" s="581"/>
      <c r="C55" s="679"/>
      <c r="D55" s="679"/>
      <c r="E55" s="174" t="s">
        <v>1508</v>
      </c>
      <c r="F55" s="174" t="s">
        <v>100</v>
      </c>
      <c r="G55" s="174">
        <v>1</v>
      </c>
      <c r="H55" s="356">
        <v>90</v>
      </c>
      <c r="I55" s="43">
        <f t="shared" si="1"/>
        <v>90</v>
      </c>
    </row>
    <row r="56" spans="1:9" ht="12.75" customHeight="1" x14ac:dyDescent="0.2">
      <c r="A56" s="682"/>
      <c r="B56" s="581"/>
      <c r="C56" s="679"/>
      <c r="D56" s="679"/>
      <c r="E56" s="174" t="s">
        <v>1509</v>
      </c>
      <c r="F56" s="174" t="s">
        <v>100</v>
      </c>
      <c r="G56" s="174">
        <v>1</v>
      </c>
      <c r="H56" s="356">
        <v>95</v>
      </c>
      <c r="I56" s="43">
        <f t="shared" si="1"/>
        <v>95</v>
      </c>
    </row>
    <row r="57" spans="1:9" ht="12.75" customHeight="1" x14ac:dyDescent="0.2">
      <c r="A57" s="682"/>
      <c r="B57" s="581"/>
      <c r="C57" s="679"/>
      <c r="D57" s="679"/>
      <c r="E57" s="174" t="s">
        <v>1510</v>
      </c>
      <c r="F57" s="174" t="s">
        <v>100</v>
      </c>
      <c r="G57" s="174">
        <v>1</v>
      </c>
      <c r="H57" s="356">
        <v>17</v>
      </c>
      <c r="I57" s="43">
        <f t="shared" si="1"/>
        <v>17</v>
      </c>
    </row>
    <row r="58" spans="1:9" ht="12.75" customHeight="1" x14ac:dyDescent="0.2">
      <c r="A58" s="682"/>
      <c r="B58" s="581"/>
      <c r="C58" s="679"/>
      <c r="D58" s="679"/>
      <c r="E58" s="174" t="s">
        <v>787</v>
      </c>
      <c r="F58" s="174" t="s">
        <v>100</v>
      </c>
      <c r="G58" s="174">
        <v>2</v>
      </c>
      <c r="H58" s="356">
        <v>350</v>
      </c>
      <c r="I58" s="43">
        <f t="shared" si="1"/>
        <v>700</v>
      </c>
    </row>
    <row r="59" spans="1:9" ht="12.75" customHeight="1" x14ac:dyDescent="0.2">
      <c r="A59" s="682"/>
      <c r="B59" s="581"/>
      <c r="C59" s="679"/>
      <c r="D59" s="679"/>
      <c r="E59" s="174" t="s">
        <v>1511</v>
      </c>
      <c r="F59" s="174" t="s">
        <v>104</v>
      </c>
      <c r="G59" s="174">
        <v>2</v>
      </c>
      <c r="H59" s="356">
        <v>99</v>
      </c>
      <c r="I59" s="43">
        <f t="shared" si="1"/>
        <v>198</v>
      </c>
    </row>
    <row r="60" spans="1:9" ht="12.75" customHeight="1" x14ac:dyDescent="0.2">
      <c r="A60" s="682"/>
      <c r="B60" s="581"/>
      <c r="C60" s="679"/>
      <c r="D60" s="679"/>
      <c r="E60" s="174" t="s">
        <v>1512</v>
      </c>
      <c r="F60" s="174" t="s">
        <v>100</v>
      </c>
      <c r="G60" s="174">
        <v>2</v>
      </c>
      <c r="H60" s="356">
        <v>139.31</v>
      </c>
      <c r="I60" s="43">
        <f t="shared" si="1"/>
        <v>278.62</v>
      </c>
    </row>
    <row r="61" spans="1:9" ht="12.75" customHeight="1" x14ac:dyDescent="0.2">
      <c r="A61" s="682"/>
      <c r="B61" s="581"/>
      <c r="C61" s="679"/>
      <c r="D61" s="679"/>
      <c r="E61" s="314" t="s">
        <v>236</v>
      </c>
      <c r="F61" s="314" t="s">
        <v>104</v>
      </c>
      <c r="G61" s="314">
        <v>24</v>
      </c>
      <c r="H61" s="548">
        <v>56.72</v>
      </c>
      <c r="I61" s="160">
        <f t="shared" si="1"/>
        <v>1361.28</v>
      </c>
    </row>
    <row r="62" spans="1:9" ht="12.75" customHeight="1" x14ac:dyDescent="0.2">
      <c r="A62" s="682"/>
      <c r="B62" s="581"/>
      <c r="C62" s="679"/>
      <c r="D62" s="679"/>
      <c r="E62" s="314" t="s">
        <v>189</v>
      </c>
      <c r="F62" s="314" t="s">
        <v>104</v>
      </c>
      <c r="G62" s="314">
        <v>24</v>
      </c>
      <c r="H62" s="548">
        <v>37.21</v>
      </c>
      <c r="I62" s="160">
        <f t="shared" si="1"/>
        <v>893.04</v>
      </c>
    </row>
    <row r="63" spans="1:9" ht="12.75" customHeight="1" x14ac:dyDescent="0.2">
      <c r="A63" s="682"/>
      <c r="B63" s="581"/>
      <c r="C63" s="679"/>
      <c r="D63" s="679"/>
      <c r="E63" s="314" t="s">
        <v>420</v>
      </c>
      <c r="F63" s="314" t="s">
        <v>100</v>
      </c>
      <c r="G63" s="314">
        <v>20</v>
      </c>
      <c r="H63" s="548">
        <v>4.59</v>
      </c>
      <c r="I63" s="160">
        <f t="shared" si="1"/>
        <v>91.8</v>
      </c>
    </row>
    <row r="64" spans="1:9" ht="12.75" customHeight="1" x14ac:dyDescent="0.2">
      <c r="A64" s="682"/>
      <c r="B64" s="581"/>
      <c r="C64" s="679"/>
      <c r="D64" s="679"/>
      <c r="E64" s="314" t="s">
        <v>749</v>
      </c>
      <c r="F64" s="314" t="s">
        <v>100</v>
      </c>
      <c r="G64" s="314">
        <v>20</v>
      </c>
      <c r="H64" s="548">
        <v>3</v>
      </c>
      <c r="I64" s="160">
        <f t="shared" si="1"/>
        <v>60</v>
      </c>
    </row>
    <row r="65" spans="1:9" ht="12.75" customHeight="1" x14ac:dyDescent="0.2">
      <c r="A65" s="682"/>
      <c r="B65" s="581"/>
      <c r="C65" s="679"/>
      <c r="D65" s="679"/>
      <c r="E65" s="314" t="s">
        <v>231</v>
      </c>
      <c r="F65" s="314" t="s">
        <v>100</v>
      </c>
      <c r="G65" s="314">
        <v>10</v>
      </c>
      <c r="H65" s="548">
        <v>3.82</v>
      </c>
      <c r="I65" s="160">
        <f t="shared" si="1"/>
        <v>38.199999999999996</v>
      </c>
    </row>
    <row r="66" spans="1:9" ht="12.75" customHeight="1" x14ac:dyDescent="0.2">
      <c r="A66" s="682"/>
      <c r="B66" s="581"/>
      <c r="C66" s="679"/>
      <c r="D66" s="679"/>
      <c r="E66" s="314" t="s">
        <v>190</v>
      </c>
      <c r="F66" s="314" t="s">
        <v>100</v>
      </c>
      <c r="G66" s="314">
        <v>10</v>
      </c>
      <c r="H66" s="548">
        <v>2.33</v>
      </c>
      <c r="I66" s="160">
        <f t="shared" si="1"/>
        <v>23.3</v>
      </c>
    </row>
    <row r="67" spans="1:9" ht="12.75" customHeight="1" x14ac:dyDescent="0.2">
      <c r="A67" s="682"/>
      <c r="B67" s="581"/>
      <c r="C67" s="679"/>
      <c r="D67" s="679"/>
      <c r="E67" s="314" t="s">
        <v>185</v>
      </c>
      <c r="F67" s="314" t="s">
        <v>100</v>
      </c>
      <c r="G67" s="314">
        <v>2</v>
      </c>
      <c r="H67" s="548">
        <v>42</v>
      </c>
      <c r="I67" s="160">
        <f t="shared" si="1"/>
        <v>84</v>
      </c>
    </row>
    <row r="68" spans="1:9" ht="12.75" customHeight="1" x14ac:dyDescent="0.2">
      <c r="A68" s="682"/>
      <c r="B68" s="581"/>
      <c r="C68" s="679"/>
      <c r="D68" s="679"/>
      <c r="E68" s="314" t="s">
        <v>249</v>
      </c>
      <c r="F68" s="314" t="s">
        <v>100</v>
      </c>
      <c r="G68" s="314">
        <v>2</v>
      </c>
      <c r="H68" s="548">
        <v>75</v>
      </c>
      <c r="I68" s="160">
        <f t="shared" si="1"/>
        <v>150</v>
      </c>
    </row>
    <row r="69" spans="1:9" ht="12.75" customHeight="1" x14ac:dyDescent="0.2">
      <c r="A69" s="682"/>
      <c r="B69" s="581"/>
      <c r="C69" s="679"/>
      <c r="D69" s="679"/>
      <c r="E69" s="314" t="s">
        <v>333</v>
      </c>
      <c r="F69" s="314" t="s">
        <v>100</v>
      </c>
      <c r="G69" s="314">
        <v>1</v>
      </c>
      <c r="H69" s="548">
        <v>105.64</v>
      </c>
      <c r="I69" s="160">
        <f t="shared" si="1"/>
        <v>105.64</v>
      </c>
    </row>
    <row r="70" spans="1:9" ht="12.75" customHeight="1" x14ac:dyDescent="0.2">
      <c r="A70" s="682"/>
      <c r="B70" s="581"/>
      <c r="C70" s="679"/>
      <c r="D70" s="679"/>
      <c r="E70" s="314" t="s">
        <v>230</v>
      </c>
      <c r="F70" s="314" t="s">
        <v>100</v>
      </c>
      <c r="G70" s="314">
        <v>3</v>
      </c>
      <c r="H70" s="548">
        <v>70.48</v>
      </c>
      <c r="I70" s="160">
        <f t="shared" si="1"/>
        <v>211.44</v>
      </c>
    </row>
    <row r="71" spans="1:9" ht="12.75" customHeight="1" x14ac:dyDescent="0.2">
      <c r="A71" s="682"/>
      <c r="B71" s="581"/>
      <c r="C71" s="679"/>
      <c r="D71" s="679"/>
      <c r="E71" s="314" t="s">
        <v>414</v>
      </c>
      <c r="F71" s="314" t="s">
        <v>100</v>
      </c>
      <c r="G71" s="314">
        <v>1</v>
      </c>
      <c r="H71" s="548">
        <v>43.49</v>
      </c>
      <c r="I71" s="160">
        <f t="shared" si="1"/>
        <v>43.49</v>
      </c>
    </row>
    <row r="72" spans="1:9" ht="12.75" customHeight="1" x14ac:dyDescent="0.2">
      <c r="A72" s="682"/>
      <c r="B72" s="581"/>
      <c r="C72" s="679"/>
      <c r="D72" s="679"/>
      <c r="E72" s="314" t="s">
        <v>431</v>
      </c>
      <c r="F72" s="314" t="s">
        <v>100</v>
      </c>
      <c r="G72" s="314">
        <v>2</v>
      </c>
      <c r="H72" s="548">
        <v>3.5</v>
      </c>
      <c r="I72" s="160">
        <f t="shared" si="1"/>
        <v>7</v>
      </c>
    </row>
    <row r="73" spans="1:9" ht="12.75" customHeight="1" x14ac:dyDescent="0.2">
      <c r="A73" s="682"/>
      <c r="B73" s="581"/>
      <c r="C73" s="679"/>
      <c r="D73" s="679"/>
      <c r="E73" s="174" t="s">
        <v>1476</v>
      </c>
      <c r="F73" s="314" t="s">
        <v>100</v>
      </c>
      <c r="G73" s="174">
        <v>2</v>
      </c>
      <c r="H73" s="356">
        <v>4.22</v>
      </c>
      <c r="I73" s="43">
        <f t="shared" si="1"/>
        <v>8.44</v>
      </c>
    </row>
    <row r="74" spans="1:9" ht="12.75" customHeight="1" x14ac:dyDescent="0.2">
      <c r="A74" s="682"/>
      <c r="B74" s="581"/>
      <c r="C74" s="679"/>
      <c r="D74" s="679"/>
      <c r="E74" s="174" t="s">
        <v>581</v>
      </c>
      <c r="F74" s="314" t="s">
        <v>100</v>
      </c>
      <c r="G74" s="174">
        <v>2</v>
      </c>
      <c r="H74" s="356">
        <v>117.27</v>
      </c>
      <c r="I74" s="43">
        <f t="shared" si="1"/>
        <v>234.54</v>
      </c>
    </row>
    <row r="75" spans="1:9" ht="12.75" customHeight="1" x14ac:dyDescent="0.2">
      <c r="A75" s="682"/>
      <c r="B75" s="581"/>
      <c r="C75" s="679"/>
      <c r="D75" s="679"/>
      <c r="E75" s="174" t="s">
        <v>1513</v>
      </c>
      <c r="F75" s="314" t="s">
        <v>100</v>
      </c>
      <c r="G75" s="174">
        <v>1</v>
      </c>
      <c r="H75" s="356">
        <v>112.45</v>
      </c>
      <c r="I75" s="43">
        <f t="shared" si="1"/>
        <v>112.45</v>
      </c>
    </row>
    <row r="76" spans="1:9" ht="12.75" customHeight="1" thickBot="1" x14ac:dyDescent="0.25">
      <c r="A76" s="683"/>
      <c r="B76" s="580"/>
      <c r="C76" s="680"/>
      <c r="D76" s="680"/>
      <c r="E76" s="460" t="s">
        <v>1514</v>
      </c>
      <c r="F76" s="559" t="s">
        <v>100</v>
      </c>
      <c r="G76" s="460">
        <v>1</v>
      </c>
      <c r="H76" s="550">
        <v>115</v>
      </c>
      <c r="I76" s="42">
        <f t="shared" si="1"/>
        <v>115</v>
      </c>
    </row>
    <row r="77" spans="1:9" ht="12.75" customHeight="1" thickBot="1" x14ac:dyDescent="0.25">
      <c r="A77" s="82"/>
      <c r="B77" s="111">
        <f>SUM(B21:B76)</f>
        <v>23880.901999999998</v>
      </c>
      <c r="C77" s="112"/>
      <c r="D77" s="111"/>
      <c r="E77" s="202"/>
      <c r="F77" s="201"/>
      <c r="G77" s="201"/>
      <c r="H77" s="200" t="s">
        <v>16</v>
      </c>
      <c r="I77" s="200">
        <f>SUM(I21:I76)</f>
        <v>8333.6799999999985</v>
      </c>
    </row>
    <row r="78" spans="1:9" ht="64.5" thickBot="1" x14ac:dyDescent="0.25">
      <c r="A78" s="137" t="s">
        <v>381</v>
      </c>
      <c r="B78" s="117" t="s">
        <v>15</v>
      </c>
      <c r="C78" s="117" t="s">
        <v>4</v>
      </c>
      <c r="D78" s="117" t="s">
        <v>22</v>
      </c>
      <c r="E78" s="121" t="s">
        <v>17</v>
      </c>
      <c r="F78" s="117" t="s">
        <v>18</v>
      </c>
      <c r="G78" s="117" t="s">
        <v>9</v>
      </c>
      <c r="H78" s="117" t="s">
        <v>12</v>
      </c>
      <c r="I78" s="118" t="s">
        <v>11</v>
      </c>
    </row>
    <row r="79" spans="1:9" ht="12.75" customHeight="1" thickBot="1" x14ac:dyDescent="0.25">
      <c r="A79" s="106"/>
      <c r="B79" s="107">
        <v>924.7</v>
      </c>
      <c r="C79" s="58" t="s">
        <v>65</v>
      </c>
      <c r="D79" s="67"/>
      <c r="E79" s="59"/>
      <c r="F79" s="59"/>
      <c r="G79" s="59"/>
      <c r="H79" s="60"/>
      <c r="I79" s="61"/>
    </row>
    <row r="80" spans="1:9" ht="12.75" customHeight="1" thickBot="1" x14ac:dyDescent="0.25">
      <c r="A80" s="106"/>
      <c r="B80" s="125">
        <v>935.74</v>
      </c>
      <c r="C80" s="126" t="s">
        <v>66</v>
      </c>
      <c r="D80" s="127"/>
      <c r="E80" s="128"/>
      <c r="F80" s="128"/>
      <c r="G80" s="128"/>
      <c r="H80" s="129"/>
      <c r="I80" s="130"/>
    </row>
    <row r="81" spans="1:9" ht="12.75" customHeight="1" thickBot="1" x14ac:dyDescent="0.25">
      <c r="A81" s="106"/>
      <c r="B81" s="109">
        <v>889.83</v>
      </c>
      <c r="C81" s="88" t="s">
        <v>69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106"/>
      <c r="B82" s="109">
        <v>885.51</v>
      </c>
      <c r="C82" s="88" t="s">
        <v>71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106"/>
      <c r="B83" s="109">
        <v>907.04</v>
      </c>
      <c r="C83" s="88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106"/>
      <c r="B84" s="109">
        <v>981.16</v>
      </c>
      <c r="C84" s="88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106"/>
      <c r="B85" s="109">
        <v>1483.44</v>
      </c>
      <c r="C85" s="88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106"/>
      <c r="B86" s="109">
        <v>1910.1487999999999</v>
      </c>
      <c r="C86" s="88" t="s">
        <v>75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106"/>
      <c r="B87" s="109">
        <v>1560.6161</v>
      </c>
      <c r="C87" s="88" t="s">
        <v>76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106"/>
      <c r="B88" s="109">
        <v>1477.8478</v>
      </c>
      <c r="C88" s="88" t="s">
        <v>77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106"/>
      <c r="B89" s="109">
        <v>1653.4272000000001</v>
      </c>
      <c r="C89" s="88" t="s">
        <v>78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106"/>
      <c r="B90" s="109">
        <v>1677.8927000000001</v>
      </c>
      <c r="C90" s="88" t="s">
        <v>79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434"/>
      <c r="B91" s="512">
        <f>SUM(B79:B90)</f>
        <v>15287.3526</v>
      </c>
      <c r="C91" s="518" t="s">
        <v>86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596" t="s">
        <v>114</v>
      </c>
      <c r="B92" s="109">
        <v>99.58</v>
      </c>
      <c r="C92" s="88" t="s">
        <v>72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7"/>
      <c r="B93" s="109">
        <v>148.6</v>
      </c>
      <c r="C93" s="88" t="s">
        <v>73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597"/>
      <c r="B94" s="109">
        <v>72.989999999999995</v>
      </c>
      <c r="C94" s="88" t="s">
        <v>74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597"/>
      <c r="B95" s="109">
        <v>29.54</v>
      </c>
      <c r="C95" s="88" t="s">
        <v>75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598"/>
      <c r="B96" s="512">
        <f>SUM(B92:B95)</f>
        <v>350.71000000000004</v>
      </c>
      <c r="C96" s="518" t="s">
        <v>86</v>
      </c>
      <c r="D96" s="89"/>
      <c r="E96" s="47"/>
      <c r="F96" s="47"/>
      <c r="G96" s="47"/>
      <c r="H96" s="48"/>
      <c r="I96" s="49">
        <v>204.2</v>
      </c>
    </row>
    <row r="97" spans="1:9" ht="12.75" customHeight="1" thickBot="1" x14ac:dyDescent="0.25">
      <c r="A97" s="82"/>
      <c r="B97" s="200">
        <f>B91+B96</f>
        <v>15638.062600000001</v>
      </c>
      <c r="C97" s="201"/>
      <c r="D97" s="200"/>
      <c r="E97" s="202"/>
      <c r="F97" s="201"/>
      <c r="G97" s="201"/>
      <c r="H97" s="200" t="s">
        <v>16</v>
      </c>
      <c r="I97" s="200">
        <f>SUM(I79:I96)</f>
        <v>204.2</v>
      </c>
    </row>
    <row r="98" spans="1:9" ht="77.25" thickBot="1" x14ac:dyDescent="0.25">
      <c r="A98" s="137" t="s">
        <v>382</v>
      </c>
      <c r="B98" s="120" t="s">
        <v>15</v>
      </c>
      <c r="C98" s="134" t="s">
        <v>4</v>
      </c>
      <c r="D98" s="120" t="s">
        <v>22</v>
      </c>
      <c r="E98" s="135" t="s">
        <v>17</v>
      </c>
      <c r="F98" s="120" t="s">
        <v>18</v>
      </c>
      <c r="G98" s="134" t="s">
        <v>9</v>
      </c>
      <c r="H98" s="120" t="s">
        <v>12</v>
      </c>
      <c r="I98" s="120" t="s">
        <v>11</v>
      </c>
    </row>
    <row r="99" spans="1:9" ht="12.75" customHeight="1" thickBot="1" x14ac:dyDescent="0.25">
      <c r="A99" s="230"/>
      <c r="B99" s="109"/>
      <c r="C99" s="55" t="s">
        <v>65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/>
      <c r="C100" s="55" t="s">
        <v>66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/>
      <c r="C101" s="88" t="s">
        <v>69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/>
      <c r="C102" s="88" t="s">
        <v>71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/>
      <c r="C103" s="88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/>
      <c r="C104" s="88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/>
      <c r="C105" s="88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/>
      <c r="C106" s="88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/>
      <c r="C107" s="88" t="s">
        <v>76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/>
      <c r="C108" s="88" t="s">
        <v>77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/>
      <c r="C109" s="88" t="s">
        <v>78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/>
      <c r="C110" s="88" t="s">
        <v>79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/>
      <c r="C111" s="170" t="s">
        <v>86</v>
      </c>
      <c r="D111" s="89"/>
      <c r="E111" s="47"/>
      <c r="F111" s="47"/>
      <c r="G111" s="47"/>
      <c r="H111" s="48"/>
      <c r="I111" s="49"/>
    </row>
    <row r="112" spans="1:9" ht="13.5" thickBot="1" x14ac:dyDescent="0.25">
      <c r="A112" s="183"/>
      <c r="B112" s="200">
        <f>SUM(B99:B111)</f>
        <v>0</v>
      </c>
      <c r="C112" s="201"/>
      <c r="D112" s="200"/>
      <c r="E112" s="202"/>
      <c r="F112" s="201"/>
      <c r="G112" s="201"/>
      <c r="H112" s="200" t="s">
        <v>16</v>
      </c>
      <c r="I112" s="233">
        <f>SUM(I99:I111)</f>
        <v>0</v>
      </c>
    </row>
    <row r="113" spans="1:9" ht="26.25" thickBot="1" x14ac:dyDescent="0.25">
      <c r="A113" s="46" t="s">
        <v>7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</row>
    <row r="114" spans="1:9" ht="12.75" customHeight="1" x14ac:dyDescent="0.2">
      <c r="A114" s="641" t="s">
        <v>81</v>
      </c>
      <c r="B114" s="33"/>
      <c r="C114" s="33" t="s">
        <v>65</v>
      </c>
      <c r="D114" s="34"/>
      <c r="E114" s="35"/>
      <c r="F114" s="35" t="s">
        <v>82</v>
      </c>
      <c r="G114" s="35">
        <v>67</v>
      </c>
      <c r="H114" s="16">
        <v>4.54</v>
      </c>
      <c r="I114" s="33">
        <f>G114*H114</f>
        <v>304.18</v>
      </c>
    </row>
    <row r="115" spans="1:9" ht="12.75" customHeight="1" x14ac:dyDescent="0.2">
      <c r="A115" s="641"/>
      <c r="B115" s="13"/>
      <c r="C115" s="13" t="s">
        <v>66</v>
      </c>
      <c r="D115" s="14"/>
      <c r="E115" s="15"/>
      <c r="F115" s="15" t="s">
        <v>82</v>
      </c>
      <c r="G115" s="15">
        <v>63</v>
      </c>
      <c r="H115" s="16">
        <v>4.54</v>
      </c>
      <c r="I115" s="13">
        <f t="shared" ref="I115:I122" si="2">G115*H115</f>
        <v>286.02</v>
      </c>
    </row>
    <row r="116" spans="1:9" x14ac:dyDescent="0.2">
      <c r="A116" s="641"/>
      <c r="B116" s="13"/>
      <c r="C116" s="13" t="s">
        <v>69</v>
      </c>
      <c r="D116" s="14"/>
      <c r="E116" s="15"/>
      <c r="F116" s="15" t="s">
        <v>82</v>
      </c>
      <c r="G116" s="15">
        <v>67</v>
      </c>
      <c r="H116" s="16">
        <v>4.54</v>
      </c>
      <c r="I116" s="13">
        <f t="shared" si="2"/>
        <v>304.18</v>
      </c>
    </row>
    <row r="117" spans="1:9" ht="12.75" customHeight="1" x14ac:dyDescent="0.2">
      <c r="A117" s="641"/>
      <c r="B117" s="13"/>
      <c r="C117" s="13" t="s">
        <v>71</v>
      </c>
      <c r="D117" s="14"/>
      <c r="E117" s="15"/>
      <c r="F117" s="15" t="s">
        <v>82</v>
      </c>
      <c r="G117" s="15">
        <v>65</v>
      </c>
      <c r="H117" s="16">
        <v>4.54</v>
      </c>
      <c r="I117" s="13">
        <f t="shared" si="2"/>
        <v>295.10000000000002</v>
      </c>
    </row>
    <row r="118" spans="1:9" x14ac:dyDescent="0.2">
      <c r="A118" s="641"/>
      <c r="B118" s="13"/>
      <c r="C118" s="13" t="s">
        <v>72</v>
      </c>
      <c r="D118" s="14"/>
      <c r="E118" s="15"/>
      <c r="F118" s="15" t="s">
        <v>82</v>
      </c>
      <c r="G118" s="15">
        <v>67</v>
      </c>
      <c r="H118" s="16">
        <v>4.54</v>
      </c>
      <c r="I118" s="13">
        <f t="shared" si="2"/>
        <v>304.18</v>
      </c>
    </row>
    <row r="119" spans="1:9" ht="12.75" customHeight="1" x14ac:dyDescent="0.2">
      <c r="A119" s="641"/>
      <c r="B119" s="13"/>
      <c r="C119" s="13" t="s">
        <v>73</v>
      </c>
      <c r="D119" s="14"/>
      <c r="E119" s="15"/>
      <c r="F119" s="15" t="s">
        <v>82</v>
      </c>
      <c r="G119" s="15">
        <v>65</v>
      </c>
      <c r="H119" s="16">
        <v>4.54</v>
      </c>
      <c r="I119" s="13">
        <f t="shared" si="2"/>
        <v>295.10000000000002</v>
      </c>
    </row>
    <row r="120" spans="1:9" ht="12.75" customHeight="1" x14ac:dyDescent="0.2">
      <c r="A120" s="641"/>
      <c r="B120" s="13"/>
      <c r="C120" s="13" t="s">
        <v>74</v>
      </c>
      <c r="D120" s="14"/>
      <c r="E120" s="15"/>
      <c r="F120" s="15" t="s">
        <v>82</v>
      </c>
      <c r="G120" s="15">
        <v>67</v>
      </c>
      <c r="H120" s="16">
        <v>4.8099999999999996</v>
      </c>
      <c r="I120" s="13">
        <f t="shared" si="2"/>
        <v>322.27</v>
      </c>
    </row>
    <row r="121" spans="1:9" ht="12.75" customHeight="1" x14ac:dyDescent="0.2">
      <c r="A121" s="641"/>
      <c r="B121" s="13"/>
      <c r="C121" s="13" t="s">
        <v>75</v>
      </c>
      <c r="D121" s="14"/>
      <c r="E121" s="15"/>
      <c r="F121" s="15" t="s">
        <v>82</v>
      </c>
      <c r="G121" s="15">
        <v>67</v>
      </c>
      <c r="H121" s="16">
        <v>4.8099999999999996</v>
      </c>
      <c r="I121" s="13">
        <f t="shared" si="2"/>
        <v>322.27</v>
      </c>
    </row>
    <row r="122" spans="1:9" ht="12.75" customHeight="1" x14ac:dyDescent="0.2">
      <c r="A122" s="641"/>
      <c r="B122" s="13"/>
      <c r="C122" s="13" t="s">
        <v>76</v>
      </c>
      <c r="D122" s="14"/>
      <c r="E122" s="15"/>
      <c r="F122" s="15" t="s">
        <v>82</v>
      </c>
      <c r="G122" s="15">
        <v>65</v>
      </c>
      <c r="H122" s="16">
        <v>4.8099999999999996</v>
      </c>
      <c r="I122" s="13">
        <f t="shared" si="2"/>
        <v>312.64999999999998</v>
      </c>
    </row>
    <row r="123" spans="1:9" ht="12.75" customHeight="1" x14ac:dyDescent="0.2">
      <c r="A123" s="641"/>
      <c r="B123" s="13"/>
      <c r="C123" s="13" t="s">
        <v>77</v>
      </c>
      <c r="D123" s="14"/>
      <c r="E123" s="15"/>
      <c r="F123" s="15" t="s">
        <v>82</v>
      </c>
      <c r="G123" s="15">
        <v>67</v>
      </c>
      <c r="H123" s="16">
        <v>4.8099999999999996</v>
      </c>
      <c r="I123" s="13">
        <f>G123*H123</f>
        <v>322.27</v>
      </c>
    </row>
    <row r="124" spans="1:9" ht="12.75" customHeight="1" x14ac:dyDescent="0.2">
      <c r="A124" s="641"/>
      <c r="B124" s="13"/>
      <c r="C124" s="13" t="s">
        <v>78</v>
      </c>
      <c r="D124" s="14"/>
      <c r="E124" s="15"/>
      <c r="F124" s="15" t="s">
        <v>82</v>
      </c>
      <c r="G124" s="15">
        <v>65</v>
      </c>
      <c r="H124" s="16">
        <v>4.8099999999999996</v>
      </c>
      <c r="I124" s="13">
        <f>G124*H124</f>
        <v>312.64999999999998</v>
      </c>
    </row>
    <row r="125" spans="1:9" ht="12.75" customHeight="1" x14ac:dyDescent="0.2">
      <c r="A125" s="641"/>
      <c r="B125" s="13"/>
      <c r="C125" s="13" t="s">
        <v>79</v>
      </c>
      <c r="D125" s="14"/>
      <c r="E125" s="15"/>
      <c r="F125" s="15" t="s">
        <v>82</v>
      </c>
      <c r="G125" s="15">
        <v>67</v>
      </c>
      <c r="H125" s="16">
        <v>4.8099999999999996</v>
      </c>
      <c r="I125" s="13">
        <f>G125*H125</f>
        <v>322.27</v>
      </c>
    </row>
    <row r="126" spans="1:9" ht="12.75" customHeight="1" x14ac:dyDescent="0.2">
      <c r="A126" s="653"/>
      <c r="B126" s="13"/>
      <c r="C126" s="13" t="s">
        <v>86</v>
      </c>
      <c r="D126" s="14"/>
      <c r="E126" s="15"/>
      <c r="F126" s="15" t="s">
        <v>82</v>
      </c>
      <c r="G126" s="15">
        <f>SUM(G114:G125)</f>
        <v>792</v>
      </c>
      <c r="H126" s="16"/>
      <c r="I126" s="247">
        <f>SUM(I114:I125)</f>
        <v>3703.1400000000003</v>
      </c>
    </row>
    <row r="127" spans="1:9" ht="25.5" x14ac:dyDescent="0.2">
      <c r="A127" s="11" t="s">
        <v>91</v>
      </c>
      <c r="B127" s="13"/>
      <c r="C127" s="13" t="s">
        <v>86</v>
      </c>
      <c r="D127" s="14"/>
      <c r="E127" s="15"/>
      <c r="F127" s="15"/>
      <c r="G127" s="15"/>
      <c r="H127" s="16"/>
      <c r="I127" s="247">
        <v>15087.84</v>
      </c>
    </row>
    <row r="128" spans="1:9" ht="12.75" customHeight="1" x14ac:dyDescent="0.2">
      <c r="A128" s="11" t="s">
        <v>83</v>
      </c>
      <c r="B128" s="13"/>
      <c r="C128" s="13" t="s">
        <v>86</v>
      </c>
      <c r="D128" s="14"/>
      <c r="E128" s="15"/>
      <c r="F128" s="15"/>
      <c r="G128" s="15"/>
      <c r="H128" s="16"/>
      <c r="I128" s="247">
        <v>1385.46</v>
      </c>
    </row>
    <row r="129" spans="1:255" ht="12.75" customHeight="1" x14ac:dyDescent="0.2">
      <c r="A129" s="11" t="s">
        <v>85</v>
      </c>
      <c r="B129" s="13"/>
      <c r="C129" s="13" t="s">
        <v>86</v>
      </c>
      <c r="D129" s="14"/>
      <c r="E129" s="15"/>
      <c r="F129" s="15"/>
      <c r="G129" s="15"/>
      <c r="H129" s="16"/>
      <c r="I129" s="247">
        <v>1481.34</v>
      </c>
    </row>
    <row r="130" spans="1:255" ht="12.75" customHeight="1" x14ac:dyDescent="0.2">
      <c r="A130" s="243" t="s">
        <v>88</v>
      </c>
      <c r="B130" s="13"/>
      <c r="C130" s="13" t="s">
        <v>86</v>
      </c>
      <c r="D130" s="14"/>
      <c r="E130" s="15"/>
      <c r="F130" s="15"/>
      <c r="G130" s="15"/>
      <c r="H130" s="16"/>
      <c r="I130" s="247">
        <v>1167.5999999999999</v>
      </c>
    </row>
    <row r="131" spans="1:255" ht="12.75" customHeight="1" thickBot="1" x14ac:dyDescent="0.25">
      <c r="A131" s="30"/>
      <c r="B131" s="112"/>
      <c r="C131" s="112"/>
      <c r="D131" s="111"/>
      <c r="E131" s="113"/>
      <c r="F131" s="112"/>
      <c r="G131" s="112"/>
      <c r="H131" s="111" t="s">
        <v>16</v>
      </c>
      <c r="I131" s="111">
        <f>SUM(I126:I130)</f>
        <v>22825.379999999997</v>
      </c>
    </row>
    <row r="132" spans="1:255" s="45" customFormat="1" ht="83.25" customHeight="1" thickBot="1" x14ac:dyDescent="0.25">
      <c r="A132" s="120" t="s">
        <v>96</v>
      </c>
      <c r="B132" s="117" t="s">
        <v>15</v>
      </c>
      <c r="C132" s="117" t="s">
        <v>4</v>
      </c>
      <c r="D132" s="117" t="s">
        <v>22</v>
      </c>
      <c r="E132" s="121" t="s">
        <v>17</v>
      </c>
      <c r="F132" s="117" t="s">
        <v>18</v>
      </c>
      <c r="G132" s="117" t="s">
        <v>9</v>
      </c>
      <c r="H132" s="117" t="s">
        <v>12</v>
      </c>
      <c r="I132" s="118" t="s">
        <v>11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06"/>
      <c r="B133" s="107">
        <v>540.82000000000005</v>
      </c>
      <c r="C133" s="58" t="s">
        <v>65</v>
      </c>
      <c r="D133" s="67"/>
      <c r="E133" s="59"/>
      <c r="F133" s="59"/>
      <c r="G133" s="59"/>
      <c r="H133" s="60"/>
      <c r="I133" s="61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06"/>
      <c r="B134" s="108">
        <v>473.74</v>
      </c>
      <c r="C134" s="95" t="s">
        <v>66</v>
      </c>
      <c r="D134" s="96"/>
      <c r="E134" s="97"/>
      <c r="F134" s="97"/>
      <c r="G134" s="97"/>
      <c r="H134" s="98"/>
      <c r="I134" s="9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106"/>
      <c r="B135" s="109">
        <v>540.32000000000005</v>
      </c>
      <c r="C135" s="88" t="s">
        <v>69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106"/>
      <c r="B136" s="109">
        <v>534.15</v>
      </c>
      <c r="C136" s="88" t="s">
        <v>71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106"/>
      <c r="B137" s="109">
        <v>539.66</v>
      </c>
      <c r="C137" s="88" t="s">
        <v>72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106"/>
      <c r="B138" s="109">
        <v>532.11</v>
      </c>
      <c r="C138" s="88" t="s">
        <v>73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106"/>
      <c r="B139" s="109">
        <v>446.69</v>
      </c>
      <c r="C139" s="88" t="s">
        <v>74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11"/>
      <c r="B140" s="109">
        <v>472.27</v>
      </c>
      <c r="C140" s="88" t="s">
        <v>75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11"/>
      <c r="B141" s="109">
        <v>532.33000000000004</v>
      </c>
      <c r="C141" s="88" t="s">
        <v>76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11"/>
      <c r="B142" s="109">
        <v>432.36</v>
      </c>
      <c r="C142" s="88" t="s">
        <v>77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11"/>
      <c r="B143" s="109">
        <v>437.71</v>
      </c>
      <c r="C143" s="88" t="s">
        <v>78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11"/>
      <c r="B144" s="109">
        <v>545.78</v>
      </c>
      <c r="C144" s="88" t="s">
        <v>79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3.5" thickBot="1" x14ac:dyDescent="0.25">
      <c r="A145" s="11"/>
      <c r="B145" s="188"/>
      <c r="C145" s="73" t="s">
        <v>86</v>
      </c>
      <c r="D145" s="166"/>
      <c r="E145" s="53"/>
      <c r="F145" s="53"/>
      <c r="G145" s="53"/>
      <c r="H145" s="156"/>
      <c r="I145" s="49">
        <v>203.92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1"/>
      <c r="B146" s="18">
        <f>SUM(B133:B144)</f>
        <v>6027.94</v>
      </c>
      <c r="C146" s="17"/>
      <c r="D146" s="18"/>
      <c r="E146" s="19"/>
      <c r="F146" s="17"/>
      <c r="G146" s="17"/>
      <c r="H146" s="18" t="s">
        <v>16</v>
      </c>
      <c r="I146" s="18">
        <f>SUM(I133:I145)</f>
        <v>203.92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77.25" thickBot="1" x14ac:dyDescent="0.25">
      <c r="A147" s="46" t="s">
        <v>98</v>
      </c>
      <c r="B147" s="117" t="s">
        <v>15</v>
      </c>
      <c r="C147" s="117" t="s">
        <v>4</v>
      </c>
      <c r="D147" s="117" t="s">
        <v>22</v>
      </c>
      <c r="E147" s="121" t="s">
        <v>17</v>
      </c>
      <c r="F147" s="117" t="s">
        <v>18</v>
      </c>
      <c r="G147" s="117" t="s">
        <v>9</v>
      </c>
      <c r="H147" s="117" t="s">
        <v>12</v>
      </c>
      <c r="I147" s="118" t="s">
        <v>11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26.25" thickBot="1" x14ac:dyDescent="0.25">
      <c r="A148" s="120" t="s">
        <v>87</v>
      </c>
      <c r="B148" s="167"/>
      <c r="C148" s="88" t="s">
        <v>86</v>
      </c>
      <c r="D148" s="241"/>
      <c r="E148" s="242"/>
      <c r="F148" s="241"/>
      <c r="G148" s="242"/>
      <c r="H148" s="242"/>
      <c r="I148" s="49">
        <v>8147.9</v>
      </c>
    </row>
    <row r="149" spans="1:255" ht="13.5" customHeight="1" thickBot="1" x14ac:dyDescent="0.25">
      <c r="A149" s="46"/>
      <c r="B149" s="79">
        <f>SUM(B148:B148)</f>
        <v>0</v>
      </c>
      <c r="C149" s="78"/>
      <c r="D149" s="79"/>
      <c r="E149" s="80"/>
      <c r="F149" s="78"/>
      <c r="G149" s="78"/>
      <c r="H149" s="79" t="s">
        <v>16</v>
      </c>
      <c r="I149" s="79">
        <f>SUM(I148:I148)</f>
        <v>8147.9</v>
      </c>
    </row>
    <row r="150" spans="1:255" ht="51.75" thickBot="1" x14ac:dyDescent="0.25">
      <c r="A150" s="137" t="s">
        <v>97</v>
      </c>
      <c r="B150" s="117" t="s">
        <v>15</v>
      </c>
      <c r="C150" s="117" t="s">
        <v>4</v>
      </c>
      <c r="D150" s="117" t="s">
        <v>22</v>
      </c>
      <c r="E150" s="285" t="s">
        <v>17</v>
      </c>
      <c r="F150" s="117" t="s">
        <v>18</v>
      </c>
      <c r="G150" s="117" t="s">
        <v>9</v>
      </c>
      <c r="H150" s="117" t="s">
        <v>12</v>
      </c>
      <c r="I150" s="118" t="s">
        <v>11</v>
      </c>
    </row>
    <row r="151" spans="1:255" ht="13.5" thickBot="1" x14ac:dyDescent="0.25">
      <c r="A151" s="209"/>
      <c r="B151" s="188"/>
      <c r="C151" s="73" t="s">
        <v>86</v>
      </c>
      <c r="D151" s="166"/>
      <c r="E151" s="53"/>
      <c r="F151" s="53"/>
      <c r="G151" s="53"/>
      <c r="H151" s="156"/>
      <c r="I151" s="571">
        <v>12912.68</v>
      </c>
    </row>
    <row r="152" spans="1:255" ht="13.5" thickBot="1" x14ac:dyDescent="0.25">
      <c r="A152" s="137"/>
      <c r="B152" s="277"/>
      <c r="C152" s="78"/>
      <c r="D152" s="79"/>
      <c r="E152" s="80"/>
      <c r="F152" s="78"/>
      <c r="G152" s="78"/>
      <c r="H152" s="79"/>
      <c r="I152" s="81">
        <f>SUM(I151)</f>
        <v>12912.68</v>
      </c>
    </row>
    <row r="153" spans="1:255" x14ac:dyDescent="0.2">
      <c r="A153" s="9"/>
      <c r="B153" s="9"/>
      <c r="C153" s="9"/>
      <c r="D153" s="9"/>
      <c r="E153" s="9"/>
      <c r="F153" s="20"/>
      <c r="G153" s="20"/>
      <c r="H153" s="20"/>
      <c r="I153" s="20"/>
    </row>
    <row r="154" spans="1:255" ht="12.75" customHeight="1" x14ac:dyDescent="0.2">
      <c r="A154" s="21" t="s">
        <v>20</v>
      </c>
      <c r="B154" s="22"/>
      <c r="C154" s="23"/>
      <c r="D154" s="4" t="s">
        <v>8</v>
      </c>
      <c r="E154" s="4" t="s">
        <v>5</v>
      </c>
      <c r="F154" s="122" t="s">
        <v>6</v>
      </c>
    </row>
    <row r="155" spans="1:255" ht="12.75" customHeight="1" x14ac:dyDescent="0.2">
      <c r="A155" s="593" t="s">
        <v>14</v>
      </c>
      <c r="B155" s="594"/>
      <c r="C155" s="25"/>
      <c r="D155" s="26">
        <f>B19</f>
        <v>13694.950799999999</v>
      </c>
      <c r="E155" s="26">
        <f>I19</f>
        <v>179.5</v>
      </c>
      <c r="F155" s="123">
        <f>D155+E155</f>
        <v>13874.450799999999</v>
      </c>
    </row>
    <row r="156" spans="1:255" ht="12.75" customHeight="1" x14ac:dyDescent="0.2">
      <c r="A156" s="593" t="s">
        <v>1603</v>
      </c>
      <c r="B156" s="594"/>
      <c r="C156" s="25"/>
      <c r="D156" s="26">
        <f>B77</f>
        <v>23880.901999999998</v>
      </c>
      <c r="E156" s="26">
        <f>I77</f>
        <v>8333.6799999999985</v>
      </c>
      <c r="F156" s="123">
        <f>D156+E156</f>
        <v>32214.581999999995</v>
      </c>
    </row>
    <row r="157" spans="1:255" ht="12.75" customHeight="1" x14ac:dyDescent="0.2">
      <c r="A157" s="593" t="s">
        <v>13</v>
      </c>
      <c r="B157" s="594"/>
      <c r="C157" s="25"/>
      <c r="D157" s="26">
        <f>B97</f>
        <v>15638.062600000001</v>
      </c>
      <c r="E157" s="26">
        <f>I97</f>
        <v>204.2</v>
      </c>
      <c r="F157" s="123">
        <f>D157+E157</f>
        <v>15842.262600000002</v>
      </c>
    </row>
    <row r="158" spans="1:255" ht="12.75" customHeight="1" x14ac:dyDescent="0.2">
      <c r="A158" s="593" t="s">
        <v>383</v>
      </c>
      <c r="B158" s="594"/>
      <c r="C158" s="25"/>
      <c r="D158" s="26">
        <f>B112</f>
        <v>0</v>
      </c>
      <c r="E158" s="26">
        <f>I112</f>
        <v>0</v>
      </c>
      <c r="F158" s="123">
        <f>D158+E158</f>
        <v>0</v>
      </c>
      <c r="G158" s="56"/>
    </row>
    <row r="159" spans="1:255" ht="12.75" customHeight="1" x14ac:dyDescent="0.2">
      <c r="A159" s="593" t="s">
        <v>25</v>
      </c>
      <c r="B159" s="594"/>
      <c r="C159" s="25"/>
      <c r="D159" s="26">
        <f>B146</f>
        <v>6027.94</v>
      </c>
      <c r="E159" s="26">
        <f>I146</f>
        <v>203.92</v>
      </c>
      <c r="F159" s="123">
        <f>D159+E159</f>
        <v>6231.86</v>
      </c>
      <c r="G159" s="56"/>
    </row>
    <row r="160" spans="1:255" ht="12.75" customHeight="1" x14ac:dyDescent="0.2">
      <c r="A160" s="607" t="s">
        <v>68</v>
      </c>
      <c r="B160" s="608"/>
      <c r="C160" s="248"/>
      <c r="D160" s="249"/>
      <c r="E160" s="249"/>
      <c r="F160" s="245">
        <f>F161+F162+F163+F164+F165</f>
        <v>22825.379999999997</v>
      </c>
      <c r="G160" s="56"/>
    </row>
    <row r="161" spans="1:7" ht="12.75" customHeight="1" x14ac:dyDescent="0.2">
      <c r="A161" s="605" t="s">
        <v>81</v>
      </c>
      <c r="B161" s="606"/>
      <c r="C161" s="25"/>
      <c r="D161" s="26"/>
      <c r="E161" s="26"/>
      <c r="F161" s="123">
        <f>I126</f>
        <v>3703.1400000000003</v>
      </c>
      <c r="G161" s="56"/>
    </row>
    <row r="162" spans="1:7" ht="12.75" customHeight="1" x14ac:dyDescent="0.2">
      <c r="A162" s="605" t="s">
        <v>91</v>
      </c>
      <c r="B162" s="606"/>
      <c r="C162" s="25"/>
      <c r="D162" s="26"/>
      <c r="E162" s="26"/>
      <c r="F162" s="123">
        <f>I127</f>
        <v>15087.84</v>
      </c>
      <c r="G162" s="56"/>
    </row>
    <row r="163" spans="1:7" ht="12.75" customHeight="1" x14ac:dyDescent="0.2">
      <c r="A163" s="605" t="s">
        <v>83</v>
      </c>
      <c r="B163" s="606"/>
      <c r="C163" s="25"/>
      <c r="D163" s="26"/>
      <c r="E163" s="26"/>
      <c r="F163" s="123">
        <f>I128</f>
        <v>1385.46</v>
      </c>
      <c r="G163" s="56"/>
    </row>
    <row r="164" spans="1:7" ht="12.75" customHeight="1" x14ac:dyDescent="0.2">
      <c r="A164" s="605" t="s">
        <v>85</v>
      </c>
      <c r="B164" s="606"/>
      <c r="C164" s="25"/>
      <c r="D164" s="26"/>
      <c r="E164" s="26"/>
      <c r="F164" s="123">
        <f>I129</f>
        <v>1481.34</v>
      </c>
      <c r="G164" s="56"/>
    </row>
    <row r="165" spans="1:7" ht="12.75" customHeight="1" x14ac:dyDescent="0.2">
      <c r="A165" s="605" t="s">
        <v>88</v>
      </c>
      <c r="B165" s="606"/>
      <c r="C165" s="25"/>
      <c r="D165" s="26"/>
      <c r="E165" s="26"/>
      <c r="F165" s="123">
        <f>I130</f>
        <v>1167.5999999999999</v>
      </c>
      <c r="G165" s="56"/>
    </row>
    <row r="166" spans="1:7" ht="12.75" customHeight="1" x14ac:dyDescent="0.2">
      <c r="A166" s="614" t="s">
        <v>2</v>
      </c>
      <c r="B166" s="615"/>
      <c r="C166" s="25"/>
      <c r="D166" s="26">
        <f>B149</f>
        <v>0</v>
      </c>
      <c r="E166" s="26"/>
      <c r="F166" s="123">
        <f>D166+E166+I149</f>
        <v>8147.9</v>
      </c>
      <c r="G166" s="56"/>
    </row>
    <row r="167" spans="1:7" ht="12.75" customHeight="1" x14ac:dyDescent="0.2">
      <c r="A167" s="614" t="s">
        <v>97</v>
      </c>
      <c r="B167" s="615"/>
      <c r="C167" s="25"/>
      <c r="D167" s="26"/>
      <c r="E167" s="26"/>
      <c r="F167" s="123">
        <f>I152</f>
        <v>12912.68</v>
      </c>
      <c r="G167" s="56"/>
    </row>
    <row r="168" spans="1:7" ht="12.75" customHeight="1" x14ac:dyDescent="0.2">
      <c r="A168" s="612" t="s">
        <v>21</v>
      </c>
      <c r="B168" s="613"/>
      <c r="C168" s="27"/>
      <c r="D168" s="28">
        <f>SUM(D155:D166)</f>
        <v>59241.8554</v>
      </c>
      <c r="E168" s="28">
        <f>SUM(E155:E159)</f>
        <v>8921.2999999999993</v>
      </c>
      <c r="F168" s="124">
        <f>F155+F156+F157+F158+F159+F160+F166+F167</f>
        <v>112049.11539999998</v>
      </c>
    </row>
  </sheetData>
  <autoFilter ref="A5:I20"/>
  <mergeCells count="37">
    <mergeCell ref="A21:A23"/>
    <mergeCell ref="C53:C76"/>
    <mergeCell ref="D53:D76"/>
    <mergeCell ref="B53:B76"/>
    <mergeCell ref="C31:C50"/>
    <mergeCell ref="A53:A76"/>
    <mergeCell ref="A42:A50"/>
    <mergeCell ref="A164:B164"/>
    <mergeCell ref="A159:B159"/>
    <mergeCell ref="A157:B157"/>
    <mergeCell ref="A7:A8"/>
    <mergeCell ref="C21:C23"/>
    <mergeCell ref="B7:B8"/>
    <mergeCell ref="A92:A96"/>
    <mergeCell ref="A161:B161"/>
    <mergeCell ref="A114:A126"/>
    <mergeCell ref="A160:B160"/>
    <mergeCell ref="A168:B168"/>
    <mergeCell ref="A166:B166"/>
    <mergeCell ref="A165:B165"/>
    <mergeCell ref="A31:A41"/>
    <mergeCell ref="D31:D41"/>
    <mergeCell ref="A158:B158"/>
    <mergeCell ref="A167:B167"/>
    <mergeCell ref="D42:D50"/>
    <mergeCell ref="B31:B50"/>
    <mergeCell ref="A163:B163"/>
    <mergeCell ref="A162:B162"/>
    <mergeCell ref="A155:B155"/>
    <mergeCell ref="A156:B156"/>
    <mergeCell ref="G1:H1"/>
    <mergeCell ref="G2:H2"/>
    <mergeCell ref="A1:B1"/>
    <mergeCell ref="C7:C8"/>
    <mergeCell ref="D7:D8"/>
    <mergeCell ref="B21:B23"/>
    <mergeCell ref="D21:D2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3"/>
  <dimension ref="A1:IU184"/>
  <sheetViews>
    <sheetView topLeftCell="A158" zoomScaleNormal="100" workbookViewId="0">
      <selection activeCell="A172" sqref="A172:B172"/>
    </sheetView>
  </sheetViews>
  <sheetFormatPr defaultRowHeight="12.75" customHeight="1" x14ac:dyDescent="0.2"/>
  <cols>
    <col min="1" max="1" width="23.42578125" customWidth="1"/>
    <col min="2" max="2" width="12" customWidth="1"/>
    <col min="3" max="3" width="13.28515625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489</v>
      </c>
      <c r="E2" s="5">
        <v>117908.82</v>
      </c>
      <c r="F2" s="6">
        <v>109621.2</v>
      </c>
      <c r="G2" s="586">
        <f>E2-F2</f>
        <v>8287.6200000000099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48</v>
      </c>
      <c r="E3" s="1">
        <v>3</v>
      </c>
      <c r="F3" s="1"/>
      <c r="G3" s="1"/>
      <c r="H3" s="1" t="s">
        <v>24</v>
      </c>
      <c r="I3" s="8">
        <f>F2-F184</f>
        <v>-16235.716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1470.42</v>
      </c>
      <c r="C6" s="33" t="s">
        <v>65</v>
      </c>
      <c r="D6" s="34"/>
      <c r="E6" s="35"/>
      <c r="F6" s="35"/>
      <c r="G6" s="35"/>
      <c r="H6" s="36"/>
      <c r="I6" s="160">
        <f t="shared" ref="I6:I17" si="0">G6*H6</f>
        <v>0</v>
      </c>
    </row>
    <row r="7" spans="1:9" ht="12.75" customHeight="1" thickBot="1" x14ac:dyDescent="0.25">
      <c r="A7" s="224"/>
      <c r="B7" s="13">
        <v>1467.31</v>
      </c>
      <c r="C7" s="13" t="s">
        <v>66</v>
      </c>
      <c r="D7" s="14"/>
      <c r="E7" s="15"/>
      <c r="F7" s="15"/>
      <c r="G7" s="15"/>
      <c r="H7" s="16"/>
      <c r="I7" s="43">
        <f t="shared" si="0"/>
        <v>0</v>
      </c>
    </row>
    <row r="8" spans="1:9" ht="26.25" thickBot="1" x14ac:dyDescent="0.25">
      <c r="A8" s="466" t="s">
        <v>583</v>
      </c>
      <c r="B8" s="88">
        <v>1569.26</v>
      </c>
      <c r="C8" s="88" t="s">
        <v>69</v>
      </c>
      <c r="D8" s="467"/>
      <c r="E8" s="47" t="s">
        <v>261</v>
      </c>
      <c r="F8" s="47" t="s">
        <v>100</v>
      </c>
      <c r="G8" s="47">
        <v>1</v>
      </c>
      <c r="H8" s="48">
        <v>160</v>
      </c>
      <c r="I8" s="49">
        <f t="shared" si="0"/>
        <v>160</v>
      </c>
    </row>
    <row r="9" spans="1:9" ht="12.75" customHeight="1" x14ac:dyDescent="0.2">
      <c r="A9" s="224"/>
      <c r="B9" s="13">
        <v>1387.03</v>
      </c>
      <c r="C9" s="13" t="s">
        <v>71</v>
      </c>
      <c r="D9" s="14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24"/>
      <c r="B10" s="13">
        <v>1286.6199999999999</v>
      </c>
      <c r="C10" s="13" t="s">
        <v>72</v>
      </c>
      <c r="D10" s="1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24"/>
      <c r="B11" s="13">
        <v>1138.18</v>
      </c>
      <c r="C11" s="13" t="s">
        <v>73</v>
      </c>
      <c r="D11" s="1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22"/>
      <c r="B12" s="74">
        <v>980.17</v>
      </c>
      <c r="C12" s="74" t="s">
        <v>74</v>
      </c>
      <c r="D12" s="75"/>
      <c r="E12" s="76"/>
      <c r="F12" s="76"/>
      <c r="G12" s="76"/>
      <c r="H12" s="77"/>
      <c r="I12" s="43">
        <f t="shared" si="0"/>
        <v>0</v>
      </c>
    </row>
    <row r="13" spans="1:9" ht="12.75" customHeight="1" x14ac:dyDescent="0.2">
      <c r="A13" s="368"/>
      <c r="B13" s="13">
        <v>802.36310000000003</v>
      </c>
      <c r="C13" s="74" t="s">
        <v>75</v>
      </c>
      <c r="D13" s="274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368"/>
      <c r="B14" s="13">
        <v>871.77449999999999</v>
      </c>
      <c r="C14" s="74" t="s">
        <v>76</v>
      </c>
      <c r="D14" s="274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368"/>
      <c r="B15" s="13">
        <v>883.78949999999998</v>
      </c>
      <c r="C15" s="74" t="s">
        <v>77</v>
      </c>
      <c r="D15" s="274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368"/>
      <c r="B16" s="13">
        <v>955.702</v>
      </c>
      <c r="C16" s="74" t="s">
        <v>78</v>
      </c>
      <c r="D16" s="274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24"/>
      <c r="B17" s="13">
        <v>952.70590000000004</v>
      </c>
      <c r="C17" s="74" t="s">
        <v>79</v>
      </c>
      <c r="D17" s="14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222"/>
      <c r="B18" s="111">
        <f>SUM(B6:B17)</f>
        <v>13765.325000000001</v>
      </c>
      <c r="C18" s="112"/>
      <c r="D18" s="111"/>
      <c r="E18" s="113"/>
      <c r="F18" s="112"/>
      <c r="G18" s="112"/>
      <c r="H18" s="111" t="s">
        <v>16</v>
      </c>
      <c r="I18" s="235">
        <f>SUM(I6:I17)</f>
        <v>160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x14ac:dyDescent="0.2">
      <c r="A20" s="223"/>
      <c r="B20" s="33">
        <v>2123.79</v>
      </c>
      <c r="C20" s="33" t="s">
        <v>65</v>
      </c>
      <c r="D20" s="34"/>
      <c r="E20" s="35"/>
      <c r="F20" s="35"/>
      <c r="G20" s="35"/>
      <c r="H20" s="345"/>
      <c r="I20" s="160">
        <f t="shared" ref="I20:I80" si="1">G20*H20</f>
        <v>0</v>
      </c>
    </row>
    <row r="21" spans="1:9" ht="12.75" customHeight="1" thickBot="1" x14ac:dyDescent="0.25">
      <c r="A21" s="421"/>
      <c r="B21" s="74">
        <v>1782.42</v>
      </c>
      <c r="C21" s="74" t="s">
        <v>66</v>
      </c>
      <c r="D21" s="273"/>
      <c r="E21" s="76"/>
      <c r="F21" s="76"/>
      <c r="G21" s="76"/>
      <c r="H21" s="347"/>
      <c r="I21" s="204">
        <f t="shared" si="1"/>
        <v>0</v>
      </c>
    </row>
    <row r="22" spans="1:9" ht="26.25" thickBot="1" x14ac:dyDescent="0.25">
      <c r="A22" s="46" t="s">
        <v>659</v>
      </c>
      <c r="B22" s="88">
        <v>1788.88</v>
      </c>
      <c r="C22" s="88" t="s">
        <v>69</v>
      </c>
      <c r="D22" s="272" t="s">
        <v>362</v>
      </c>
      <c r="E22" s="47" t="s">
        <v>355</v>
      </c>
      <c r="F22" s="47" t="s">
        <v>100</v>
      </c>
      <c r="G22" s="47">
        <v>3</v>
      </c>
      <c r="H22" s="341">
        <v>17</v>
      </c>
      <c r="I22" s="49">
        <f t="shared" si="1"/>
        <v>51</v>
      </c>
    </row>
    <row r="23" spans="1:9" ht="12.75" customHeight="1" x14ac:dyDescent="0.2">
      <c r="A23" s="422"/>
      <c r="B23" s="73">
        <v>1654.18</v>
      </c>
      <c r="C23" s="73" t="s">
        <v>71</v>
      </c>
      <c r="D23" s="322"/>
      <c r="E23" s="53"/>
      <c r="F23" s="53"/>
      <c r="G23" s="53"/>
      <c r="H23" s="344"/>
      <c r="I23" s="160">
        <f t="shared" si="1"/>
        <v>0</v>
      </c>
    </row>
    <row r="24" spans="1:9" ht="12.75" customHeight="1" x14ac:dyDescent="0.2">
      <c r="A24" s="368"/>
      <c r="B24" s="13">
        <v>1648.94</v>
      </c>
      <c r="C24" s="74" t="s">
        <v>72</v>
      </c>
      <c r="D24" s="269"/>
      <c r="E24" s="15"/>
      <c r="F24" s="15"/>
      <c r="G24" s="15"/>
      <c r="H24" s="16"/>
      <c r="I24" s="43">
        <f t="shared" si="1"/>
        <v>0</v>
      </c>
    </row>
    <row r="25" spans="1:9" ht="12.75" customHeight="1" x14ac:dyDescent="0.2">
      <c r="A25" s="368"/>
      <c r="B25" s="13">
        <v>1624.76</v>
      </c>
      <c r="C25" s="74" t="s">
        <v>73</v>
      </c>
      <c r="D25" s="269"/>
      <c r="E25" s="15"/>
      <c r="F25" s="15"/>
      <c r="G25" s="15"/>
      <c r="H25" s="16"/>
      <c r="I25" s="43">
        <f t="shared" si="1"/>
        <v>0</v>
      </c>
    </row>
    <row r="26" spans="1:9" ht="12.75" customHeight="1" x14ac:dyDescent="0.2">
      <c r="A26" s="368"/>
      <c r="B26" s="13">
        <v>2035.88</v>
      </c>
      <c r="C26" s="74" t="s">
        <v>74</v>
      </c>
      <c r="D26" s="269"/>
      <c r="E26" s="15"/>
      <c r="F26" s="15"/>
      <c r="G26" s="15"/>
      <c r="H26" s="16"/>
      <c r="I26" s="43">
        <f t="shared" si="1"/>
        <v>0</v>
      </c>
    </row>
    <row r="27" spans="1:9" ht="12.75" customHeight="1" x14ac:dyDescent="0.2">
      <c r="A27" s="368"/>
      <c r="B27" s="13">
        <v>2102.721</v>
      </c>
      <c r="C27" s="74" t="s">
        <v>75</v>
      </c>
      <c r="D27" s="269"/>
      <c r="E27" s="15"/>
      <c r="F27" s="15"/>
      <c r="G27" s="15"/>
      <c r="H27" s="16"/>
      <c r="I27" s="43">
        <f t="shared" si="1"/>
        <v>0</v>
      </c>
    </row>
    <row r="28" spans="1:9" ht="12.75" customHeight="1" thickBot="1" x14ac:dyDescent="0.25">
      <c r="A28" s="222"/>
      <c r="B28" s="74">
        <v>2474.3319999999999</v>
      </c>
      <c r="C28" s="74" t="s">
        <v>76</v>
      </c>
      <c r="D28" s="75"/>
      <c r="E28" s="76"/>
      <c r="F28" s="76"/>
      <c r="G28" s="76"/>
      <c r="H28" s="77"/>
      <c r="I28" s="204">
        <f t="shared" si="1"/>
        <v>0</v>
      </c>
    </row>
    <row r="29" spans="1:9" ht="12.75" customHeight="1" x14ac:dyDescent="0.2">
      <c r="A29" s="588" t="s">
        <v>1601</v>
      </c>
      <c r="B29" s="579">
        <v>1986.4639999999999</v>
      </c>
      <c r="C29" s="579" t="s">
        <v>77</v>
      </c>
      <c r="D29" s="616" t="s">
        <v>598</v>
      </c>
      <c r="E29" s="85" t="s">
        <v>420</v>
      </c>
      <c r="F29" s="85" t="s">
        <v>100</v>
      </c>
      <c r="G29" s="85">
        <v>2</v>
      </c>
      <c r="H29" s="158">
        <v>4.59</v>
      </c>
      <c r="I29" s="39">
        <f t="shared" si="1"/>
        <v>9.18</v>
      </c>
    </row>
    <row r="30" spans="1:9" ht="12.75" customHeight="1" x14ac:dyDescent="0.2">
      <c r="A30" s="589"/>
      <c r="B30" s="581"/>
      <c r="C30" s="581"/>
      <c r="D30" s="622"/>
      <c r="E30" s="15" t="s">
        <v>1296</v>
      </c>
      <c r="F30" s="15" t="s">
        <v>100</v>
      </c>
      <c r="G30" s="15">
        <v>2</v>
      </c>
      <c r="H30" s="16">
        <v>3.6</v>
      </c>
      <c r="I30" s="43">
        <f t="shared" si="1"/>
        <v>7.2</v>
      </c>
    </row>
    <row r="31" spans="1:9" ht="12.75" customHeight="1" x14ac:dyDescent="0.2">
      <c r="A31" s="589"/>
      <c r="B31" s="581"/>
      <c r="C31" s="581"/>
      <c r="D31" s="622"/>
      <c r="E31" s="15" t="s">
        <v>410</v>
      </c>
      <c r="F31" s="15" t="s">
        <v>100</v>
      </c>
      <c r="G31" s="15">
        <v>2</v>
      </c>
      <c r="H31" s="16">
        <v>6.5</v>
      </c>
      <c r="I31" s="43">
        <f t="shared" si="1"/>
        <v>13</v>
      </c>
    </row>
    <row r="32" spans="1:9" ht="12.75" customHeight="1" x14ac:dyDescent="0.2">
      <c r="A32" s="589"/>
      <c r="B32" s="581"/>
      <c r="C32" s="581"/>
      <c r="D32" s="622"/>
      <c r="E32" s="15" t="s">
        <v>224</v>
      </c>
      <c r="F32" s="15" t="s">
        <v>100</v>
      </c>
      <c r="G32" s="15">
        <v>4</v>
      </c>
      <c r="H32" s="16">
        <v>135.87</v>
      </c>
      <c r="I32" s="43">
        <f t="shared" si="1"/>
        <v>543.48</v>
      </c>
    </row>
    <row r="33" spans="1:9" ht="12.75" customHeight="1" x14ac:dyDescent="0.2">
      <c r="A33" s="589"/>
      <c r="B33" s="581"/>
      <c r="C33" s="581"/>
      <c r="D33" s="622"/>
      <c r="E33" s="15" t="s">
        <v>1297</v>
      </c>
      <c r="F33" s="15" t="s">
        <v>100</v>
      </c>
      <c r="G33" s="15">
        <v>1</v>
      </c>
      <c r="H33" s="16">
        <v>10.77</v>
      </c>
      <c r="I33" s="43">
        <f t="shared" si="1"/>
        <v>10.77</v>
      </c>
    </row>
    <row r="34" spans="1:9" ht="12.75" customHeight="1" x14ac:dyDescent="0.2">
      <c r="A34" s="589"/>
      <c r="B34" s="581"/>
      <c r="C34" s="581"/>
      <c r="D34" s="622"/>
      <c r="E34" s="15" t="s">
        <v>542</v>
      </c>
      <c r="F34" s="15" t="s">
        <v>100</v>
      </c>
      <c r="G34" s="15">
        <v>4</v>
      </c>
      <c r="H34" s="16">
        <v>6.66</v>
      </c>
      <c r="I34" s="43">
        <f t="shared" si="1"/>
        <v>26.64</v>
      </c>
    </row>
    <row r="35" spans="1:9" ht="12.75" customHeight="1" x14ac:dyDescent="0.2">
      <c r="A35" s="589"/>
      <c r="B35" s="581"/>
      <c r="C35" s="581"/>
      <c r="D35" s="622"/>
      <c r="E35" s="15" t="s">
        <v>1298</v>
      </c>
      <c r="F35" s="15" t="s">
        <v>100</v>
      </c>
      <c r="G35" s="15">
        <v>1</v>
      </c>
      <c r="H35" s="16">
        <v>191.27</v>
      </c>
      <c r="I35" s="43">
        <f t="shared" si="1"/>
        <v>191.27</v>
      </c>
    </row>
    <row r="36" spans="1:9" ht="12.75" customHeight="1" x14ac:dyDescent="0.2">
      <c r="A36" s="589"/>
      <c r="B36" s="581"/>
      <c r="C36" s="581"/>
      <c r="D36" s="622"/>
      <c r="E36" s="35" t="s">
        <v>236</v>
      </c>
      <c r="F36" s="35" t="s">
        <v>104</v>
      </c>
      <c r="G36" s="35">
        <v>44</v>
      </c>
      <c r="H36" s="36">
        <v>56.72</v>
      </c>
      <c r="I36" s="160">
        <f t="shared" si="1"/>
        <v>2495.6799999999998</v>
      </c>
    </row>
    <row r="37" spans="1:9" ht="12.75" customHeight="1" x14ac:dyDescent="0.2">
      <c r="A37" s="589"/>
      <c r="B37" s="581"/>
      <c r="C37" s="581"/>
      <c r="D37" s="622"/>
      <c r="E37" s="35" t="s">
        <v>224</v>
      </c>
      <c r="F37" s="35" t="s">
        <v>104</v>
      </c>
      <c r="G37" s="35">
        <v>12</v>
      </c>
      <c r="H37" s="36">
        <v>135.87</v>
      </c>
      <c r="I37" s="160">
        <f t="shared" si="1"/>
        <v>1630.44</v>
      </c>
    </row>
    <row r="38" spans="1:9" ht="12.75" customHeight="1" x14ac:dyDescent="0.2">
      <c r="A38" s="589"/>
      <c r="B38" s="581"/>
      <c r="C38" s="581"/>
      <c r="D38" s="622"/>
      <c r="E38" s="35" t="s">
        <v>189</v>
      </c>
      <c r="F38" s="35" t="s">
        <v>104</v>
      </c>
      <c r="G38" s="35">
        <v>16</v>
      </c>
      <c r="H38" s="36">
        <v>36.659999999999997</v>
      </c>
      <c r="I38" s="160">
        <f t="shared" si="1"/>
        <v>586.55999999999995</v>
      </c>
    </row>
    <row r="39" spans="1:9" ht="12.75" customHeight="1" x14ac:dyDescent="0.2">
      <c r="A39" s="589"/>
      <c r="B39" s="581"/>
      <c r="C39" s="581"/>
      <c r="D39" s="622"/>
      <c r="E39" s="35" t="s">
        <v>832</v>
      </c>
      <c r="F39" s="35" t="s">
        <v>100</v>
      </c>
      <c r="G39" s="35">
        <v>13</v>
      </c>
      <c r="H39" s="36">
        <v>9.15</v>
      </c>
      <c r="I39" s="160">
        <f t="shared" si="1"/>
        <v>118.95</v>
      </c>
    </row>
    <row r="40" spans="1:9" ht="12.75" customHeight="1" x14ac:dyDescent="0.2">
      <c r="A40" s="589"/>
      <c r="B40" s="581"/>
      <c r="C40" s="581"/>
      <c r="D40" s="622"/>
      <c r="E40" s="35" t="s">
        <v>833</v>
      </c>
      <c r="F40" s="35" t="s">
        <v>100</v>
      </c>
      <c r="G40" s="35">
        <v>4</v>
      </c>
      <c r="H40" s="36">
        <v>8.17</v>
      </c>
      <c r="I40" s="160">
        <f t="shared" si="1"/>
        <v>32.68</v>
      </c>
    </row>
    <row r="41" spans="1:9" ht="12.75" customHeight="1" x14ac:dyDescent="0.2">
      <c r="A41" s="589"/>
      <c r="B41" s="581"/>
      <c r="C41" s="581"/>
      <c r="D41" s="622"/>
      <c r="E41" s="35" t="s">
        <v>420</v>
      </c>
      <c r="F41" s="35" t="s">
        <v>100</v>
      </c>
      <c r="G41" s="35">
        <v>28</v>
      </c>
      <c r="H41" s="36">
        <v>4.59</v>
      </c>
      <c r="I41" s="160">
        <f t="shared" si="1"/>
        <v>128.51999999999998</v>
      </c>
    </row>
    <row r="42" spans="1:9" ht="12.75" customHeight="1" x14ac:dyDescent="0.2">
      <c r="A42" s="589"/>
      <c r="B42" s="581"/>
      <c r="C42" s="581"/>
      <c r="D42" s="622"/>
      <c r="E42" s="35" t="s">
        <v>252</v>
      </c>
      <c r="F42" s="35" t="s">
        <v>100</v>
      </c>
      <c r="G42" s="35">
        <v>10</v>
      </c>
      <c r="H42" s="36">
        <v>5.39</v>
      </c>
      <c r="I42" s="160">
        <f t="shared" si="1"/>
        <v>53.9</v>
      </c>
    </row>
    <row r="43" spans="1:9" ht="12.75" customHeight="1" x14ac:dyDescent="0.2">
      <c r="A43" s="589"/>
      <c r="B43" s="581"/>
      <c r="C43" s="581"/>
      <c r="D43" s="622"/>
      <c r="E43" s="35" t="s">
        <v>1296</v>
      </c>
      <c r="F43" s="35" t="s">
        <v>100</v>
      </c>
      <c r="G43" s="35">
        <v>15</v>
      </c>
      <c r="H43" s="36">
        <v>3.6</v>
      </c>
      <c r="I43" s="160">
        <f t="shared" si="1"/>
        <v>54</v>
      </c>
    </row>
    <row r="44" spans="1:9" ht="12.75" customHeight="1" x14ac:dyDescent="0.2">
      <c r="A44" s="589"/>
      <c r="B44" s="581"/>
      <c r="C44" s="581"/>
      <c r="D44" s="622"/>
      <c r="E44" s="35" t="s">
        <v>431</v>
      </c>
      <c r="F44" s="35" t="s">
        <v>100</v>
      </c>
      <c r="G44" s="35">
        <v>2</v>
      </c>
      <c r="H44" s="36">
        <v>3.5</v>
      </c>
      <c r="I44" s="160">
        <f t="shared" si="1"/>
        <v>7</v>
      </c>
    </row>
    <row r="45" spans="1:9" ht="12.75" customHeight="1" x14ac:dyDescent="0.2">
      <c r="A45" s="589"/>
      <c r="B45" s="581"/>
      <c r="C45" s="581"/>
      <c r="D45" s="622"/>
      <c r="E45" s="35" t="s">
        <v>429</v>
      </c>
      <c r="F45" s="35" t="s">
        <v>100</v>
      </c>
      <c r="G45" s="35">
        <v>4</v>
      </c>
      <c r="H45" s="36">
        <v>4.22</v>
      </c>
      <c r="I45" s="160">
        <f t="shared" si="1"/>
        <v>16.88</v>
      </c>
    </row>
    <row r="46" spans="1:9" ht="12.75" customHeight="1" x14ac:dyDescent="0.2">
      <c r="A46" s="589"/>
      <c r="B46" s="581"/>
      <c r="C46" s="581"/>
      <c r="D46" s="622"/>
      <c r="E46" s="35" t="s">
        <v>1299</v>
      </c>
      <c r="F46" s="35" t="s">
        <v>100</v>
      </c>
      <c r="G46" s="35">
        <v>3</v>
      </c>
      <c r="H46" s="36">
        <v>320</v>
      </c>
      <c r="I46" s="160">
        <f t="shared" si="1"/>
        <v>960</v>
      </c>
    </row>
    <row r="47" spans="1:9" ht="12.75" customHeight="1" x14ac:dyDescent="0.2">
      <c r="A47" s="589"/>
      <c r="B47" s="581"/>
      <c r="C47" s="581"/>
      <c r="D47" s="622"/>
      <c r="E47" s="35" t="s">
        <v>1300</v>
      </c>
      <c r="F47" s="35" t="s">
        <v>100</v>
      </c>
      <c r="G47" s="35">
        <v>2</v>
      </c>
      <c r="H47" s="36">
        <v>11.7</v>
      </c>
      <c r="I47" s="160">
        <f t="shared" si="1"/>
        <v>23.4</v>
      </c>
    </row>
    <row r="48" spans="1:9" ht="12.75" customHeight="1" x14ac:dyDescent="0.2">
      <c r="A48" s="589"/>
      <c r="B48" s="581"/>
      <c r="C48" s="581"/>
      <c r="D48" s="622"/>
      <c r="E48" s="35" t="s">
        <v>1301</v>
      </c>
      <c r="F48" s="35" t="s">
        <v>100</v>
      </c>
      <c r="G48" s="35">
        <v>2</v>
      </c>
      <c r="H48" s="36">
        <v>9.52</v>
      </c>
      <c r="I48" s="160">
        <f t="shared" si="1"/>
        <v>19.04</v>
      </c>
    </row>
    <row r="49" spans="1:9" ht="12.75" customHeight="1" x14ac:dyDescent="0.2">
      <c r="A49" s="589"/>
      <c r="B49" s="581"/>
      <c r="C49" s="581"/>
      <c r="D49" s="622"/>
      <c r="E49" s="35" t="s">
        <v>191</v>
      </c>
      <c r="F49" s="35" t="s">
        <v>100</v>
      </c>
      <c r="G49" s="35">
        <v>10</v>
      </c>
      <c r="H49" s="36">
        <v>3</v>
      </c>
      <c r="I49" s="160">
        <f t="shared" si="1"/>
        <v>30</v>
      </c>
    </row>
    <row r="50" spans="1:9" ht="12.75" customHeight="1" x14ac:dyDescent="0.2">
      <c r="A50" s="589"/>
      <c r="B50" s="581"/>
      <c r="C50" s="581"/>
      <c r="D50" s="622"/>
      <c r="E50" s="35" t="s">
        <v>193</v>
      </c>
      <c r="F50" s="35" t="s">
        <v>100</v>
      </c>
      <c r="G50" s="35">
        <v>6</v>
      </c>
      <c r="H50" s="36">
        <v>110.19</v>
      </c>
      <c r="I50" s="160">
        <f t="shared" si="1"/>
        <v>661.14</v>
      </c>
    </row>
    <row r="51" spans="1:9" ht="12.75" customHeight="1" x14ac:dyDescent="0.2">
      <c r="A51" s="589"/>
      <c r="B51" s="581"/>
      <c r="C51" s="581"/>
      <c r="D51" s="622"/>
      <c r="E51" s="35" t="s">
        <v>756</v>
      </c>
      <c r="F51" s="35" t="s">
        <v>100</v>
      </c>
      <c r="G51" s="35">
        <v>2</v>
      </c>
      <c r="H51" s="36">
        <v>2.33</v>
      </c>
      <c r="I51" s="160">
        <f t="shared" si="1"/>
        <v>4.66</v>
      </c>
    </row>
    <row r="52" spans="1:9" ht="12.75" customHeight="1" x14ac:dyDescent="0.2">
      <c r="A52" s="589"/>
      <c r="B52" s="581"/>
      <c r="C52" s="581"/>
      <c r="D52" s="622"/>
      <c r="E52" s="35" t="s">
        <v>244</v>
      </c>
      <c r="F52" s="35" t="s">
        <v>100</v>
      </c>
      <c r="G52" s="35">
        <v>1</v>
      </c>
      <c r="H52" s="36">
        <v>290</v>
      </c>
      <c r="I52" s="160">
        <f t="shared" si="1"/>
        <v>290</v>
      </c>
    </row>
    <row r="53" spans="1:9" ht="12.75" customHeight="1" x14ac:dyDescent="0.2">
      <c r="A53" s="589"/>
      <c r="B53" s="581"/>
      <c r="C53" s="581"/>
      <c r="D53" s="622"/>
      <c r="E53" s="35" t="s">
        <v>571</v>
      </c>
      <c r="F53" s="35" t="s">
        <v>100</v>
      </c>
      <c r="G53" s="35">
        <v>4</v>
      </c>
      <c r="H53" s="36">
        <v>27</v>
      </c>
      <c r="I53" s="160">
        <f t="shared" si="1"/>
        <v>108</v>
      </c>
    </row>
    <row r="54" spans="1:9" ht="12.75" customHeight="1" x14ac:dyDescent="0.2">
      <c r="A54" s="589"/>
      <c r="B54" s="581"/>
      <c r="C54" s="581"/>
      <c r="D54" s="622"/>
      <c r="E54" s="35" t="s">
        <v>1302</v>
      </c>
      <c r="F54" s="35" t="s">
        <v>100</v>
      </c>
      <c r="G54" s="35">
        <v>2</v>
      </c>
      <c r="H54" s="36">
        <v>5.84</v>
      </c>
      <c r="I54" s="160">
        <f t="shared" si="1"/>
        <v>11.68</v>
      </c>
    </row>
    <row r="55" spans="1:9" ht="12.75" customHeight="1" x14ac:dyDescent="0.2">
      <c r="A55" s="589"/>
      <c r="B55" s="581"/>
      <c r="C55" s="581"/>
      <c r="D55" s="622"/>
      <c r="E55" s="35" t="s">
        <v>419</v>
      </c>
      <c r="F55" s="35" t="s">
        <v>100</v>
      </c>
      <c r="G55" s="35">
        <v>7</v>
      </c>
      <c r="H55" s="36">
        <v>148.01</v>
      </c>
      <c r="I55" s="160">
        <f t="shared" si="1"/>
        <v>1036.07</v>
      </c>
    </row>
    <row r="56" spans="1:9" ht="12.75" customHeight="1" x14ac:dyDescent="0.2">
      <c r="A56" s="589"/>
      <c r="B56" s="581"/>
      <c r="C56" s="581"/>
      <c r="D56" s="622"/>
      <c r="E56" s="35" t="s">
        <v>192</v>
      </c>
      <c r="F56" s="35" t="s">
        <v>100</v>
      </c>
      <c r="G56" s="35">
        <v>4</v>
      </c>
      <c r="H56" s="36">
        <v>68.430000000000007</v>
      </c>
      <c r="I56" s="160">
        <f t="shared" si="1"/>
        <v>273.72000000000003</v>
      </c>
    </row>
    <row r="57" spans="1:9" ht="12.75" customHeight="1" x14ac:dyDescent="0.2">
      <c r="A57" s="589"/>
      <c r="B57" s="581"/>
      <c r="C57" s="581"/>
      <c r="D57" s="622"/>
      <c r="E57" s="35" t="s">
        <v>1303</v>
      </c>
      <c r="F57" s="35" t="s">
        <v>100</v>
      </c>
      <c r="G57" s="35">
        <v>1</v>
      </c>
      <c r="H57" s="36">
        <v>10</v>
      </c>
      <c r="I57" s="160">
        <f t="shared" si="1"/>
        <v>10</v>
      </c>
    </row>
    <row r="58" spans="1:9" ht="12.75" customHeight="1" x14ac:dyDescent="0.2">
      <c r="A58" s="589"/>
      <c r="B58" s="581"/>
      <c r="C58" s="581"/>
      <c r="D58" s="622"/>
      <c r="E58" s="35" t="s">
        <v>356</v>
      </c>
      <c r="F58" s="35" t="s">
        <v>100</v>
      </c>
      <c r="G58" s="35">
        <v>2</v>
      </c>
      <c r="H58" s="36">
        <v>44.8</v>
      </c>
      <c r="I58" s="160">
        <f t="shared" si="1"/>
        <v>89.6</v>
      </c>
    </row>
    <row r="59" spans="1:9" ht="12.75" customHeight="1" x14ac:dyDescent="0.2">
      <c r="A59" s="589"/>
      <c r="B59" s="581"/>
      <c r="C59" s="581"/>
      <c r="D59" s="622"/>
      <c r="E59" s="35" t="s">
        <v>430</v>
      </c>
      <c r="F59" s="35" t="s">
        <v>100</v>
      </c>
      <c r="G59" s="35">
        <v>11</v>
      </c>
      <c r="H59" s="36">
        <v>132.5</v>
      </c>
      <c r="I59" s="160">
        <f t="shared" si="1"/>
        <v>1457.5</v>
      </c>
    </row>
    <row r="60" spans="1:9" ht="12.75" customHeight="1" x14ac:dyDescent="0.2">
      <c r="A60" s="589"/>
      <c r="B60" s="581"/>
      <c r="C60" s="581"/>
      <c r="D60" s="622"/>
      <c r="E60" s="35" t="s">
        <v>410</v>
      </c>
      <c r="F60" s="35" t="s">
        <v>100</v>
      </c>
      <c r="G60" s="35">
        <v>4</v>
      </c>
      <c r="H60" s="36">
        <v>6.5</v>
      </c>
      <c r="I60" s="160">
        <f t="shared" si="1"/>
        <v>26</v>
      </c>
    </row>
    <row r="61" spans="1:9" ht="12.75" customHeight="1" x14ac:dyDescent="0.2">
      <c r="A61" s="589"/>
      <c r="B61" s="581"/>
      <c r="C61" s="581"/>
      <c r="D61" s="622"/>
      <c r="E61" s="35" t="s">
        <v>411</v>
      </c>
      <c r="F61" s="35" t="s">
        <v>100</v>
      </c>
      <c r="G61" s="35">
        <v>13</v>
      </c>
      <c r="H61" s="36">
        <v>5.44</v>
      </c>
      <c r="I61" s="160">
        <f t="shared" si="1"/>
        <v>70.72</v>
      </c>
    </row>
    <row r="62" spans="1:9" ht="12.75" customHeight="1" x14ac:dyDescent="0.2">
      <c r="A62" s="589"/>
      <c r="B62" s="581"/>
      <c r="C62" s="581"/>
      <c r="D62" s="622"/>
      <c r="E62" s="35" t="s">
        <v>420</v>
      </c>
      <c r="F62" s="35" t="s">
        <v>100</v>
      </c>
      <c r="G62" s="35">
        <v>8</v>
      </c>
      <c r="H62" s="36">
        <v>4.59</v>
      </c>
      <c r="I62" s="160">
        <f t="shared" si="1"/>
        <v>36.72</v>
      </c>
    </row>
    <row r="63" spans="1:9" ht="12.75" customHeight="1" x14ac:dyDescent="0.2">
      <c r="A63" s="589"/>
      <c r="B63" s="581"/>
      <c r="C63" s="581"/>
      <c r="D63" s="622"/>
      <c r="E63" s="35" t="s">
        <v>230</v>
      </c>
      <c r="F63" s="35" t="s">
        <v>100</v>
      </c>
      <c r="G63" s="35">
        <v>4</v>
      </c>
      <c r="H63" s="36">
        <v>47.2</v>
      </c>
      <c r="I63" s="160">
        <f t="shared" si="1"/>
        <v>188.8</v>
      </c>
    </row>
    <row r="64" spans="1:9" ht="12.75" customHeight="1" thickBot="1" x14ac:dyDescent="0.25">
      <c r="A64" s="590"/>
      <c r="B64" s="580"/>
      <c r="C64" s="580"/>
      <c r="D64" s="617"/>
      <c r="E64" s="86" t="s">
        <v>414</v>
      </c>
      <c r="F64" s="86" t="s">
        <v>100</v>
      </c>
      <c r="G64" s="86">
        <v>2</v>
      </c>
      <c r="H64" s="87">
        <v>40.51</v>
      </c>
      <c r="I64" s="203">
        <f t="shared" si="1"/>
        <v>81.02</v>
      </c>
    </row>
    <row r="65" spans="1:9" ht="12.75" customHeight="1" thickBot="1" x14ac:dyDescent="0.25">
      <c r="A65" s="422"/>
      <c r="B65" s="73">
        <v>2572.7640000000001</v>
      </c>
      <c r="C65" s="73" t="s">
        <v>78</v>
      </c>
      <c r="D65" s="500"/>
      <c r="E65" s="53"/>
      <c r="F65" s="53"/>
      <c r="G65" s="53"/>
      <c r="H65" s="156"/>
      <c r="I65" s="159">
        <f t="shared" si="1"/>
        <v>0</v>
      </c>
    </row>
    <row r="66" spans="1:9" ht="12.75" customHeight="1" x14ac:dyDescent="0.2">
      <c r="A66" s="588" t="s">
        <v>118</v>
      </c>
      <c r="B66" s="579">
        <v>2208.4989999999998</v>
      </c>
      <c r="C66" s="579" t="s">
        <v>79</v>
      </c>
      <c r="D66" s="609" t="s">
        <v>1515</v>
      </c>
      <c r="E66" s="37" t="s">
        <v>236</v>
      </c>
      <c r="F66" s="37" t="s">
        <v>104</v>
      </c>
      <c r="G66" s="37">
        <v>52</v>
      </c>
      <c r="H66" s="38">
        <v>56.72</v>
      </c>
      <c r="I66" s="39">
        <f t="shared" si="1"/>
        <v>2949.44</v>
      </c>
    </row>
    <row r="67" spans="1:9" ht="12.75" customHeight="1" x14ac:dyDescent="0.2">
      <c r="A67" s="589"/>
      <c r="B67" s="581"/>
      <c r="C67" s="581"/>
      <c r="D67" s="610"/>
      <c r="E67" s="35" t="s">
        <v>237</v>
      </c>
      <c r="F67" s="35" t="s">
        <v>100</v>
      </c>
      <c r="G67" s="35">
        <v>30</v>
      </c>
      <c r="H67" s="36">
        <v>4.59</v>
      </c>
      <c r="I67" s="43">
        <f t="shared" si="1"/>
        <v>137.69999999999999</v>
      </c>
    </row>
    <row r="68" spans="1:9" ht="12.75" customHeight="1" x14ac:dyDescent="0.2">
      <c r="A68" s="589"/>
      <c r="B68" s="581"/>
      <c r="C68" s="581"/>
      <c r="D68" s="610"/>
      <c r="E68" s="35" t="s">
        <v>689</v>
      </c>
      <c r="F68" s="35" t="s">
        <v>100</v>
      </c>
      <c r="G68" s="35">
        <v>10</v>
      </c>
      <c r="H68" s="36">
        <v>7.74</v>
      </c>
      <c r="I68" s="43">
        <f t="shared" si="1"/>
        <v>77.400000000000006</v>
      </c>
    </row>
    <row r="69" spans="1:9" ht="12.75" customHeight="1" x14ac:dyDescent="0.2">
      <c r="A69" s="589"/>
      <c r="B69" s="581"/>
      <c r="C69" s="581"/>
      <c r="D69" s="610"/>
      <c r="E69" s="35" t="s">
        <v>333</v>
      </c>
      <c r="F69" s="35" t="s">
        <v>100</v>
      </c>
      <c r="G69" s="35">
        <v>10</v>
      </c>
      <c r="H69" s="36">
        <v>105.64</v>
      </c>
      <c r="I69" s="43">
        <f t="shared" si="1"/>
        <v>1056.4000000000001</v>
      </c>
    </row>
    <row r="70" spans="1:9" ht="12.75" customHeight="1" x14ac:dyDescent="0.2">
      <c r="A70" s="589"/>
      <c r="B70" s="581"/>
      <c r="C70" s="581"/>
      <c r="D70" s="610"/>
      <c r="E70" s="35" t="s">
        <v>193</v>
      </c>
      <c r="F70" s="35" t="s">
        <v>100</v>
      </c>
      <c r="G70" s="35">
        <v>4</v>
      </c>
      <c r="H70" s="36">
        <v>110.19</v>
      </c>
      <c r="I70" s="43">
        <f t="shared" si="1"/>
        <v>440.76</v>
      </c>
    </row>
    <row r="71" spans="1:9" ht="12.75" customHeight="1" x14ac:dyDescent="0.2">
      <c r="A71" s="589"/>
      <c r="B71" s="581"/>
      <c r="C71" s="581"/>
      <c r="D71" s="610"/>
      <c r="E71" s="35" t="s">
        <v>192</v>
      </c>
      <c r="F71" s="35" t="s">
        <v>100</v>
      </c>
      <c r="G71" s="35">
        <v>2</v>
      </c>
      <c r="H71" s="36">
        <v>68.430000000000007</v>
      </c>
      <c r="I71" s="43">
        <f t="shared" si="1"/>
        <v>136.86000000000001</v>
      </c>
    </row>
    <row r="72" spans="1:9" ht="12.75" customHeight="1" x14ac:dyDescent="0.2">
      <c r="A72" s="589"/>
      <c r="B72" s="581"/>
      <c r="C72" s="581"/>
      <c r="D72" s="610"/>
      <c r="E72" s="35" t="s">
        <v>1013</v>
      </c>
      <c r="F72" s="35" t="s">
        <v>100</v>
      </c>
      <c r="G72" s="35">
        <v>20</v>
      </c>
      <c r="H72" s="36">
        <v>3.82</v>
      </c>
      <c r="I72" s="43">
        <f t="shared" si="1"/>
        <v>76.399999999999991</v>
      </c>
    </row>
    <row r="73" spans="1:9" ht="12.75" customHeight="1" x14ac:dyDescent="0.2">
      <c r="A73" s="589"/>
      <c r="B73" s="581"/>
      <c r="C73" s="581"/>
      <c r="D73" s="610"/>
      <c r="E73" s="35" t="s">
        <v>469</v>
      </c>
      <c r="F73" s="35" t="s">
        <v>100</v>
      </c>
      <c r="G73" s="35">
        <v>2</v>
      </c>
      <c r="H73" s="36">
        <v>50</v>
      </c>
      <c r="I73" s="43">
        <f t="shared" si="1"/>
        <v>100</v>
      </c>
    </row>
    <row r="74" spans="1:9" ht="12.75" customHeight="1" x14ac:dyDescent="0.2">
      <c r="A74" s="589"/>
      <c r="B74" s="581"/>
      <c r="C74" s="581"/>
      <c r="D74" s="610"/>
      <c r="E74" s="35" t="s">
        <v>249</v>
      </c>
      <c r="F74" s="35" t="s">
        <v>100</v>
      </c>
      <c r="G74" s="35">
        <v>2</v>
      </c>
      <c r="H74" s="36">
        <v>75</v>
      </c>
      <c r="I74" s="43">
        <f t="shared" si="1"/>
        <v>150</v>
      </c>
    </row>
    <row r="75" spans="1:9" ht="12.75" customHeight="1" x14ac:dyDescent="0.2">
      <c r="A75" s="589"/>
      <c r="B75" s="581"/>
      <c r="C75" s="581"/>
      <c r="D75" s="610"/>
      <c r="E75" s="35" t="s">
        <v>189</v>
      </c>
      <c r="F75" s="35" t="s">
        <v>104</v>
      </c>
      <c r="G75" s="35">
        <v>8</v>
      </c>
      <c r="H75" s="36">
        <v>37.21</v>
      </c>
      <c r="I75" s="43">
        <f t="shared" si="1"/>
        <v>297.68</v>
      </c>
    </row>
    <row r="76" spans="1:9" ht="12.75" customHeight="1" x14ac:dyDescent="0.2">
      <c r="A76" s="589"/>
      <c r="B76" s="581"/>
      <c r="C76" s="581"/>
      <c r="D76" s="610"/>
      <c r="E76" s="35" t="s">
        <v>411</v>
      </c>
      <c r="F76" s="35" t="s">
        <v>100</v>
      </c>
      <c r="G76" s="35">
        <v>20</v>
      </c>
      <c r="H76" s="36">
        <v>5.29</v>
      </c>
      <c r="I76" s="43">
        <f t="shared" si="1"/>
        <v>105.8</v>
      </c>
    </row>
    <row r="77" spans="1:9" ht="12.75" customHeight="1" x14ac:dyDescent="0.2">
      <c r="A77" s="589"/>
      <c r="B77" s="581"/>
      <c r="C77" s="581"/>
      <c r="D77" s="610"/>
      <c r="E77" s="35" t="s">
        <v>230</v>
      </c>
      <c r="F77" s="35" t="s">
        <v>100</v>
      </c>
      <c r="G77" s="35">
        <v>5</v>
      </c>
      <c r="H77" s="36">
        <v>70.48</v>
      </c>
      <c r="I77" s="43">
        <f t="shared" si="1"/>
        <v>352.40000000000003</v>
      </c>
    </row>
    <row r="78" spans="1:9" ht="12.75" customHeight="1" x14ac:dyDescent="0.2">
      <c r="A78" s="589"/>
      <c r="B78" s="581"/>
      <c r="C78" s="581"/>
      <c r="D78" s="610"/>
      <c r="E78" s="35" t="s">
        <v>410</v>
      </c>
      <c r="F78" s="35" t="s">
        <v>100</v>
      </c>
      <c r="G78" s="35">
        <v>2</v>
      </c>
      <c r="H78" s="36">
        <v>8.5</v>
      </c>
      <c r="I78" s="43">
        <f t="shared" si="1"/>
        <v>17</v>
      </c>
    </row>
    <row r="79" spans="1:9" ht="12.75" customHeight="1" x14ac:dyDescent="0.2">
      <c r="A79" s="589"/>
      <c r="B79" s="581"/>
      <c r="C79" s="581"/>
      <c r="D79" s="610"/>
      <c r="E79" s="35" t="s">
        <v>244</v>
      </c>
      <c r="F79" s="35" t="s">
        <v>100</v>
      </c>
      <c r="G79" s="35">
        <v>1</v>
      </c>
      <c r="H79" s="36">
        <v>290</v>
      </c>
      <c r="I79" s="43">
        <f t="shared" si="1"/>
        <v>290</v>
      </c>
    </row>
    <row r="80" spans="1:9" ht="12.75" customHeight="1" thickBot="1" x14ac:dyDescent="0.25">
      <c r="A80" s="590"/>
      <c r="B80" s="580"/>
      <c r="C80" s="580"/>
      <c r="D80" s="611"/>
      <c r="E80" s="86" t="s">
        <v>194</v>
      </c>
      <c r="F80" s="86" t="s">
        <v>100</v>
      </c>
      <c r="G80" s="86">
        <v>1</v>
      </c>
      <c r="H80" s="87">
        <v>13.04</v>
      </c>
      <c r="I80" s="42">
        <f t="shared" si="1"/>
        <v>13.04</v>
      </c>
    </row>
    <row r="81" spans="1:9" ht="12.75" customHeight="1" thickBot="1" x14ac:dyDescent="0.25">
      <c r="A81" s="222"/>
      <c r="B81" s="111">
        <f>SUM(B20:B80)</f>
        <v>24003.63</v>
      </c>
      <c r="C81" s="112"/>
      <c r="D81" s="111"/>
      <c r="E81" s="113"/>
      <c r="F81" s="112"/>
      <c r="G81" s="112"/>
      <c r="H81" s="111" t="s">
        <v>16</v>
      </c>
      <c r="I81" s="233">
        <f>SUM(I20:I80)</f>
        <v>17556.100000000002</v>
      </c>
    </row>
    <row r="82" spans="1:9" ht="64.5" thickBot="1" x14ac:dyDescent="0.25">
      <c r="A82" s="137" t="s">
        <v>381</v>
      </c>
      <c r="B82" s="117" t="s">
        <v>15</v>
      </c>
      <c r="C82" s="117" t="s">
        <v>4</v>
      </c>
      <c r="D82" s="117" t="s">
        <v>22</v>
      </c>
      <c r="E82" s="121" t="s">
        <v>17</v>
      </c>
      <c r="F82" s="117" t="s">
        <v>18</v>
      </c>
      <c r="G82" s="117" t="s">
        <v>9</v>
      </c>
      <c r="H82" s="117" t="s">
        <v>12</v>
      </c>
      <c r="I82" s="118" t="s">
        <v>11</v>
      </c>
    </row>
    <row r="83" spans="1:9" ht="12.75" customHeight="1" thickBot="1" x14ac:dyDescent="0.25">
      <c r="A83" s="230"/>
      <c r="B83" s="107">
        <v>929.45</v>
      </c>
      <c r="C83" s="58" t="s">
        <v>65</v>
      </c>
      <c r="D83" s="67"/>
      <c r="E83" s="59"/>
      <c r="F83" s="59"/>
      <c r="G83" s="59"/>
      <c r="H83" s="60"/>
      <c r="I83" s="61"/>
    </row>
    <row r="84" spans="1:9" ht="12.75" customHeight="1" thickBot="1" x14ac:dyDescent="0.25">
      <c r="A84" s="230"/>
      <c r="B84" s="125">
        <v>940.55</v>
      </c>
      <c r="C84" s="126" t="s">
        <v>66</v>
      </c>
      <c r="D84" s="127"/>
      <c r="E84" s="128"/>
      <c r="F84" s="128"/>
      <c r="G84" s="128"/>
      <c r="H84" s="129"/>
      <c r="I84" s="130"/>
    </row>
    <row r="85" spans="1:9" ht="12.75" customHeight="1" thickBot="1" x14ac:dyDescent="0.25">
      <c r="A85" s="230"/>
      <c r="B85" s="109">
        <v>894.41</v>
      </c>
      <c r="C85" s="88" t="s">
        <v>69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890.06</v>
      </c>
      <c r="C86" s="88" t="s">
        <v>71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911.7</v>
      </c>
      <c r="C87" s="88" t="s">
        <v>72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986.2</v>
      </c>
      <c r="C88" s="88" t="s">
        <v>73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1491.06</v>
      </c>
      <c r="C89" s="88" t="s">
        <v>74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24"/>
      <c r="B90" s="109">
        <v>1919.9645</v>
      </c>
      <c r="C90" s="88" t="s">
        <v>75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333"/>
      <c r="B91" s="164">
        <v>1568.6357</v>
      </c>
      <c r="C91" s="157" t="s">
        <v>76</v>
      </c>
      <c r="D91" s="331"/>
      <c r="E91" s="47"/>
      <c r="F91" s="47"/>
      <c r="G91" s="47"/>
      <c r="H91" s="48"/>
      <c r="I91" s="49"/>
    </row>
    <row r="92" spans="1:9" ht="12.75" customHeight="1" thickBot="1" x14ac:dyDescent="0.25">
      <c r="A92" s="224"/>
      <c r="B92" s="109">
        <v>1485.4421</v>
      </c>
      <c r="C92" s="88" t="s">
        <v>77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24"/>
      <c r="B93" s="109">
        <v>1661.9237000000001</v>
      </c>
      <c r="C93" s="88" t="s">
        <v>78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24"/>
      <c r="B94" s="109">
        <v>1686.5150000000001</v>
      </c>
      <c r="C94" s="88" t="s">
        <v>79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1"/>
      <c r="B95" s="512">
        <f>SUM(B83:B94)</f>
        <v>15365.911</v>
      </c>
      <c r="C95" s="518" t="s">
        <v>86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596" t="s">
        <v>114</v>
      </c>
      <c r="B96" s="109">
        <v>100.09</v>
      </c>
      <c r="C96" s="88" t="s">
        <v>72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597"/>
      <c r="B97" s="109">
        <v>149.37</v>
      </c>
      <c r="C97" s="88" t="s">
        <v>73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597"/>
      <c r="B98" s="109">
        <v>73.37</v>
      </c>
      <c r="C98" s="88" t="s">
        <v>74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597"/>
      <c r="B99" s="109">
        <v>29.69</v>
      </c>
      <c r="C99" s="88" t="s">
        <v>75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598"/>
      <c r="B100" s="512">
        <f>SUM(B96:B99)</f>
        <v>352.52000000000004</v>
      </c>
      <c r="C100" s="518" t="s">
        <v>86</v>
      </c>
      <c r="D100" s="89"/>
      <c r="E100" s="47"/>
      <c r="F100" s="47"/>
      <c r="G100" s="47"/>
      <c r="H100" s="48"/>
      <c r="I100" s="49">
        <v>205.3</v>
      </c>
    </row>
    <row r="101" spans="1:9" ht="12.75" customHeight="1" thickBot="1" x14ac:dyDescent="0.25">
      <c r="A101" s="183"/>
      <c r="B101" s="200">
        <f>B95+B100</f>
        <v>15718.431</v>
      </c>
      <c r="C101" s="201"/>
      <c r="D101" s="200"/>
      <c r="E101" s="202"/>
      <c r="F101" s="201"/>
      <c r="G101" s="201"/>
      <c r="H101" s="200" t="s">
        <v>16</v>
      </c>
      <c r="I101" s="233">
        <f>SUM(I83:I100)</f>
        <v>205.3</v>
      </c>
    </row>
    <row r="102" spans="1:9" ht="77.25" thickBot="1" x14ac:dyDescent="0.25">
      <c r="A102" s="137" t="s">
        <v>382</v>
      </c>
      <c r="B102" s="120" t="s">
        <v>15</v>
      </c>
      <c r="C102" s="134" t="s">
        <v>4</v>
      </c>
      <c r="D102" s="120" t="s">
        <v>22</v>
      </c>
      <c r="E102" s="135" t="s">
        <v>17</v>
      </c>
      <c r="F102" s="120" t="s">
        <v>18</v>
      </c>
      <c r="G102" s="134" t="s">
        <v>9</v>
      </c>
      <c r="H102" s="120" t="s">
        <v>12</v>
      </c>
      <c r="I102" s="120" t="s">
        <v>11</v>
      </c>
    </row>
    <row r="103" spans="1:9" ht="12.75" customHeight="1" thickBot="1" x14ac:dyDescent="0.25">
      <c r="A103" s="230"/>
      <c r="B103" s="109"/>
      <c r="C103" s="55" t="s">
        <v>65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/>
      <c r="C104" s="55" t="s">
        <v>66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/>
      <c r="C105" s="88" t="s">
        <v>69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/>
      <c r="C106" s="88" t="s">
        <v>71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/>
      <c r="C107" s="88" t="s">
        <v>72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/>
      <c r="C108" s="88" t="s">
        <v>73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/>
      <c r="C109" s="88" t="s">
        <v>74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/>
      <c r="C110" s="88" t="s">
        <v>75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/>
      <c r="C111" s="88" t="s">
        <v>76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/>
      <c r="C112" s="88" t="s">
        <v>77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/>
      <c r="C113" s="88" t="s">
        <v>78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/>
      <c r="C114" s="88" t="s">
        <v>79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30"/>
      <c r="B115" s="109"/>
      <c r="C115" s="170" t="s">
        <v>86</v>
      </c>
      <c r="D115" s="89"/>
      <c r="E115" s="47"/>
      <c r="F115" s="47"/>
      <c r="G115" s="47"/>
      <c r="H115" s="48"/>
      <c r="I115" s="49"/>
    </row>
    <row r="116" spans="1:9" ht="13.5" thickBot="1" x14ac:dyDescent="0.25">
      <c r="A116" s="183"/>
      <c r="B116" s="200">
        <f>SUM(B103:B115)</f>
        <v>0</v>
      </c>
      <c r="C116" s="201"/>
      <c r="D116" s="200"/>
      <c r="E116" s="202"/>
      <c r="F116" s="201"/>
      <c r="G116" s="201"/>
      <c r="H116" s="200" t="s">
        <v>16</v>
      </c>
      <c r="I116" s="233">
        <f>SUM(I103:I115)</f>
        <v>0</v>
      </c>
    </row>
    <row r="117" spans="1:9" ht="26.25" thickBot="1" x14ac:dyDescent="0.25">
      <c r="A117" s="46" t="s">
        <v>7</v>
      </c>
      <c r="B117" s="117" t="s">
        <v>15</v>
      </c>
      <c r="C117" s="117" t="s">
        <v>4</v>
      </c>
      <c r="D117" s="117" t="s">
        <v>22</v>
      </c>
      <c r="E117" s="121" t="s">
        <v>17</v>
      </c>
      <c r="F117" s="117" t="s">
        <v>18</v>
      </c>
      <c r="G117" s="117" t="s">
        <v>9</v>
      </c>
      <c r="H117" s="117" t="s">
        <v>12</v>
      </c>
      <c r="I117" s="118" t="s">
        <v>11</v>
      </c>
    </row>
    <row r="118" spans="1:9" ht="12.75" customHeight="1" x14ac:dyDescent="0.2">
      <c r="A118" s="589" t="s">
        <v>81</v>
      </c>
      <c r="B118" s="33"/>
      <c r="C118" s="33" t="s">
        <v>65</v>
      </c>
      <c r="D118" s="34"/>
      <c r="E118" s="35"/>
      <c r="F118" s="35" t="s">
        <v>82</v>
      </c>
      <c r="G118" s="35">
        <v>45</v>
      </c>
      <c r="H118" s="16">
        <v>4.54</v>
      </c>
      <c r="I118" s="160">
        <f>G118*H118</f>
        <v>204.3</v>
      </c>
    </row>
    <row r="119" spans="1:9" ht="12.75" customHeight="1" x14ac:dyDescent="0.2">
      <c r="A119" s="589"/>
      <c r="B119" s="13"/>
      <c r="C119" s="13" t="s">
        <v>66</v>
      </c>
      <c r="D119" s="14"/>
      <c r="E119" s="15"/>
      <c r="F119" s="15" t="s">
        <v>82</v>
      </c>
      <c r="G119" s="15">
        <v>42</v>
      </c>
      <c r="H119" s="16">
        <v>4.54</v>
      </c>
      <c r="I119" s="43">
        <f t="shared" ref="I119:I126" si="2">G119*H119</f>
        <v>190.68</v>
      </c>
    </row>
    <row r="120" spans="1:9" x14ac:dyDescent="0.2">
      <c r="A120" s="589"/>
      <c r="B120" s="13"/>
      <c r="C120" s="13" t="s">
        <v>69</v>
      </c>
      <c r="D120" s="14"/>
      <c r="E120" s="15"/>
      <c r="F120" s="15" t="s">
        <v>82</v>
      </c>
      <c r="G120" s="15">
        <v>45</v>
      </c>
      <c r="H120" s="16">
        <v>4.54</v>
      </c>
      <c r="I120" s="43">
        <f t="shared" si="2"/>
        <v>204.3</v>
      </c>
    </row>
    <row r="121" spans="1:9" ht="12.75" customHeight="1" x14ac:dyDescent="0.2">
      <c r="A121" s="589"/>
      <c r="B121" s="13"/>
      <c r="C121" s="13" t="s">
        <v>71</v>
      </c>
      <c r="D121" s="14"/>
      <c r="E121" s="15"/>
      <c r="F121" s="15" t="s">
        <v>82</v>
      </c>
      <c r="G121" s="15">
        <v>43</v>
      </c>
      <c r="H121" s="16">
        <v>4.54</v>
      </c>
      <c r="I121" s="43">
        <f t="shared" si="2"/>
        <v>195.22</v>
      </c>
    </row>
    <row r="122" spans="1:9" x14ac:dyDescent="0.2">
      <c r="A122" s="589"/>
      <c r="B122" s="13"/>
      <c r="C122" s="13" t="s">
        <v>72</v>
      </c>
      <c r="D122" s="14"/>
      <c r="E122" s="15"/>
      <c r="F122" s="15" t="s">
        <v>82</v>
      </c>
      <c r="G122" s="15">
        <v>45</v>
      </c>
      <c r="H122" s="16">
        <v>4.54</v>
      </c>
      <c r="I122" s="43">
        <f t="shared" si="2"/>
        <v>204.3</v>
      </c>
    </row>
    <row r="123" spans="1:9" ht="12.75" customHeight="1" x14ac:dyDescent="0.2">
      <c r="A123" s="589"/>
      <c r="B123" s="13"/>
      <c r="C123" s="13" t="s">
        <v>73</v>
      </c>
      <c r="D123" s="14"/>
      <c r="E123" s="15"/>
      <c r="F123" s="15" t="s">
        <v>82</v>
      </c>
      <c r="G123" s="15">
        <v>43</v>
      </c>
      <c r="H123" s="16">
        <v>4.54</v>
      </c>
      <c r="I123" s="43">
        <f t="shared" si="2"/>
        <v>195.22</v>
      </c>
    </row>
    <row r="124" spans="1:9" ht="12.75" customHeight="1" x14ac:dyDescent="0.2">
      <c r="A124" s="589"/>
      <c r="B124" s="13"/>
      <c r="C124" s="13" t="s">
        <v>74</v>
      </c>
      <c r="D124" s="14"/>
      <c r="E124" s="15"/>
      <c r="F124" s="15" t="s">
        <v>82</v>
      </c>
      <c r="G124" s="15">
        <v>45</v>
      </c>
      <c r="H124" s="16">
        <v>4.8099999999999996</v>
      </c>
      <c r="I124" s="43">
        <f t="shared" si="2"/>
        <v>216.45</v>
      </c>
    </row>
    <row r="125" spans="1:9" ht="12.75" customHeight="1" x14ac:dyDescent="0.2">
      <c r="A125" s="589"/>
      <c r="B125" s="13"/>
      <c r="C125" s="13" t="s">
        <v>75</v>
      </c>
      <c r="D125" s="14"/>
      <c r="E125" s="15"/>
      <c r="F125" s="15" t="s">
        <v>82</v>
      </c>
      <c r="G125" s="15">
        <v>45</v>
      </c>
      <c r="H125" s="16">
        <v>4.8099999999999996</v>
      </c>
      <c r="I125" s="43">
        <f t="shared" si="2"/>
        <v>216.45</v>
      </c>
    </row>
    <row r="126" spans="1:9" ht="12.75" customHeight="1" x14ac:dyDescent="0.2">
      <c r="A126" s="589"/>
      <c r="B126" s="13"/>
      <c r="C126" s="13" t="s">
        <v>76</v>
      </c>
      <c r="D126" s="14"/>
      <c r="E126" s="15"/>
      <c r="F126" s="15" t="s">
        <v>82</v>
      </c>
      <c r="G126" s="15">
        <v>43</v>
      </c>
      <c r="H126" s="16">
        <v>4.8099999999999996</v>
      </c>
      <c r="I126" s="43">
        <f t="shared" si="2"/>
        <v>206.82999999999998</v>
      </c>
    </row>
    <row r="127" spans="1:9" ht="12.75" customHeight="1" x14ac:dyDescent="0.2">
      <c r="A127" s="589"/>
      <c r="B127" s="13"/>
      <c r="C127" s="13" t="s">
        <v>77</v>
      </c>
      <c r="D127" s="14"/>
      <c r="E127" s="15"/>
      <c r="F127" s="15" t="s">
        <v>82</v>
      </c>
      <c r="G127" s="15">
        <v>45</v>
      </c>
      <c r="H127" s="16">
        <v>4.8099999999999996</v>
      </c>
      <c r="I127" s="43">
        <f>G127*H127</f>
        <v>216.45</v>
      </c>
    </row>
    <row r="128" spans="1:9" ht="12.75" customHeight="1" x14ac:dyDescent="0.2">
      <c r="A128" s="589"/>
      <c r="B128" s="13"/>
      <c r="C128" s="13" t="s">
        <v>78</v>
      </c>
      <c r="D128" s="14"/>
      <c r="E128" s="15"/>
      <c r="F128" s="15" t="s">
        <v>82</v>
      </c>
      <c r="G128" s="15">
        <v>43</v>
      </c>
      <c r="H128" s="16">
        <v>4.8099999999999996</v>
      </c>
      <c r="I128" s="43">
        <f>G128*H128</f>
        <v>206.82999999999998</v>
      </c>
    </row>
    <row r="129" spans="1:255" ht="12.75" customHeight="1" x14ac:dyDescent="0.2">
      <c r="A129" s="589"/>
      <c r="B129" s="13"/>
      <c r="C129" s="13" t="s">
        <v>79</v>
      </c>
      <c r="D129" s="14"/>
      <c r="E129" s="15"/>
      <c r="F129" s="15" t="s">
        <v>82</v>
      </c>
      <c r="G129" s="15">
        <v>45</v>
      </c>
      <c r="H129" s="16">
        <v>4.8099999999999996</v>
      </c>
      <c r="I129" s="43">
        <f>G129*H129</f>
        <v>216.45</v>
      </c>
    </row>
    <row r="130" spans="1:255" ht="12.75" customHeight="1" x14ac:dyDescent="0.2">
      <c r="A130" s="625"/>
      <c r="B130" s="13"/>
      <c r="C130" s="13" t="s">
        <v>86</v>
      </c>
      <c r="D130" s="14"/>
      <c r="E130" s="15"/>
      <c r="F130" s="15" t="s">
        <v>82</v>
      </c>
      <c r="G130" s="15">
        <f>SUM(G118:G129)</f>
        <v>529</v>
      </c>
      <c r="H130" s="16"/>
      <c r="I130" s="246">
        <f>SUM(I118:I129)</f>
        <v>2473.4799999999996</v>
      </c>
    </row>
    <row r="131" spans="1:255" ht="25.5" x14ac:dyDescent="0.2">
      <c r="A131" s="224" t="s">
        <v>91</v>
      </c>
      <c r="B131" s="13"/>
      <c r="C131" s="13" t="s">
        <v>86</v>
      </c>
      <c r="D131" s="14"/>
      <c r="E131" s="15"/>
      <c r="F131" s="15"/>
      <c r="G131" s="15"/>
      <c r="H131" s="16"/>
      <c r="I131" s="246">
        <v>20486.82</v>
      </c>
    </row>
    <row r="132" spans="1:255" ht="12.75" customHeight="1" x14ac:dyDescent="0.2">
      <c r="A132" s="224" t="s">
        <v>83</v>
      </c>
      <c r="B132" s="13"/>
      <c r="C132" s="13" t="s">
        <v>86</v>
      </c>
      <c r="D132" s="14"/>
      <c r="E132" s="15"/>
      <c r="F132" s="15"/>
      <c r="G132" s="15"/>
      <c r="H132" s="16"/>
      <c r="I132" s="246">
        <v>1392.58</v>
      </c>
    </row>
    <row r="133" spans="1:255" ht="12.75" customHeight="1" x14ac:dyDescent="0.2">
      <c r="A133" s="224" t="s">
        <v>85</v>
      </c>
      <c r="B133" s="13"/>
      <c r="C133" s="13" t="s">
        <v>86</v>
      </c>
      <c r="D133" s="14"/>
      <c r="E133" s="15"/>
      <c r="F133" s="15"/>
      <c r="G133" s="15"/>
      <c r="H133" s="16"/>
      <c r="I133" s="246">
        <v>1488.96</v>
      </c>
    </row>
    <row r="134" spans="1:255" ht="12.75" customHeight="1" x14ac:dyDescent="0.2">
      <c r="A134" s="222" t="s">
        <v>88</v>
      </c>
      <c r="B134" s="13"/>
      <c r="C134" s="13" t="s">
        <v>86</v>
      </c>
      <c r="D134" s="14"/>
      <c r="E134" s="15"/>
      <c r="F134" s="15"/>
      <c r="G134" s="15"/>
      <c r="H134" s="16"/>
      <c r="I134" s="246">
        <v>1173.5999999999999</v>
      </c>
    </row>
    <row r="135" spans="1:255" ht="12.75" customHeight="1" thickBot="1" x14ac:dyDescent="0.25">
      <c r="A135" s="222"/>
      <c r="B135" s="112"/>
      <c r="C135" s="112"/>
      <c r="D135" s="111"/>
      <c r="E135" s="113"/>
      <c r="F135" s="112"/>
      <c r="G135" s="112"/>
      <c r="H135" s="111" t="s">
        <v>16</v>
      </c>
      <c r="I135" s="235">
        <f>SUM(I130:I134)</f>
        <v>27015.439999999995</v>
      </c>
    </row>
    <row r="136" spans="1:255" s="45" customFormat="1" ht="83.25" customHeight="1" thickBot="1" x14ac:dyDescent="0.25">
      <c r="A136" s="120" t="s">
        <v>96</v>
      </c>
      <c r="B136" s="117" t="s">
        <v>15</v>
      </c>
      <c r="C136" s="117" t="s">
        <v>4</v>
      </c>
      <c r="D136" s="117" t="s">
        <v>22</v>
      </c>
      <c r="E136" s="121" t="s">
        <v>17</v>
      </c>
      <c r="F136" s="117" t="s">
        <v>18</v>
      </c>
      <c r="G136" s="117" t="s">
        <v>9</v>
      </c>
      <c r="H136" s="117" t="s">
        <v>12</v>
      </c>
      <c r="I136" s="118" t="s">
        <v>11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30"/>
      <c r="B137" s="107">
        <v>543.6</v>
      </c>
      <c r="C137" s="58" t="s">
        <v>65</v>
      </c>
      <c r="D137" s="67"/>
      <c r="E137" s="59"/>
      <c r="F137" s="59"/>
      <c r="G137" s="59"/>
      <c r="H137" s="60"/>
      <c r="I137" s="61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30"/>
      <c r="B138" s="108">
        <v>476.18</v>
      </c>
      <c r="C138" s="95" t="s">
        <v>66</v>
      </c>
      <c r="D138" s="96"/>
      <c r="E138" s="97"/>
      <c r="F138" s="97"/>
      <c r="G138" s="97"/>
      <c r="H138" s="98"/>
      <c r="I138" s="9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30"/>
      <c r="B139" s="109">
        <v>543.1</v>
      </c>
      <c r="C139" s="88" t="s">
        <v>69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30"/>
      <c r="B140" s="109">
        <v>536.89</v>
      </c>
      <c r="C140" s="88" t="s">
        <v>71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30"/>
      <c r="B141" s="109">
        <v>542.42999999999995</v>
      </c>
      <c r="C141" s="88" t="s">
        <v>72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30"/>
      <c r="B142" s="109">
        <v>534.85</v>
      </c>
      <c r="C142" s="88" t="s">
        <v>73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30"/>
      <c r="B143" s="109">
        <v>448.98</v>
      </c>
      <c r="C143" s="88" t="s">
        <v>74</v>
      </c>
      <c r="D143" s="89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4"/>
      <c r="B144" s="109">
        <v>474.69</v>
      </c>
      <c r="C144" s="88" t="s">
        <v>75</v>
      </c>
      <c r="D144" s="89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4"/>
      <c r="B145" s="109">
        <v>535.07000000000005</v>
      </c>
      <c r="C145" s="88" t="s">
        <v>76</v>
      </c>
      <c r="D145" s="89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4"/>
      <c r="B146" s="109">
        <v>434.58</v>
      </c>
      <c r="C146" s="88" t="s">
        <v>77</v>
      </c>
      <c r="D146" s="89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4"/>
      <c r="B147" s="109">
        <v>439.96</v>
      </c>
      <c r="C147" s="88" t="s">
        <v>78</v>
      </c>
      <c r="D147" s="89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4"/>
      <c r="B148" s="109">
        <v>548.59</v>
      </c>
      <c r="C148" s="88" t="s">
        <v>79</v>
      </c>
      <c r="D148" s="89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3.5" thickBot="1" x14ac:dyDescent="0.25">
      <c r="A149" s="224"/>
      <c r="B149" s="188"/>
      <c r="C149" s="73" t="s">
        <v>86</v>
      </c>
      <c r="D149" s="166"/>
      <c r="E149" s="53"/>
      <c r="F149" s="53"/>
      <c r="G149" s="53"/>
      <c r="H149" s="156"/>
      <c r="I149" s="49">
        <v>204.96</v>
      </c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4"/>
      <c r="B150" s="18">
        <f>SUM(B137:B148)</f>
        <v>6058.9199999999992</v>
      </c>
      <c r="C150" s="17"/>
      <c r="D150" s="18"/>
      <c r="E150" s="19"/>
      <c r="F150" s="17"/>
      <c r="G150" s="17"/>
      <c r="H150" s="18" t="s">
        <v>16</v>
      </c>
      <c r="I150" s="236">
        <f>SUM(I137:I149)</f>
        <v>204.96</v>
      </c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77.25" thickBot="1" x14ac:dyDescent="0.25">
      <c r="A151" s="46" t="s">
        <v>98</v>
      </c>
      <c r="B151" s="117" t="s">
        <v>15</v>
      </c>
      <c r="C151" s="117" t="s">
        <v>4</v>
      </c>
      <c r="D151" s="117" t="s">
        <v>22</v>
      </c>
      <c r="E151" s="121" t="s">
        <v>17</v>
      </c>
      <c r="F151" s="117" t="s">
        <v>18</v>
      </c>
      <c r="G151" s="117" t="s">
        <v>9</v>
      </c>
      <c r="H151" s="117" t="s">
        <v>12</v>
      </c>
      <c r="I151" s="118" t="s">
        <v>11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596"/>
      <c r="B152" s="109"/>
      <c r="C152" s="88" t="s">
        <v>65</v>
      </c>
      <c r="D152" s="212"/>
      <c r="E152" s="216"/>
      <c r="F152" s="213"/>
      <c r="G152" s="216"/>
      <c r="H152" s="216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597"/>
      <c r="B153" s="109"/>
      <c r="C153" s="88" t="s">
        <v>66</v>
      </c>
      <c r="D153" s="10"/>
      <c r="E153" s="308"/>
      <c r="F153" s="20"/>
      <c r="G153" s="308"/>
      <c r="H153" s="30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597"/>
      <c r="B154" s="109"/>
      <c r="C154" s="88" t="s">
        <v>69</v>
      </c>
      <c r="D154" s="10"/>
      <c r="E154" s="308"/>
      <c r="F154" s="20"/>
      <c r="G154" s="308"/>
      <c r="H154" s="308"/>
      <c r="I154" s="49"/>
    </row>
    <row r="155" spans="1:255" ht="13.5" thickBot="1" x14ac:dyDescent="0.25">
      <c r="A155" s="597"/>
      <c r="B155" s="109"/>
      <c r="C155" s="88" t="s">
        <v>71</v>
      </c>
      <c r="D155" s="10"/>
      <c r="E155" s="308"/>
      <c r="F155" s="20"/>
      <c r="G155" s="308"/>
      <c r="H155" s="308"/>
      <c r="I155" s="49"/>
    </row>
    <row r="156" spans="1:255" ht="12.75" customHeight="1" thickBot="1" x14ac:dyDescent="0.25">
      <c r="A156" s="597"/>
      <c r="B156" s="109"/>
      <c r="C156" s="88" t="s">
        <v>72</v>
      </c>
      <c r="D156" s="10"/>
      <c r="E156" s="308"/>
      <c r="F156" s="20"/>
      <c r="G156" s="308"/>
      <c r="H156" s="308"/>
      <c r="I156" s="49"/>
    </row>
    <row r="157" spans="1:255" ht="12.75" customHeight="1" thickBot="1" x14ac:dyDescent="0.25">
      <c r="A157" s="597"/>
      <c r="B157" s="109"/>
      <c r="C157" s="88" t="s">
        <v>73</v>
      </c>
      <c r="D157" s="9"/>
      <c r="E157" s="205"/>
      <c r="F157" s="20"/>
      <c r="G157" s="205"/>
      <c r="H157" s="205"/>
      <c r="I157" s="49"/>
    </row>
    <row r="158" spans="1:255" ht="12.75" customHeight="1" thickBot="1" x14ac:dyDescent="0.25">
      <c r="A158" s="597"/>
      <c r="B158" s="109"/>
      <c r="C158" s="88" t="s">
        <v>74</v>
      </c>
      <c r="D158" s="9"/>
      <c r="E158" s="205"/>
      <c r="F158" s="20"/>
      <c r="G158" s="205"/>
      <c r="H158" s="205"/>
      <c r="I158" s="49"/>
    </row>
    <row r="159" spans="1:255" ht="13.5" thickBot="1" x14ac:dyDescent="0.25">
      <c r="A159" s="597"/>
      <c r="B159" s="109"/>
      <c r="C159" s="88" t="s">
        <v>75</v>
      </c>
      <c r="D159" s="9"/>
      <c r="E159" s="205"/>
      <c r="F159" s="20"/>
      <c r="G159" s="205"/>
      <c r="H159" s="205"/>
      <c r="I159" s="49"/>
    </row>
    <row r="160" spans="1:255" ht="13.5" thickBot="1" x14ac:dyDescent="0.25">
      <c r="A160" s="597"/>
      <c r="B160" s="109"/>
      <c r="C160" s="88" t="s">
        <v>76</v>
      </c>
      <c r="D160" s="9"/>
      <c r="E160" s="205"/>
      <c r="F160" s="20"/>
      <c r="G160" s="205"/>
      <c r="H160" s="205"/>
      <c r="I160" s="49"/>
    </row>
    <row r="161" spans="1:9" ht="13.5" thickBot="1" x14ac:dyDescent="0.25">
      <c r="A161" s="597"/>
      <c r="B161" s="109"/>
      <c r="C161" s="88" t="s">
        <v>77</v>
      </c>
      <c r="D161" s="9"/>
      <c r="E161" s="205"/>
      <c r="F161" s="20"/>
      <c r="G161" s="205"/>
      <c r="H161" s="205"/>
      <c r="I161" s="49"/>
    </row>
    <row r="162" spans="1:9" ht="13.5" thickBot="1" x14ac:dyDescent="0.25">
      <c r="A162" s="597"/>
      <c r="B162" s="109"/>
      <c r="C162" s="88" t="s">
        <v>78</v>
      </c>
      <c r="D162" s="9"/>
      <c r="E162" s="205"/>
      <c r="F162" s="20"/>
      <c r="G162" s="205"/>
      <c r="H162" s="205"/>
      <c r="I162" s="49"/>
    </row>
    <row r="163" spans="1:9" ht="13.5" thickBot="1" x14ac:dyDescent="0.25">
      <c r="A163" s="598"/>
      <c r="B163" s="109"/>
      <c r="C163" s="88" t="s">
        <v>79</v>
      </c>
      <c r="D163" s="214"/>
      <c r="E163" s="217"/>
      <c r="F163" s="214"/>
      <c r="G163" s="217"/>
      <c r="H163" s="217"/>
      <c r="I163" s="49"/>
    </row>
    <row r="164" spans="1:9" ht="26.25" thickBot="1" x14ac:dyDescent="0.25">
      <c r="A164" s="120" t="s">
        <v>87</v>
      </c>
      <c r="B164" s="167"/>
      <c r="C164" s="88" t="s">
        <v>86</v>
      </c>
      <c r="D164" s="241"/>
      <c r="E164" s="242"/>
      <c r="F164" s="241"/>
      <c r="G164" s="242"/>
      <c r="H164" s="242"/>
      <c r="I164" s="49">
        <v>8189.77</v>
      </c>
    </row>
    <row r="165" spans="1:9" ht="13.5" thickBot="1" x14ac:dyDescent="0.25">
      <c r="A165" s="46"/>
      <c r="B165" s="79">
        <f>SUM(B152:B164)</f>
        <v>0</v>
      </c>
      <c r="C165" s="78"/>
      <c r="D165" s="79"/>
      <c r="E165" s="80"/>
      <c r="F165" s="78"/>
      <c r="G165" s="78"/>
      <c r="H165" s="79" t="s">
        <v>16</v>
      </c>
      <c r="I165" s="81">
        <f>SUM(I152:I164)</f>
        <v>8189.77</v>
      </c>
    </row>
    <row r="166" spans="1:9" ht="51.75" thickBot="1" x14ac:dyDescent="0.25">
      <c r="A166" s="137" t="s">
        <v>97</v>
      </c>
      <c r="B166" s="117" t="s">
        <v>15</v>
      </c>
      <c r="C166" s="117" t="s">
        <v>4</v>
      </c>
      <c r="D166" s="117" t="s">
        <v>22</v>
      </c>
      <c r="E166" s="285" t="s">
        <v>17</v>
      </c>
      <c r="F166" s="117" t="s">
        <v>18</v>
      </c>
      <c r="G166" s="117" t="s">
        <v>9</v>
      </c>
      <c r="H166" s="117" t="s">
        <v>12</v>
      </c>
      <c r="I166" s="118" t="s">
        <v>11</v>
      </c>
    </row>
    <row r="167" spans="1:9" ht="13.5" thickBot="1" x14ac:dyDescent="0.25">
      <c r="A167" s="209"/>
      <c r="B167" s="188"/>
      <c r="C167" s="73" t="s">
        <v>86</v>
      </c>
      <c r="D167" s="166"/>
      <c r="E167" s="53"/>
      <c r="F167" s="53"/>
      <c r="G167" s="53"/>
      <c r="H167" s="156"/>
      <c r="I167" s="571">
        <v>12979.04</v>
      </c>
    </row>
    <row r="168" spans="1:9" ht="13.5" thickBot="1" x14ac:dyDescent="0.25">
      <c r="A168" s="137"/>
      <c r="B168" s="277"/>
      <c r="C168" s="78"/>
      <c r="D168" s="79"/>
      <c r="E168" s="80"/>
      <c r="F168" s="78"/>
      <c r="G168" s="78"/>
      <c r="H168" s="79"/>
      <c r="I168" s="81">
        <f>SUM(I167)</f>
        <v>12979.04</v>
      </c>
    </row>
    <row r="169" spans="1:9" x14ac:dyDescent="0.2">
      <c r="A169" s="9"/>
      <c r="B169" s="9"/>
      <c r="C169" s="9"/>
      <c r="D169" s="9"/>
      <c r="E169" s="9"/>
      <c r="F169" s="20"/>
      <c r="G169" s="20"/>
      <c r="H169" s="20"/>
      <c r="I169" s="20"/>
    </row>
    <row r="170" spans="1:9" ht="12.75" customHeight="1" x14ac:dyDescent="0.2">
      <c r="A170" s="21" t="s">
        <v>20</v>
      </c>
      <c r="B170" s="22"/>
      <c r="C170" s="23"/>
      <c r="D170" s="4" t="s">
        <v>8</v>
      </c>
      <c r="E170" s="4" t="s">
        <v>5</v>
      </c>
      <c r="F170" s="122" t="s">
        <v>6</v>
      </c>
    </row>
    <row r="171" spans="1:9" ht="12.75" customHeight="1" x14ac:dyDescent="0.2">
      <c r="A171" s="593" t="s">
        <v>14</v>
      </c>
      <c r="B171" s="594"/>
      <c r="C171" s="25"/>
      <c r="D171" s="26">
        <f>B18</f>
        <v>13765.325000000001</v>
      </c>
      <c r="E171" s="26">
        <f>I18</f>
        <v>160</v>
      </c>
      <c r="F171" s="123">
        <f>D171+E171</f>
        <v>13925.325000000001</v>
      </c>
    </row>
    <row r="172" spans="1:9" ht="12.75" customHeight="1" x14ac:dyDescent="0.2">
      <c r="A172" s="593" t="s">
        <v>1603</v>
      </c>
      <c r="B172" s="594"/>
      <c r="C172" s="25"/>
      <c r="D172" s="26">
        <f>B81</f>
        <v>24003.63</v>
      </c>
      <c r="E172" s="26">
        <f>I81</f>
        <v>17556.100000000002</v>
      </c>
      <c r="F172" s="123">
        <f>D172+E172</f>
        <v>41559.730000000003</v>
      </c>
    </row>
    <row r="173" spans="1:9" ht="12.75" customHeight="1" x14ac:dyDescent="0.2">
      <c r="A173" s="593" t="s">
        <v>13</v>
      </c>
      <c r="B173" s="594"/>
      <c r="C173" s="25"/>
      <c r="D173" s="26">
        <f>B101</f>
        <v>15718.431</v>
      </c>
      <c r="E173" s="26">
        <f>I101</f>
        <v>205.3</v>
      </c>
      <c r="F173" s="123">
        <f>D173+E173</f>
        <v>15923.731</v>
      </c>
    </row>
    <row r="174" spans="1:9" ht="12.75" customHeight="1" x14ac:dyDescent="0.2">
      <c r="A174" s="593" t="s">
        <v>383</v>
      </c>
      <c r="B174" s="594"/>
      <c r="C174" s="25"/>
      <c r="D174" s="26">
        <f>B116</f>
        <v>0</v>
      </c>
      <c r="E174" s="26">
        <f>I116</f>
        <v>0</v>
      </c>
      <c r="F174" s="123">
        <f>D174+E174</f>
        <v>0</v>
      </c>
      <c r="G174" s="56"/>
    </row>
    <row r="175" spans="1:9" ht="12.75" customHeight="1" x14ac:dyDescent="0.2">
      <c r="A175" s="593" t="s">
        <v>25</v>
      </c>
      <c r="B175" s="594"/>
      <c r="C175" s="25"/>
      <c r="D175" s="26">
        <f>B150</f>
        <v>6058.9199999999992</v>
      </c>
      <c r="E175" s="26">
        <f>I150</f>
        <v>204.96</v>
      </c>
      <c r="F175" s="123">
        <f>D175+E175</f>
        <v>6263.8799999999992</v>
      </c>
      <c r="G175" s="56"/>
    </row>
    <row r="176" spans="1:9" ht="12.75" customHeight="1" x14ac:dyDescent="0.2">
      <c r="A176" s="607" t="s">
        <v>68</v>
      </c>
      <c r="B176" s="608"/>
      <c r="C176" s="248"/>
      <c r="D176" s="249"/>
      <c r="E176" s="249"/>
      <c r="F176" s="245">
        <f>F177+F178+F179+F180+F181</f>
        <v>27015.439999999995</v>
      </c>
      <c r="G176" s="56"/>
    </row>
    <row r="177" spans="1:7" ht="12.75" customHeight="1" x14ac:dyDescent="0.2">
      <c r="A177" s="605" t="s">
        <v>81</v>
      </c>
      <c r="B177" s="606"/>
      <c r="C177" s="25"/>
      <c r="D177" s="26"/>
      <c r="E177" s="26"/>
      <c r="F177" s="123">
        <f>I130</f>
        <v>2473.4799999999996</v>
      </c>
      <c r="G177" s="56"/>
    </row>
    <row r="178" spans="1:7" ht="12.75" customHeight="1" x14ac:dyDescent="0.2">
      <c r="A178" s="605" t="s">
        <v>91</v>
      </c>
      <c r="B178" s="606"/>
      <c r="C178" s="25"/>
      <c r="D178" s="26"/>
      <c r="E178" s="26"/>
      <c r="F178" s="123">
        <f>I131</f>
        <v>20486.82</v>
      </c>
      <c r="G178" s="56"/>
    </row>
    <row r="179" spans="1:7" ht="12.75" customHeight="1" x14ac:dyDescent="0.2">
      <c r="A179" s="605" t="s">
        <v>83</v>
      </c>
      <c r="B179" s="606"/>
      <c r="C179" s="25"/>
      <c r="D179" s="26"/>
      <c r="E179" s="26"/>
      <c r="F179" s="123">
        <f>I132</f>
        <v>1392.58</v>
      </c>
      <c r="G179" s="56"/>
    </row>
    <row r="180" spans="1:7" ht="12.75" customHeight="1" x14ac:dyDescent="0.2">
      <c r="A180" s="605" t="s">
        <v>85</v>
      </c>
      <c r="B180" s="606"/>
      <c r="C180" s="25"/>
      <c r="D180" s="26"/>
      <c r="E180" s="26"/>
      <c r="F180" s="123">
        <f>I133</f>
        <v>1488.96</v>
      </c>
      <c r="G180" s="56"/>
    </row>
    <row r="181" spans="1:7" ht="12.75" customHeight="1" x14ac:dyDescent="0.2">
      <c r="A181" s="605" t="s">
        <v>88</v>
      </c>
      <c r="B181" s="606"/>
      <c r="C181" s="25"/>
      <c r="D181" s="26"/>
      <c r="E181" s="26"/>
      <c r="F181" s="123">
        <f>I134</f>
        <v>1173.5999999999999</v>
      </c>
      <c r="G181" s="56"/>
    </row>
    <row r="182" spans="1:7" ht="12.75" customHeight="1" x14ac:dyDescent="0.2">
      <c r="A182" s="614" t="s">
        <v>2</v>
      </c>
      <c r="B182" s="615"/>
      <c r="C182" s="25"/>
      <c r="D182" s="26">
        <f>B165</f>
        <v>0</v>
      </c>
      <c r="E182" s="26"/>
      <c r="F182" s="123">
        <f>D182+E182+I165</f>
        <v>8189.77</v>
      </c>
      <c r="G182" s="56"/>
    </row>
    <row r="183" spans="1:7" ht="12.75" customHeight="1" x14ac:dyDescent="0.2">
      <c r="A183" s="614" t="s">
        <v>97</v>
      </c>
      <c r="B183" s="615"/>
      <c r="C183" s="25"/>
      <c r="D183" s="26"/>
      <c r="E183" s="26"/>
      <c r="F183" s="123">
        <f>I168</f>
        <v>12979.04</v>
      </c>
      <c r="G183" s="56"/>
    </row>
    <row r="184" spans="1:7" ht="12.75" customHeight="1" x14ac:dyDescent="0.2">
      <c r="A184" s="612" t="s">
        <v>21</v>
      </c>
      <c r="B184" s="613"/>
      <c r="C184" s="27"/>
      <c r="D184" s="28">
        <f>SUM(D171:D182)</f>
        <v>59546.305999999997</v>
      </c>
      <c r="E184" s="28">
        <f>SUM(E171:E175)</f>
        <v>18126.36</v>
      </c>
      <c r="F184" s="124">
        <f>F171+F172+F173+F174+F175+F176+F182+F183</f>
        <v>125856.916</v>
      </c>
    </row>
  </sheetData>
  <autoFilter ref="A5:I150"/>
  <mergeCells count="28">
    <mergeCell ref="G1:H1"/>
    <mergeCell ref="A1:B1"/>
    <mergeCell ref="G2:H2"/>
    <mergeCell ref="A118:A130"/>
    <mergeCell ref="A29:A64"/>
    <mergeCell ref="C29:C64"/>
    <mergeCell ref="D29:D64"/>
    <mergeCell ref="B29:B64"/>
    <mergeCell ref="A66:A80"/>
    <mergeCell ref="C66:C80"/>
    <mergeCell ref="A176:B176"/>
    <mergeCell ref="A181:B181"/>
    <mergeCell ref="A96:A100"/>
    <mergeCell ref="A174:B174"/>
    <mergeCell ref="A152:A163"/>
    <mergeCell ref="A177:B177"/>
    <mergeCell ref="A180:B180"/>
    <mergeCell ref="A179:B179"/>
    <mergeCell ref="D66:D80"/>
    <mergeCell ref="B66:B80"/>
    <mergeCell ref="A184:B184"/>
    <mergeCell ref="A171:B171"/>
    <mergeCell ref="A172:B172"/>
    <mergeCell ref="A173:B173"/>
    <mergeCell ref="A178:B178"/>
    <mergeCell ref="A182:B182"/>
    <mergeCell ref="A183:B183"/>
    <mergeCell ref="A175:B17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1"/>
  <dimension ref="A1:IU181"/>
  <sheetViews>
    <sheetView topLeftCell="A151" zoomScaleNormal="100" workbookViewId="0">
      <selection activeCell="A169" sqref="A169:B169"/>
    </sheetView>
  </sheetViews>
  <sheetFormatPr defaultRowHeight="12.75" customHeight="1" x14ac:dyDescent="0.2"/>
  <cols>
    <col min="1" max="1" width="23.7109375" customWidth="1"/>
    <col min="2" max="2" width="12" customWidth="1"/>
    <col min="3" max="3" width="13" customWidth="1"/>
    <col min="4" max="4" width="15.7109375" customWidth="1"/>
    <col min="5" max="5" width="26.140625" customWidth="1"/>
    <col min="6" max="6" width="11.7109375" customWidth="1"/>
    <col min="7" max="7" width="7.28515625" customWidth="1"/>
    <col min="8" max="8" width="12.85546875" customWidth="1"/>
    <col min="9" max="9" width="12.71093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3099.9</v>
      </c>
      <c r="E2" s="5">
        <v>672174.72</v>
      </c>
      <c r="F2" s="6">
        <v>597780.02</v>
      </c>
      <c r="G2" s="586">
        <f>E2-F2</f>
        <v>74394.699999999953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48</v>
      </c>
      <c r="E3" s="1">
        <v>9</v>
      </c>
      <c r="F3" s="1"/>
      <c r="G3" s="1"/>
      <c r="H3" s="1" t="s">
        <v>24</v>
      </c>
      <c r="I3" s="8">
        <f>F2-F181</f>
        <v>-185793.12069999985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214</v>
      </c>
      <c r="B6" s="579">
        <v>9321.3799999999992</v>
      </c>
      <c r="C6" s="579" t="s">
        <v>65</v>
      </c>
      <c r="D6" s="591" t="s">
        <v>139</v>
      </c>
      <c r="E6" s="37" t="s">
        <v>211</v>
      </c>
      <c r="F6" s="37" t="s">
        <v>137</v>
      </c>
      <c r="G6" s="37">
        <v>0.3</v>
      </c>
      <c r="H6" s="38">
        <v>197.09</v>
      </c>
      <c r="I6" s="39">
        <f>G6*H6</f>
        <v>59.126999999999995</v>
      </c>
    </row>
    <row r="7" spans="1:9" ht="12.75" customHeight="1" thickBot="1" x14ac:dyDescent="0.25">
      <c r="A7" s="590"/>
      <c r="B7" s="580"/>
      <c r="C7" s="580"/>
      <c r="D7" s="592"/>
      <c r="E7" s="40" t="s">
        <v>212</v>
      </c>
      <c r="F7" s="40" t="s">
        <v>102</v>
      </c>
      <c r="G7" s="40">
        <v>0.05</v>
      </c>
      <c r="H7" s="41">
        <v>116</v>
      </c>
      <c r="I7" s="42">
        <f>G7*H7</f>
        <v>5.8000000000000007</v>
      </c>
    </row>
    <row r="8" spans="1:9" ht="12.75" customHeight="1" thickBot="1" x14ac:dyDescent="0.25">
      <c r="A8" s="265"/>
      <c r="B8" s="33">
        <v>9305.99</v>
      </c>
      <c r="C8" s="88" t="s">
        <v>66</v>
      </c>
      <c r="D8" s="267"/>
      <c r="E8" s="35"/>
      <c r="F8" s="35"/>
      <c r="G8" s="35"/>
      <c r="H8" s="36"/>
      <c r="I8" s="33">
        <f t="shared" ref="I8:I49" si="0">G8*H8</f>
        <v>0</v>
      </c>
    </row>
    <row r="9" spans="1:9" ht="26.25" thickBot="1" x14ac:dyDescent="0.25">
      <c r="A9" s="46" t="s">
        <v>583</v>
      </c>
      <c r="B9" s="579">
        <v>9947.9599999999991</v>
      </c>
      <c r="C9" s="88" t="s">
        <v>69</v>
      </c>
      <c r="D9" s="467"/>
      <c r="E9" s="47" t="s">
        <v>261</v>
      </c>
      <c r="F9" s="47" t="s">
        <v>100</v>
      </c>
      <c r="G9" s="47">
        <v>4</v>
      </c>
      <c r="H9" s="48">
        <v>390</v>
      </c>
      <c r="I9" s="49">
        <f t="shared" si="0"/>
        <v>1560</v>
      </c>
    </row>
    <row r="10" spans="1:9" ht="12.75" customHeight="1" x14ac:dyDescent="0.2">
      <c r="A10" s="588" t="s">
        <v>153</v>
      </c>
      <c r="B10" s="581"/>
      <c r="C10" s="579" t="s">
        <v>69</v>
      </c>
      <c r="D10" s="591" t="s">
        <v>117</v>
      </c>
      <c r="E10" s="37" t="s">
        <v>185</v>
      </c>
      <c r="F10" s="37" t="s">
        <v>100</v>
      </c>
      <c r="G10" s="37">
        <v>2</v>
      </c>
      <c r="H10" s="38">
        <v>42</v>
      </c>
      <c r="I10" s="39">
        <f t="shared" si="0"/>
        <v>84</v>
      </c>
    </row>
    <row r="11" spans="1:9" ht="12.75" customHeight="1" x14ac:dyDescent="0.2">
      <c r="A11" s="589"/>
      <c r="B11" s="581"/>
      <c r="C11" s="581"/>
      <c r="D11" s="595"/>
      <c r="E11" s="15" t="s">
        <v>585</v>
      </c>
      <c r="F11" s="15" t="s">
        <v>102</v>
      </c>
      <c r="G11" s="15">
        <v>0.5</v>
      </c>
      <c r="H11" s="16">
        <v>77.400000000000006</v>
      </c>
      <c r="I11" s="43">
        <f t="shared" si="0"/>
        <v>38.700000000000003</v>
      </c>
    </row>
    <row r="12" spans="1:9" ht="12.75" customHeight="1" thickBot="1" x14ac:dyDescent="0.25">
      <c r="A12" s="590"/>
      <c r="B12" s="581"/>
      <c r="C12" s="580"/>
      <c r="D12" s="592"/>
      <c r="E12" s="40" t="s">
        <v>422</v>
      </c>
      <c r="F12" s="40" t="s">
        <v>285</v>
      </c>
      <c r="G12" s="40">
        <v>0.25</v>
      </c>
      <c r="H12" s="41">
        <v>320</v>
      </c>
      <c r="I12" s="42">
        <f t="shared" si="0"/>
        <v>80</v>
      </c>
    </row>
    <row r="13" spans="1:9" ht="12.75" customHeight="1" x14ac:dyDescent="0.2">
      <c r="A13" s="588" t="s">
        <v>586</v>
      </c>
      <c r="B13" s="581"/>
      <c r="C13" s="579" t="s">
        <v>69</v>
      </c>
      <c r="D13" s="591" t="s">
        <v>117</v>
      </c>
      <c r="E13" s="37" t="s">
        <v>278</v>
      </c>
      <c r="F13" s="37" t="s">
        <v>285</v>
      </c>
      <c r="G13" s="37">
        <v>2</v>
      </c>
      <c r="H13" s="38">
        <v>335</v>
      </c>
      <c r="I13" s="39">
        <f t="shared" si="0"/>
        <v>670</v>
      </c>
    </row>
    <row r="14" spans="1:9" ht="12.75" customHeight="1" x14ac:dyDescent="0.2">
      <c r="A14" s="589"/>
      <c r="B14" s="581"/>
      <c r="C14" s="581"/>
      <c r="D14" s="595"/>
      <c r="E14" s="15" t="s">
        <v>587</v>
      </c>
      <c r="F14" s="15" t="s">
        <v>100</v>
      </c>
      <c r="G14" s="15">
        <v>2</v>
      </c>
      <c r="H14" s="16">
        <v>20</v>
      </c>
      <c r="I14" s="43">
        <f t="shared" si="0"/>
        <v>40</v>
      </c>
    </row>
    <row r="15" spans="1:9" ht="12.75" customHeight="1" x14ac:dyDescent="0.2">
      <c r="A15" s="589"/>
      <c r="B15" s="581"/>
      <c r="C15" s="581"/>
      <c r="D15" s="595"/>
      <c r="E15" s="15" t="s">
        <v>588</v>
      </c>
      <c r="F15" s="15" t="s">
        <v>102</v>
      </c>
      <c r="G15" s="15">
        <v>25</v>
      </c>
      <c r="H15" s="16">
        <v>69.78</v>
      </c>
      <c r="I15" s="43">
        <f t="shared" si="0"/>
        <v>1744.5</v>
      </c>
    </row>
    <row r="16" spans="1:9" ht="12.75" customHeight="1" x14ac:dyDescent="0.2">
      <c r="A16" s="589"/>
      <c r="B16" s="581"/>
      <c r="C16" s="581"/>
      <c r="D16" s="595"/>
      <c r="E16" s="15" t="s">
        <v>279</v>
      </c>
      <c r="F16" s="15" t="s">
        <v>102</v>
      </c>
      <c r="G16" s="15">
        <v>13</v>
      </c>
      <c r="H16" s="16">
        <v>72.37</v>
      </c>
      <c r="I16" s="43">
        <f t="shared" si="0"/>
        <v>940.81000000000006</v>
      </c>
    </row>
    <row r="17" spans="1:9" ht="12.75" customHeight="1" x14ac:dyDescent="0.2">
      <c r="A17" s="589"/>
      <c r="B17" s="581"/>
      <c r="C17" s="581"/>
      <c r="D17" s="595"/>
      <c r="E17" s="15" t="s">
        <v>589</v>
      </c>
      <c r="F17" s="15" t="s">
        <v>100</v>
      </c>
      <c r="G17" s="15">
        <v>1</v>
      </c>
      <c r="H17" s="16">
        <v>73</v>
      </c>
      <c r="I17" s="43">
        <f t="shared" si="0"/>
        <v>73</v>
      </c>
    </row>
    <row r="18" spans="1:9" ht="12.75" customHeight="1" x14ac:dyDescent="0.2">
      <c r="A18" s="589"/>
      <c r="B18" s="581"/>
      <c r="C18" s="581"/>
      <c r="D18" s="595"/>
      <c r="E18" s="15" t="s">
        <v>282</v>
      </c>
      <c r="F18" s="15" t="s">
        <v>100</v>
      </c>
      <c r="G18" s="15">
        <v>1</v>
      </c>
      <c r="H18" s="16">
        <v>60</v>
      </c>
      <c r="I18" s="43">
        <f t="shared" si="0"/>
        <v>60</v>
      </c>
    </row>
    <row r="19" spans="1:9" ht="12.75" customHeight="1" thickBot="1" x14ac:dyDescent="0.25">
      <c r="A19" s="590"/>
      <c r="B19" s="581"/>
      <c r="C19" s="580"/>
      <c r="D19" s="592"/>
      <c r="E19" s="40" t="s">
        <v>280</v>
      </c>
      <c r="F19" s="40" t="s">
        <v>100</v>
      </c>
      <c r="G19" s="40">
        <v>2</v>
      </c>
      <c r="H19" s="41">
        <v>160</v>
      </c>
      <c r="I19" s="42">
        <f t="shared" si="0"/>
        <v>320</v>
      </c>
    </row>
    <row r="20" spans="1:9" ht="12.75" customHeight="1" x14ac:dyDescent="0.2">
      <c r="A20" s="588" t="s">
        <v>586</v>
      </c>
      <c r="B20" s="581"/>
      <c r="C20" s="579" t="s">
        <v>69</v>
      </c>
      <c r="D20" s="609" t="s">
        <v>131</v>
      </c>
      <c r="E20" s="37" t="s">
        <v>590</v>
      </c>
      <c r="F20" s="37" t="s">
        <v>100</v>
      </c>
      <c r="G20" s="37">
        <v>2</v>
      </c>
      <c r="H20" s="38">
        <v>55</v>
      </c>
      <c r="I20" s="39">
        <f t="shared" si="0"/>
        <v>110</v>
      </c>
    </row>
    <row r="21" spans="1:9" ht="12.75" customHeight="1" x14ac:dyDescent="0.2">
      <c r="A21" s="589"/>
      <c r="B21" s="581"/>
      <c r="C21" s="581"/>
      <c r="D21" s="610"/>
      <c r="E21" s="15" t="s">
        <v>278</v>
      </c>
      <c r="F21" s="15" t="s">
        <v>285</v>
      </c>
      <c r="G21" s="15">
        <v>1.5</v>
      </c>
      <c r="H21" s="16">
        <v>335</v>
      </c>
      <c r="I21" s="43">
        <f t="shared" si="0"/>
        <v>502.5</v>
      </c>
    </row>
    <row r="22" spans="1:9" ht="12.75" customHeight="1" x14ac:dyDescent="0.2">
      <c r="A22" s="589"/>
      <c r="B22" s="581"/>
      <c r="C22" s="581"/>
      <c r="D22" s="610"/>
      <c r="E22" s="15" t="s">
        <v>305</v>
      </c>
      <c r="F22" s="15" t="s">
        <v>285</v>
      </c>
      <c r="G22" s="15">
        <v>1</v>
      </c>
      <c r="H22" s="16">
        <v>450</v>
      </c>
      <c r="I22" s="43">
        <f t="shared" si="0"/>
        <v>450</v>
      </c>
    </row>
    <row r="23" spans="1:9" ht="12.75" customHeight="1" x14ac:dyDescent="0.2">
      <c r="A23" s="589"/>
      <c r="B23" s="581"/>
      <c r="C23" s="581"/>
      <c r="D23" s="610"/>
      <c r="E23" s="15" t="s">
        <v>591</v>
      </c>
      <c r="F23" s="15" t="s">
        <v>108</v>
      </c>
      <c r="G23" s="15">
        <v>0.5</v>
      </c>
      <c r="H23" s="16">
        <v>485</v>
      </c>
      <c r="I23" s="43">
        <f t="shared" si="0"/>
        <v>242.5</v>
      </c>
    </row>
    <row r="24" spans="1:9" ht="12.75" customHeight="1" x14ac:dyDescent="0.2">
      <c r="A24" s="589"/>
      <c r="B24" s="581"/>
      <c r="C24" s="581"/>
      <c r="D24" s="610"/>
      <c r="E24" s="15" t="s">
        <v>592</v>
      </c>
      <c r="F24" s="15" t="s">
        <v>100</v>
      </c>
      <c r="G24" s="15">
        <v>1</v>
      </c>
      <c r="H24" s="16">
        <v>166.42</v>
      </c>
      <c r="I24" s="43">
        <f t="shared" si="0"/>
        <v>166.42</v>
      </c>
    </row>
    <row r="25" spans="1:9" ht="12.75" customHeight="1" x14ac:dyDescent="0.2">
      <c r="A25" s="589"/>
      <c r="B25" s="581"/>
      <c r="C25" s="581"/>
      <c r="D25" s="610"/>
      <c r="E25" s="15" t="s">
        <v>220</v>
      </c>
      <c r="F25" s="15" t="s">
        <v>100</v>
      </c>
      <c r="G25" s="15">
        <v>3</v>
      </c>
      <c r="H25" s="16">
        <v>160</v>
      </c>
      <c r="I25" s="43">
        <f t="shared" si="0"/>
        <v>480</v>
      </c>
    </row>
    <row r="26" spans="1:9" ht="12.75" customHeight="1" x14ac:dyDescent="0.2">
      <c r="A26" s="589"/>
      <c r="B26" s="581"/>
      <c r="C26" s="581"/>
      <c r="D26" s="610"/>
      <c r="E26" s="15" t="s">
        <v>221</v>
      </c>
      <c r="F26" s="15" t="s">
        <v>102</v>
      </c>
      <c r="G26" s="15">
        <v>0.5</v>
      </c>
      <c r="H26" s="16">
        <v>68</v>
      </c>
      <c r="I26" s="43">
        <f t="shared" si="0"/>
        <v>34</v>
      </c>
    </row>
    <row r="27" spans="1:9" ht="12.75" customHeight="1" x14ac:dyDescent="0.2">
      <c r="A27" s="589"/>
      <c r="B27" s="581"/>
      <c r="C27" s="581"/>
      <c r="D27" s="610"/>
      <c r="E27" s="15" t="s">
        <v>593</v>
      </c>
      <c r="F27" s="15" t="s">
        <v>285</v>
      </c>
      <c r="G27" s="15">
        <v>1</v>
      </c>
      <c r="H27" s="16">
        <v>400</v>
      </c>
      <c r="I27" s="43">
        <f t="shared" si="0"/>
        <v>400</v>
      </c>
    </row>
    <row r="28" spans="1:9" ht="12.75" customHeight="1" x14ac:dyDescent="0.2">
      <c r="A28" s="589"/>
      <c r="B28" s="581"/>
      <c r="C28" s="581"/>
      <c r="D28" s="610"/>
      <c r="E28" s="15" t="s">
        <v>422</v>
      </c>
      <c r="F28" s="15" t="s">
        <v>285</v>
      </c>
      <c r="G28" s="15">
        <v>0.75</v>
      </c>
      <c r="H28" s="16">
        <v>320</v>
      </c>
      <c r="I28" s="43">
        <f t="shared" si="0"/>
        <v>240</v>
      </c>
    </row>
    <row r="29" spans="1:9" ht="12.75" customHeight="1" x14ac:dyDescent="0.2">
      <c r="A29" s="589"/>
      <c r="B29" s="581"/>
      <c r="C29" s="581"/>
      <c r="D29" s="610"/>
      <c r="E29" s="15" t="s">
        <v>594</v>
      </c>
      <c r="F29" s="15" t="s">
        <v>285</v>
      </c>
      <c r="G29" s="15">
        <v>4</v>
      </c>
      <c r="H29" s="16">
        <v>40</v>
      </c>
      <c r="I29" s="43">
        <f t="shared" si="0"/>
        <v>160</v>
      </c>
    </row>
    <row r="30" spans="1:9" x14ac:dyDescent="0.2">
      <c r="A30" s="589"/>
      <c r="B30" s="581"/>
      <c r="C30" s="581"/>
      <c r="D30" s="610"/>
      <c r="E30" s="15" t="s">
        <v>279</v>
      </c>
      <c r="F30" s="15" t="s">
        <v>102</v>
      </c>
      <c r="G30" s="15">
        <v>13</v>
      </c>
      <c r="H30" s="16">
        <v>72.56</v>
      </c>
      <c r="I30" s="43">
        <f t="shared" si="0"/>
        <v>943.28</v>
      </c>
    </row>
    <row r="31" spans="1:9" x14ac:dyDescent="0.2">
      <c r="A31" s="589"/>
      <c r="B31" s="581"/>
      <c r="C31" s="581"/>
      <c r="D31" s="610"/>
      <c r="E31" s="15" t="s">
        <v>588</v>
      </c>
      <c r="F31" s="15" t="s">
        <v>102</v>
      </c>
      <c r="G31" s="15">
        <v>20</v>
      </c>
      <c r="H31" s="16">
        <v>69.959999999999994</v>
      </c>
      <c r="I31" s="43">
        <f t="shared" si="0"/>
        <v>1399.1999999999998</v>
      </c>
    </row>
    <row r="32" spans="1:9" ht="13.5" thickBot="1" x14ac:dyDescent="0.25">
      <c r="A32" s="590"/>
      <c r="B32" s="581"/>
      <c r="C32" s="580"/>
      <c r="D32" s="611"/>
      <c r="E32" s="40" t="s">
        <v>589</v>
      </c>
      <c r="F32" s="40" t="s">
        <v>138</v>
      </c>
      <c r="G32" s="40">
        <v>1</v>
      </c>
      <c r="H32" s="41">
        <v>73</v>
      </c>
      <c r="I32" s="42">
        <f t="shared" si="0"/>
        <v>73</v>
      </c>
    </row>
    <row r="33" spans="1:9" ht="26.45" customHeight="1" x14ac:dyDescent="0.2">
      <c r="A33" s="588" t="s">
        <v>659</v>
      </c>
      <c r="B33" s="581"/>
      <c r="C33" s="579" t="s">
        <v>69</v>
      </c>
      <c r="D33" s="579" t="s">
        <v>362</v>
      </c>
      <c r="E33" s="37" t="s">
        <v>355</v>
      </c>
      <c r="F33" s="37" t="s">
        <v>100</v>
      </c>
      <c r="G33" s="37">
        <v>10</v>
      </c>
      <c r="H33" s="342">
        <v>17</v>
      </c>
      <c r="I33" s="39">
        <f t="shared" si="0"/>
        <v>170</v>
      </c>
    </row>
    <row r="34" spans="1:9" ht="13.5" thickBot="1" x14ac:dyDescent="0.25">
      <c r="A34" s="590"/>
      <c r="B34" s="580"/>
      <c r="C34" s="580"/>
      <c r="D34" s="580"/>
      <c r="E34" s="40" t="s">
        <v>660</v>
      </c>
      <c r="F34" s="40" t="s">
        <v>100</v>
      </c>
      <c r="G34" s="40">
        <v>12</v>
      </c>
      <c r="H34" s="41">
        <v>110</v>
      </c>
      <c r="I34" s="42">
        <f t="shared" si="0"/>
        <v>1320</v>
      </c>
    </row>
    <row r="35" spans="1:9" x14ac:dyDescent="0.2">
      <c r="A35" s="588" t="s">
        <v>421</v>
      </c>
      <c r="B35" s="579">
        <v>8792.74</v>
      </c>
      <c r="C35" s="579" t="s">
        <v>71</v>
      </c>
      <c r="D35" s="591" t="s">
        <v>131</v>
      </c>
      <c r="E35" s="37" t="s">
        <v>422</v>
      </c>
      <c r="F35" s="37" t="s">
        <v>285</v>
      </c>
      <c r="G35" s="37">
        <v>0.25</v>
      </c>
      <c r="H35" s="38">
        <v>320</v>
      </c>
      <c r="I35" s="39">
        <f t="shared" si="0"/>
        <v>80</v>
      </c>
    </row>
    <row r="36" spans="1:9" ht="13.5" thickBot="1" x14ac:dyDescent="0.25">
      <c r="A36" s="590"/>
      <c r="B36" s="581"/>
      <c r="C36" s="580"/>
      <c r="D36" s="592"/>
      <c r="E36" s="40" t="s">
        <v>424</v>
      </c>
      <c r="F36" s="40" t="s">
        <v>425</v>
      </c>
      <c r="G36" s="40">
        <v>0.1</v>
      </c>
      <c r="H36" s="41">
        <v>300</v>
      </c>
      <c r="I36" s="42">
        <f t="shared" si="0"/>
        <v>30</v>
      </c>
    </row>
    <row r="37" spans="1:9" x14ac:dyDescent="0.2">
      <c r="A37" s="588" t="s">
        <v>586</v>
      </c>
      <c r="B37" s="581"/>
      <c r="C37" s="579" t="s">
        <v>71</v>
      </c>
      <c r="D37" s="591" t="s">
        <v>131</v>
      </c>
      <c r="E37" s="37" t="s">
        <v>791</v>
      </c>
      <c r="F37" s="37" t="s">
        <v>102</v>
      </c>
      <c r="G37" s="37">
        <v>12</v>
      </c>
      <c r="H37" s="38">
        <v>72.5</v>
      </c>
      <c r="I37" s="39">
        <f t="shared" si="0"/>
        <v>870</v>
      </c>
    </row>
    <row r="38" spans="1:9" ht="13.5" thickBot="1" x14ac:dyDescent="0.25">
      <c r="A38" s="590"/>
      <c r="B38" s="581"/>
      <c r="C38" s="580"/>
      <c r="D38" s="592"/>
      <c r="E38" s="40" t="s">
        <v>589</v>
      </c>
      <c r="F38" s="40" t="s">
        <v>138</v>
      </c>
      <c r="G38" s="40">
        <v>2</v>
      </c>
      <c r="H38" s="41">
        <v>73</v>
      </c>
      <c r="I38" s="42">
        <f t="shared" si="0"/>
        <v>146</v>
      </c>
    </row>
    <row r="39" spans="1:9" x14ac:dyDescent="0.2">
      <c r="A39" s="588" t="s">
        <v>840</v>
      </c>
      <c r="B39" s="581"/>
      <c r="C39" s="579" t="s">
        <v>71</v>
      </c>
      <c r="D39" s="616"/>
      <c r="E39" s="37" t="s">
        <v>843</v>
      </c>
      <c r="F39" s="37" t="s">
        <v>100</v>
      </c>
      <c r="G39" s="37">
        <v>1</v>
      </c>
      <c r="H39" s="38">
        <v>50</v>
      </c>
      <c r="I39" s="39">
        <f t="shared" si="0"/>
        <v>50</v>
      </c>
    </row>
    <row r="40" spans="1:9" x14ac:dyDescent="0.2">
      <c r="A40" s="589"/>
      <c r="B40" s="581"/>
      <c r="C40" s="581"/>
      <c r="D40" s="622"/>
      <c r="E40" s="35" t="s">
        <v>283</v>
      </c>
      <c r="F40" s="35" t="s">
        <v>100</v>
      </c>
      <c r="G40" s="35">
        <v>2</v>
      </c>
      <c r="H40" s="36">
        <v>100</v>
      </c>
      <c r="I40" s="160">
        <f t="shared" si="0"/>
        <v>200</v>
      </c>
    </row>
    <row r="41" spans="1:9" ht="13.5" thickBot="1" x14ac:dyDescent="0.25">
      <c r="A41" s="590"/>
      <c r="B41" s="580"/>
      <c r="C41" s="580"/>
      <c r="D41" s="617"/>
      <c r="E41" s="40" t="s">
        <v>841</v>
      </c>
      <c r="F41" s="40" t="s">
        <v>102</v>
      </c>
      <c r="G41" s="40">
        <v>3</v>
      </c>
      <c r="H41" s="41">
        <v>69.78</v>
      </c>
      <c r="I41" s="42">
        <f t="shared" si="0"/>
        <v>209.34</v>
      </c>
    </row>
    <row r="42" spans="1:9" ht="13.5" thickBot="1" x14ac:dyDescent="0.25">
      <c r="A42" s="46"/>
      <c r="B42" s="88">
        <v>8156.2</v>
      </c>
      <c r="C42" s="88" t="s">
        <v>72</v>
      </c>
      <c r="D42" s="55"/>
      <c r="E42" s="47"/>
      <c r="F42" s="47"/>
      <c r="G42" s="47"/>
      <c r="H42" s="48"/>
      <c r="I42" s="49">
        <f t="shared" si="0"/>
        <v>0</v>
      </c>
    </row>
    <row r="43" spans="1:9" ht="13.5" thickBot="1" x14ac:dyDescent="0.25">
      <c r="A43" s="468"/>
      <c r="B43" s="73">
        <v>7213.55</v>
      </c>
      <c r="C43" s="88" t="s">
        <v>73</v>
      </c>
      <c r="D43" s="324"/>
      <c r="E43" s="53"/>
      <c r="F43" s="53"/>
      <c r="G43" s="53"/>
      <c r="H43" s="156"/>
      <c r="I43" s="163"/>
    </row>
    <row r="44" spans="1:9" ht="13.5" thickBot="1" x14ac:dyDescent="0.25">
      <c r="A44" s="11"/>
      <c r="B44" s="13">
        <v>8352.616</v>
      </c>
      <c r="C44" s="88" t="s">
        <v>74</v>
      </c>
      <c r="D44" s="57"/>
      <c r="E44" s="15"/>
      <c r="F44" s="15"/>
      <c r="G44" s="15"/>
      <c r="H44" s="16"/>
      <c r="I44" s="13"/>
    </row>
    <row r="45" spans="1:9" ht="13.5" thickBot="1" x14ac:dyDescent="0.25">
      <c r="A45" s="11"/>
      <c r="B45" s="13">
        <v>6851.3389999999999</v>
      </c>
      <c r="C45" s="88" t="s">
        <v>75</v>
      </c>
      <c r="D45" s="57"/>
      <c r="E45" s="15"/>
      <c r="F45" s="15"/>
      <c r="G45" s="15"/>
      <c r="H45" s="16"/>
      <c r="I45" s="13"/>
    </row>
    <row r="46" spans="1:9" ht="13.5" thickBot="1" x14ac:dyDescent="0.25">
      <c r="A46" s="11"/>
      <c r="B46" s="13">
        <v>7444.0590000000002</v>
      </c>
      <c r="C46" s="88" t="s">
        <v>76</v>
      </c>
      <c r="D46" s="57"/>
      <c r="E46" s="15"/>
      <c r="F46" s="15"/>
      <c r="G46" s="15"/>
      <c r="H46" s="16"/>
      <c r="I46" s="13"/>
    </row>
    <row r="47" spans="1:9" ht="13.5" thickBot="1" x14ac:dyDescent="0.25">
      <c r="A47" s="11"/>
      <c r="B47" s="13">
        <v>7543.3220000000001</v>
      </c>
      <c r="C47" s="88" t="s">
        <v>77</v>
      </c>
      <c r="D47" s="57"/>
      <c r="E47" s="15"/>
      <c r="F47" s="15"/>
      <c r="G47" s="15"/>
      <c r="H47" s="16"/>
      <c r="I47" s="13"/>
    </row>
    <row r="48" spans="1:9" ht="13.5" thickBot="1" x14ac:dyDescent="0.25">
      <c r="A48" s="11"/>
      <c r="B48" s="13">
        <v>8158.0659999999998</v>
      </c>
      <c r="C48" s="88" t="s">
        <v>78</v>
      </c>
      <c r="D48" s="57"/>
      <c r="E48" s="15"/>
      <c r="F48" s="15"/>
      <c r="G48" s="15"/>
      <c r="H48" s="16"/>
      <c r="I48" s="13"/>
    </row>
    <row r="49" spans="1:9" ht="13.5" thickBot="1" x14ac:dyDescent="0.25">
      <c r="A49" s="268"/>
      <c r="B49" s="13">
        <v>8131.5940000000001</v>
      </c>
      <c r="C49" s="88" t="s">
        <v>79</v>
      </c>
      <c r="D49" s="270"/>
      <c r="E49" s="15"/>
      <c r="F49" s="15"/>
      <c r="G49" s="15"/>
      <c r="H49" s="16"/>
      <c r="I49" s="13">
        <f t="shared" si="0"/>
        <v>0</v>
      </c>
    </row>
    <row r="50" spans="1:9" ht="12.75" customHeight="1" thickBot="1" x14ac:dyDescent="0.25">
      <c r="A50" s="221"/>
      <c r="B50" s="226">
        <f>SUM(B6:B49)</f>
        <v>99218.815999999992</v>
      </c>
      <c r="C50" s="227"/>
      <c r="D50" s="226"/>
      <c r="E50" s="228"/>
      <c r="F50" s="227"/>
      <c r="G50" s="227"/>
      <c r="H50" s="226" t="s">
        <v>16</v>
      </c>
      <c r="I50" s="229">
        <f>SUM(I6:I49)</f>
        <v>13952.177</v>
      </c>
    </row>
    <row r="51" spans="1:9" ht="77.25" thickBot="1" x14ac:dyDescent="0.25">
      <c r="A51" s="137" t="s">
        <v>1602</v>
      </c>
      <c r="B51" s="117" t="s">
        <v>15</v>
      </c>
      <c r="C51" s="117" t="s">
        <v>4</v>
      </c>
      <c r="D51" s="117" t="s">
        <v>22</v>
      </c>
      <c r="E51" s="121" t="s">
        <v>17</v>
      </c>
      <c r="F51" s="117" t="s">
        <v>18</v>
      </c>
      <c r="G51" s="117" t="s">
        <v>9</v>
      </c>
      <c r="H51" s="117" t="s">
        <v>12</v>
      </c>
      <c r="I51" s="118" t="s">
        <v>11</v>
      </c>
    </row>
    <row r="52" spans="1:9" ht="12.75" customHeight="1" x14ac:dyDescent="0.2">
      <c r="A52" s="588" t="s">
        <v>118</v>
      </c>
      <c r="B52" s="579">
        <v>13463.3</v>
      </c>
      <c r="C52" s="579" t="s">
        <v>65</v>
      </c>
      <c r="D52" s="579" t="s">
        <v>119</v>
      </c>
      <c r="E52" s="37" t="s">
        <v>215</v>
      </c>
      <c r="F52" s="37" t="s">
        <v>100</v>
      </c>
      <c r="G52" s="37">
        <v>1</v>
      </c>
      <c r="H52" s="38">
        <v>83.62</v>
      </c>
      <c r="I52" s="39">
        <f t="shared" ref="I52:I87" si="1">G52*H52</f>
        <v>83.62</v>
      </c>
    </row>
    <row r="53" spans="1:9" ht="12.75" customHeight="1" thickBot="1" x14ac:dyDescent="0.25">
      <c r="A53" s="590"/>
      <c r="B53" s="581"/>
      <c r="C53" s="580"/>
      <c r="D53" s="580"/>
      <c r="E53" s="40" t="s">
        <v>216</v>
      </c>
      <c r="F53" s="40" t="s">
        <v>100</v>
      </c>
      <c r="G53" s="40">
        <v>1</v>
      </c>
      <c r="H53" s="41">
        <v>117.27</v>
      </c>
      <c r="I53" s="42">
        <f t="shared" si="1"/>
        <v>117.27</v>
      </c>
    </row>
    <row r="54" spans="1:9" ht="26.25" thickBot="1" x14ac:dyDescent="0.25">
      <c r="A54" s="46" t="s">
        <v>353</v>
      </c>
      <c r="B54" s="580"/>
      <c r="C54" s="88" t="s">
        <v>65</v>
      </c>
      <c r="D54" s="47"/>
      <c r="E54" s="47" t="s">
        <v>355</v>
      </c>
      <c r="F54" s="47" t="s">
        <v>100</v>
      </c>
      <c r="G54" s="47">
        <v>5</v>
      </c>
      <c r="H54" s="48">
        <v>17</v>
      </c>
      <c r="I54" s="49">
        <f t="shared" si="1"/>
        <v>85</v>
      </c>
    </row>
    <row r="55" spans="1:9" ht="12.75" customHeight="1" x14ac:dyDescent="0.2">
      <c r="A55" s="588" t="s">
        <v>353</v>
      </c>
      <c r="B55" s="579">
        <v>11299.21</v>
      </c>
      <c r="C55" s="579" t="s">
        <v>66</v>
      </c>
      <c r="D55" s="591"/>
      <c r="E55" s="37" t="s">
        <v>355</v>
      </c>
      <c r="F55" s="37" t="s">
        <v>100</v>
      </c>
      <c r="G55" s="37">
        <v>10</v>
      </c>
      <c r="H55" s="38">
        <v>17</v>
      </c>
      <c r="I55" s="39">
        <f t="shared" si="1"/>
        <v>170</v>
      </c>
    </row>
    <row r="56" spans="1:9" ht="12.75" customHeight="1" x14ac:dyDescent="0.2">
      <c r="A56" s="589"/>
      <c r="B56" s="581"/>
      <c r="C56" s="581"/>
      <c r="D56" s="595"/>
      <c r="E56" s="35" t="s">
        <v>401</v>
      </c>
      <c r="F56" s="35" t="s">
        <v>100</v>
      </c>
      <c r="G56" s="35">
        <v>1</v>
      </c>
      <c r="H56" s="36">
        <v>78.599999999999994</v>
      </c>
      <c r="I56" s="160">
        <f t="shared" si="1"/>
        <v>78.599999999999994</v>
      </c>
    </row>
    <row r="57" spans="1:9" ht="12.75" customHeight="1" thickBot="1" x14ac:dyDescent="0.25">
      <c r="A57" s="590"/>
      <c r="B57" s="580"/>
      <c r="C57" s="580"/>
      <c r="D57" s="592"/>
      <c r="E57" s="40" t="s">
        <v>402</v>
      </c>
      <c r="F57" s="40" t="s">
        <v>100</v>
      </c>
      <c r="G57" s="40">
        <v>2</v>
      </c>
      <c r="H57" s="41">
        <v>16.16</v>
      </c>
      <c r="I57" s="42">
        <f t="shared" si="1"/>
        <v>32.32</v>
      </c>
    </row>
    <row r="58" spans="1:9" ht="12.75" customHeight="1" thickBot="1" x14ac:dyDescent="0.25">
      <c r="A58" s="265"/>
      <c r="B58" s="266">
        <v>11340.17</v>
      </c>
      <c r="C58" s="266"/>
      <c r="D58" s="266"/>
      <c r="E58" s="35"/>
      <c r="F58" s="35"/>
      <c r="G58" s="35"/>
      <c r="H58" s="36"/>
      <c r="I58" s="160">
        <f t="shared" si="1"/>
        <v>0</v>
      </c>
    </row>
    <row r="59" spans="1:9" ht="26.25" thickBot="1" x14ac:dyDescent="0.25">
      <c r="A59" s="46" t="s">
        <v>353</v>
      </c>
      <c r="B59" s="272">
        <v>10486.26</v>
      </c>
      <c r="C59" s="493" t="s">
        <v>71</v>
      </c>
      <c r="D59" s="47" t="s">
        <v>362</v>
      </c>
      <c r="E59" s="493" t="s">
        <v>355</v>
      </c>
      <c r="F59" s="493" t="s">
        <v>100</v>
      </c>
      <c r="G59" s="493">
        <v>4</v>
      </c>
      <c r="H59" s="494">
        <v>17</v>
      </c>
      <c r="I59" s="49">
        <f t="shared" si="1"/>
        <v>68</v>
      </c>
    </row>
    <row r="60" spans="1:9" ht="20.45" customHeight="1" x14ac:dyDescent="0.2">
      <c r="A60" s="588" t="s">
        <v>264</v>
      </c>
      <c r="B60" s="579">
        <v>10453.040000000001</v>
      </c>
      <c r="C60" s="579" t="s">
        <v>72</v>
      </c>
      <c r="D60" s="591" t="s">
        <v>131</v>
      </c>
      <c r="E60" s="37" t="s">
        <v>193</v>
      </c>
      <c r="F60" s="37" t="s">
        <v>100</v>
      </c>
      <c r="G60" s="37">
        <v>1</v>
      </c>
      <c r="H60" s="38">
        <v>106.12</v>
      </c>
      <c r="I60" s="39">
        <f t="shared" si="1"/>
        <v>106.12</v>
      </c>
    </row>
    <row r="61" spans="1:9" ht="24" customHeight="1" thickBot="1" x14ac:dyDescent="0.25">
      <c r="A61" s="590"/>
      <c r="B61" s="580"/>
      <c r="C61" s="580"/>
      <c r="D61" s="592"/>
      <c r="E61" s="40" t="s">
        <v>844</v>
      </c>
      <c r="F61" s="40" t="s">
        <v>100</v>
      </c>
      <c r="G61" s="40">
        <v>2</v>
      </c>
      <c r="H61" s="41">
        <v>61.59</v>
      </c>
      <c r="I61" s="42">
        <f t="shared" si="1"/>
        <v>123.18</v>
      </c>
    </row>
    <row r="62" spans="1:9" ht="26.25" thickBot="1" x14ac:dyDescent="0.25">
      <c r="A62" s="46" t="s">
        <v>353</v>
      </c>
      <c r="B62" s="88">
        <v>10299.75</v>
      </c>
      <c r="C62" s="88" t="s">
        <v>73</v>
      </c>
      <c r="D62" s="47" t="s">
        <v>362</v>
      </c>
      <c r="E62" s="47" t="s">
        <v>355</v>
      </c>
      <c r="F62" s="47" t="s">
        <v>100</v>
      </c>
      <c r="G62" s="47">
        <v>6</v>
      </c>
      <c r="H62" s="48">
        <v>17</v>
      </c>
      <c r="I62" s="49">
        <f t="shared" si="1"/>
        <v>102</v>
      </c>
    </row>
    <row r="63" spans="1:9" ht="26.25" thickBot="1" x14ac:dyDescent="0.25">
      <c r="A63" s="32" t="s">
        <v>353</v>
      </c>
      <c r="B63" s="33">
        <v>12117.02</v>
      </c>
      <c r="C63" s="33" t="s">
        <v>74</v>
      </c>
      <c r="D63" s="35"/>
      <c r="E63" s="35" t="s">
        <v>399</v>
      </c>
      <c r="F63" s="35" t="s">
        <v>100</v>
      </c>
      <c r="G63" s="35">
        <v>14</v>
      </c>
      <c r="H63" s="36">
        <v>17.920000000000002</v>
      </c>
      <c r="I63" s="160">
        <f t="shared" si="1"/>
        <v>250.88000000000002</v>
      </c>
    </row>
    <row r="64" spans="1:9" ht="26.25" thickBot="1" x14ac:dyDescent="0.25">
      <c r="A64" s="46" t="s">
        <v>353</v>
      </c>
      <c r="B64" s="493">
        <v>12516.57</v>
      </c>
      <c r="C64" s="493" t="s">
        <v>75</v>
      </c>
      <c r="D64" s="47" t="s">
        <v>362</v>
      </c>
      <c r="E64" s="493" t="s">
        <v>355</v>
      </c>
      <c r="F64" s="493" t="s">
        <v>100</v>
      </c>
      <c r="G64" s="493">
        <v>5</v>
      </c>
      <c r="H64" s="48">
        <v>17</v>
      </c>
      <c r="I64" s="49">
        <f t="shared" si="1"/>
        <v>85</v>
      </c>
    </row>
    <row r="65" spans="1:9" x14ac:dyDescent="0.2">
      <c r="A65" s="588" t="s">
        <v>118</v>
      </c>
      <c r="B65" s="579">
        <v>14728.83</v>
      </c>
      <c r="C65" s="579" t="s">
        <v>76</v>
      </c>
      <c r="D65" s="591" t="s">
        <v>416</v>
      </c>
      <c r="E65" s="37" t="s">
        <v>336</v>
      </c>
      <c r="F65" s="37" t="s">
        <v>104</v>
      </c>
      <c r="G65" s="37">
        <v>10</v>
      </c>
      <c r="H65" s="38">
        <v>52.03</v>
      </c>
      <c r="I65" s="39">
        <f t="shared" si="1"/>
        <v>520.29999999999995</v>
      </c>
    </row>
    <row r="66" spans="1:9" x14ac:dyDescent="0.2">
      <c r="A66" s="589"/>
      <c r="B66" s="581"/>
      <c r="C66" s="581"/>
      <c r="D66" s="595"/>
      <c r="E66" s="35" t="s">
        <v>330</v>
      </c>
      <c r="F66" s="35" t="s">
        <v>100</v>
      </c>
      <c r="G66" s="35">
        <v>3</v>
      </c>
      <c r="H66" s="36">
        <v>61.59</v>
      </c>
      <c r="I66" s="160">
        <f t="shared" si="1"/>
        <v>184.77</v>
      </c>
    </row>
    <row r="67" spans="1:9" x14ac:dyDescent="0.2">
      <c r="A67" s="589"/>
      <c r="B67" s="581"/>
      <c r="C67" s="581"/>
      <c r="D67" s="595"/>
      <c r="E67" s="35" t="s">
        <v>337</v>
      </c>
      <c r="F67" s="35" t="s">
        <v>100</v>
      </c>
      <c r="G67" s="35">
        <v>1</v>
      </c>
      <c r="H67" s="36">
        <v>72.92</v>
      </c>
      <c r="I67" s="160">
        <f t="shared" si="1"/>
        <v>72.92</v>
      </c>
    </row>
    <row r="68" spans="1:9" ht="13.5" thickBot="1" x14ac:dyDescent="0.25">
      <c r="A68" s="590"/>
      <c r="B68" s="581"/>
      <c r="C68" s="580"/>
      <c r="D68" s="592"/>
      <c r="E68" s="86" t="s">
        <v>896</v>
      </c>
      <c r="F68" s="86" t="s">
        <v>100</v>
      </c>
      <c r="G68" s="86">
        <v>2</v>
      </c>
      <c r="H68" s="87">
        <v>220</v>
      </c>
      <c r="I68" s="203">
        <f t="shared" si="1"/>
        <v>440</v>
      </c>
    </row>
    <row r="69" spans="1:9" ht="26.25" thickBot="1" x14ac:dyDescent="0.25">
      <c r="A69" s="46" t="s">
        <v>353</v>
      </c>
      <c r="B69" s="580"/>
      <c r="C69" s="493" t="s">
        <v>76</v>
      </c>
      <c r="D69" s="47" t="s">
        <v>362</v>
      </c>
      <c r="E69" s="493" t="s">
        <v>355</v>
      </c>
      <c r="F69" s="493" t="s">
        <v>100</v>
      </c>
      <c r="G69" s="493">
        <v>5</v>
      </c>
      <c r="H69" s="48">
        <v>9.42</v>
      </c>
      <c r="I69" s="49">
        <f t="shared" si="1"/>
        <v>47.1</v>
      </c>
    </row>
    <row r="70" spans="1:9" ht="26.25" thickBot="1" x14ac:dyDescent="0.25">
      <c r="A70" s="46" t="s">
        <v>353</v>
      </c>
      <c r="B70" s="579">
        <v>11825.78</v>
      </c>
      <c r="C70" s="579" t="s">
        <v>77</v>
      </c>
      <c r="D70" s="47" t="s">
        <v>362</v>
      </c>
      <c r="E70" s="47" t="s">
        <v>355</v>
      </c>
      <c r="F70" s="47" t="s">
        <v>100</v>
      </c>
      <c r="G70" s="47">
        <v>5</v>
      </c>
      <c r="H70" s="48">
        <v>9.42</v>
      </c>
      <c r="I70" s="49">
        <f t="shared" si="1"/>
        <v>47.1</v>
      </c>
    </row>
    <row r="71" spans="1:9" x14ac:dyDescent="0.2">
      <c r="A71" s="588" t="s">
        <v>118</v>
      </c>
      <c r="B71" s="581"/>
      <c r="C71" s="581"/>
      <c r="D71" s="591" t="s">
        <v>1304</v>
      </c>
      <c r="E71" s="37" t="s">
        <v>224</v>
      </c>
      <c r="F71" s="37" t="s">
        <v>104</v>
      </c>
      <c r="G71" s="37">
        <v>8</v>
      </c>
      <c r="H71" s="38">
        <v>135.87</v>
      </c>
      <c r="I71" s="39">
        <f t="shared" si="1"/>
        <v>1086.96</v>
      </c>
    </row>
    <row r="72" spans="1:9" x14ac:dyDescent="0.2">
      <c r="A72" s="589"/>
      <c r="B72" s="581"/>
      <c r="C72" s="581"/>
      <c r="D72" s="595"/>
      <c r="E72" s="35" t="s">
        <v>542</v>
      </c>
      <c r="F72" s="35" t="s">
        <v>100</v>
      </c>
      <c r="G72" s="35">
        <v>4</v>
      </c>
      <c r="H72" s="36">
        <v>5.4</v>
      </c>
      <c r="I72" s="160">
        <f t="shared" si="1"/>
        <v>21.6</v>
      </c>
    </row>
    <row r="73" spans="1:9" x14ac:dyDescent="0.2">
      <c r="A73" s="589"/>
      <c r="B73" s="581"/>
      <c r="C73" s="581"/>
      <c r="D73" s="595"/>
      <c r="E73" s="35" t="s">
        <v>825</v>
      </c>
      <c r="F73" s="35" t="s">
        <v>100</v>
      </c>
      <c r="G73" s="35">
        <v>2</v>
      </c>
      <c r="H73" s="36">
        <v>11.7</v>
      </c>
      <c r="I73" s="160">
        <f t="shared" si="1"/>
        <v>23.4</v>
      </c>
    </row>
    <row r="74" spans="1:9" x14ac:dyDescent="0.2">
      <c r="A74" s="589"/>
      <c r="B74" s="581"/>
      <c r="C74" s="581"/>
      <c r="D74" s="595"/>
      <c r="E74" s="35" t="s">
        <v>225</v>
      </c>
      <c r="F74" s="35" t="s">
        <v>100</v>
      </c>
      <c r="G74" s="35">
        <v>1</v>
      </c>
      <c r="H74" s="36">
        <v>191.27</v>
      </c>
      <c r="I74" s="160">
        <f t="shared" si="1"/>
        <v>191.27</v>
      </c>
    </row>
    <row r="75" spans="1:9" x14ac:dyDescent="0.2">
      <c r="A75" s="589"/>
      <c r="B75" s="581"/>
      <c r="C75" s="581"/>
      <c r="D75" s="595"/>
      <c r="E75" s="35" t="s">
        <v>596</v>
      </c>
      <c r="F75" s="35" t="s">
        <v>100</v>
      </c>
      <c r="G75" s="35">
        <v>1</v>
      </c>
      <c r="H75" s="36">
        <v>147.4</v>
      </c>
      <c r="I75" s="160">
        <f t="shared" si="1"/>
        <v>147.4</v>
      </c>
    </row>
    <row r="76" spans="1:9" x14ac:dyDescent="0.2">
      <c r="A76" s="589"/>
      <c r="B76" s="581"/>
      <c r="C76" s="581"/>
      <c r="D76" s="595"/>
      <c r="E76" s="35" t="s">
        <v>832</v>
      </c>
      <c r="F76" s="35" t="s">
        <v>100</v>
      </c>
      <c r="G76" s="35">
        <v>1</v>
      </c>
      <c r="H76" s="36">
        <v>9.15</v>
      </c>
      <c r="I76" s="160">
        <f t="shared" si="1"/>
        <v>9.15</v>
      </c>
    </row>
    <row r="77" spans="1:9" x14ac:dyDescent="0.2">
      <c r="A77" s="589"/>
      <c r="B77" s="581"/>
      <c r="C77" s="581"/>
      <c r="D77" s="595"/>
      <c r="E77" s="35" t="s">
        <v>209</v>
      </c>
      <c r="F77" s="35" t="s">
        <v>100</v>
      </c>
      <c r="G77" s="35">
        <v>1</v>
      </c>
      <c r="H77" s="36">
        <v>173.33</v>
      </c>
      <c r="I77" s="160">
        <f t="shared" si="1"/>
        <v>173.33</v>
      </c>
    </row>
    <row r="78" spans="1:9" x14ac:dyDescent="0.2">
      <c r="A78" s="589"/>
      <c r="B78" s="581"/>
      <c r="C78" s="581"/>
      <c r="D78" s="595"/>
      <c r="E78" s="35" t="s">
        <v>193</v>
      </c>
      <c r="F78" s="35" t="s">
        <v>100</v>
      </c>
      <c r="G78" s="35">
        <v>1</v>
      </c>
      <c r="H78" s="36">
        <v>110.19</v>
      </c>
      <c r="I78" s="160">
        <f t="shared" si="1"/>
        <v>110.19</v>
      </c>
    </row>
    <row r="79" spans="1:9" ht="13.5" thickBot="1" x14ac:dyDescent="0.25">
      <c r="A79" s="590"/>
      <c r="B79" s="581"/>
      <c r="C79" s="581"/>
      <c r="D79" s="592"/>
      <c r="E79" s="86" t="s">
        <v>230</v>
      </c>
      <c r="F79" s="86" t="s">
        <v>100</v>
      </c>
      <c r="G79" s="86">
        <v>1</v>
      </c>
      <c r="H79" s="87">
        <v>70.48</v>
      </c>
      <c r="I79" s="203">
        <f t="shared" si="1"/>
        <v>70.48</v>
      </c>
    </row>
    <row r="80" spans="1:9" x14ac:dyDescent="0.2">
      <c r="A80" s="588" t="s">
        <v>150</v>
      </c>
      <c r="B80" s="581"/>
      <c r="C80" s="581"/>
      <c r="D80" s="591" t="s">
        <v>310</v>
      </c>
      <c r="E80" s="37" t="s">
        <v>236</v>
      </c>
      <c r="F80" s="37" t="s">
        <v>104</v>
      </c>
      <c r="G80" s="37">
        <v>1</v>
      </c>
      <c r="H80" s="38">
        <v>56.72</v>
      </c>
      <c r="I80" s="39">
        <f t="shared" si="1"/>
        <v>56.72</v>
      </c>
    </row>
    <row r="81" spans="1:9" x14ac:dyDescent="0.2">
      <c r="A81" s="589"/>
      <c r="B81" s="581"/>
      <c r="C81" s="581"/>
      <c r="D81" s="595"/>
      <c r="E81" s="35" t="s">
        <v>609</v>
      </c>
      <c r="F81" s="35" t="s">
        <v>100</v>
      </c>
      <c r="G81" s="35">
        <v>2</v>
      </c>
      <c r="H81" s="36">
        <v>51</v>
      </c>
      <c r="I81" s="160">
        <f t="shared" si="1"/>
        <v>102</v>
      </c>
    </row>
    <row r="82" spans="1:9" x14ac:dyDescent="0.2">
      <c r="A82" s="589"/>
      <c r="B82" s="581"/>
      <c r="C82" s="581"/>
      <c r="D82" s="595"/>
      <c r="E82" s="35" t="s">
        <v>436</v>
      </c>
      <c r="F82" s="35" t="s">
        <v>100</v>
      </c>
      <c r="G82" s="35">
        <v>2</v>
      </c>
      <c r="H82" s="36">
        <v>85.05</v>
      </c>
      <c r="I82" s="160">
        <f t="shared" si="1"/>
        <v>170.1</v>
      </c>
    </row>
    <row r="83" spans="1:9" x14ac:dyDescent="0.2">
      <c r="A83" s="589"/>
      <c r="B83" s="581"/>
      <c r="C83" s="581"/>
      <c r="D83" s="595"/>
      <c r="E83" s="35" t="s">
        <v>237</v>
      </c>
      <c r="F83" s="35" t="s">
        <v>100</v>
      </c>
      <c r="G83" s="35">
        <v>1</v>
      </c>
      <c r="H83" s="36">
        <v>4.59</v>
      </c>
      <c r="I83" s="160">
        <f t="shared" si="1"/>
        <v>4.59</v>
      </c>
    </row>
    <row r="84" spans="1:9" x14ac:dyDescent="0.2">
      <c r="A84" s="589"/>
      <c r="B84" s="581"/>
      <c r="C84" s="581"/>
      <c r="D84" s="595"/>
      <c r="E84" s="35" t="s">
        <v>231</v>
      </c>
      <c r="F84" s="35" t="s">
        <v>100</v>
      </c>
      <c r="G84" s="35">
        <v>1</v>
      </c>
      <c r="H84" s="36">
        <v>3.6</v>
      </c>
      <c r="I84" s="160">
        <f t="shared" si="1"/>
        <v>3.6</v>
      </c>
    </row>
    <row r="85" spans="1:9" ht="13.5" thickBot="1" x14ac:dyDescent="0.25">
      <c r="A85" s="590"/>
      <c r="B85" s="580"/>
      <c r="C85" s="580"/>
      <c r="D85" s="592"/>
      <c r="E85" s="86" t="s">
        <v>190</v>
      </c>
      <c r="F85" s="86" t="s">
        <v>100</v>
      </c>
      <c r="G85" s="86">
        <v>2</v>
      </c>
      <c r="H85" s="87">
        <v>2.33</v>
      </c>
      <c r="I85" s="203">
        <f t="shared" si="1"/>
        <v>4.66</v>
      </c>
    </row>
    <row r="86" spans="1:9" ht="26.25" thickBot="1" x14ac:dyDescent="0.25">
      <c r="A86" s="46" t="s">
        <v>353</v>
      </c>
      <c r="B86" s="88">
        <v>15315.95</v>
      </c>
      <c r="C86" s="88" t="s">
        <v>78</v>
      </c>
      <c r="D86" s="47" t="s">
        <v>362</v>
      </c>
      <c r="E86" s="47" t="s">
        <v>355</v>
      </c>
      <c r="F86" s="47" t="s">
        <v>100</v>
      </c>
      <c r="G86" s="47">
        <v>3</v>
      </c>
      <c r="H86" s="48">
        <v>17</v>
      </c>
      <c r="I86" s="318">
        <f t="shared" si="1"/>
        <v>51</v>
      </c>
    </row>
    <row r="87" spans="1:9" ht="26.25" thickBot="1" x14ac:dyDescent="0.25">
      <c r="A87" s="46" t="s">
        <v>353</v>
      </c>
      <c r="B87" s="88">
        <v>13147.31</v>
      </c>
      <c r="C87" s="88" t="s">
        <v>79</v>
      </c>
      <c r="D87" s="47" t="s">
        <v>362</v>
      </c>
      <c r="E87" s="47" t="s">
        <v>355</v>
      </c>
      <c r="F87" s="47" t="s">
        <v>100</v>
      </c>
      <c r="G87" s="47">
        <v>12</v>
      </c>
      <c r="H87" s="48">
        <v>17</v>
      </c>
      <c r="I87" s="49">
        <f t="shared" si="1"/>
        <v>204</v>
      </c>
    </row>
    <row r="88" spans="1:9" ht="12.75" customHeight="1" thickBot="1" x14ac:dyDescent="0.25">
      <c r="A88" s="221"/>
      <c r="B88" s="226">
        <f>SUM(B52:B87)</f>
        <v>146993.19</v>
      </c>
      <c r="C88" s="227"/>
      <c r="D88" s="226"/>
      <c r="E88" s="228"/>
      <c r="F88" s="227"/>
      <c r="G88" s="227"/>
      <c r="H88" s="226" t="s">
        <v>16</v>
      </c>
      <c r="I88" s="81">
        <f>SUM(I52:I87)</f>
        <v>5044.63</v>
      </c>
    </row>
    <row r="89" spans="1:9" ht="64.5" thickBot="1" x14ac:dyDescent="0.25">
      <c r="A89" s="137" t="s">
        <v>381</v>
      </c>
      <c r="B89" s="117" t="s">
        <v>15</v>
      </c>
      <c r="C89" s="117" t="s">
        <v>4</v>
      </c>
      <c r="D89" s="117" t="s">
        <v>22</v>
      </c>
      <c r="E89" s="121" t="s">
        <v>17</v>
      </c>
      <c r="F89" s="117" t="s">
        <v>18</v>
      </c>
      <c r="G89" s="117" t="s">
        <v>9</v>
      </c>
      <c r="H89" s="117" t="s">
        <v>12</v>
      </c>
      <c r="I89" s="118" t="s">
        <v>11</v>
      </c>
    </row>
    <row r="90" spans="1:9" ht="12.75" customHeight="1" thickBot="1" x14ac:dyDescent="0.25">
      <c r="A90" s="106"/>
      <c r="B90" s="107">
        <v>5892.02</v>
      </c>
      <c r="C90" s="58" t="s">
        <v>65</v>
      </c>
      <c r="D90" s="67"/>
      <c r="E90" s="59"/>
      <c r="F90" s="59"/>
      <c r="G90" s="59"/>
      <c r="H90" s="60"/>
      <c r="I90" s="61">
        <f>G90*H90</f>
        <v>0</v>
      </c>
    </row>
    <row r="91" spans="1:9" ht="12.75" customHeight="1" thickBot="1" x14ac:dyDescent="0.25">
      <c r="A91" s="106"/>
      <c r="B91" s="125">
        <v>6005.54</v>
      </c>
      <c r="C91" s="126" t="s">
        <v>66</v>
      </c>
      <c r="D91" s="127"/>
      <c r="E91" s="128"/>
      <c r="F91" s="128"/>
      <c r="G91" s="128"/>
      <c r="H91" s="129"/>
      <c r="I91" s="130"/>
    </row>
    <row r="92" spans="1:9" ht="12.75" customHeight="1" thickBot="1" x14ac:dyDescent="0.25">
      <c r="A92" s="106"/>
      <c r="B92" s="109">
        <v>5669.88</v>
      </c>
      <c r="C92" s="88" t="s">
        <v>69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106"/>
      <c r="B93" s="109">
        <v>5642.33</v>
      </c>
      <c r="C93" s="88" t="s">
        <v>71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106"/>
      <c r="B94" s="109">
        <v>5783.69</v>
      </c>
      <c r="C94" s="88" t="s">
        <v>72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106"/>
      <c r="B95" s="109">
        <v>6250.14</v>
      </c>
      <c r="C95" s="88" t="s">
        <v>73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106"/>
      <c r="B96" s="109">
        <v>5666.46</v>
      </c>
      <c r="C96" s="88" t="s">
        <v>74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106"/>
      <c r="B97" s="164">
        <v>7275.5637999999999</v>
      </c>
      <c r="C97" s="157" t="s">
        <v>75</v>
      </c>
      <c r="D97" s="457"/>
      <c r="E97" s="37"/>
      <c r="F97" s="37"/>
      <c r="G97" s="37"/>
      <c r="H97" s="342"/>
      <c r="I97" s="39"/>
    </row>
    <row r="98" spans="1:9" ht="12.75" customHeight="1" thickBot="1" x14ac:dyDescent="0.25">
      <c r="A98" s="106"/>
      <c r="B98" s="164">
        <v>5943.21</v>
      </c>
      <c r="C98" s="157" t="s">
        <v>76</v>
      </c>
      <c r="D98" s="457"/>
      <c r="E98" s="85"/>
      <c r="F98" s="85"/>
      <c r="G98" s="85"/>
      <c r="H98" s="348"/>
      <c r="I98" s="159"/>
    </row>
    <row r="99" spans="1:9" ht="12.75" customHeight="1" thickBot="1" x14ac:dyDescent="0.25">
      <c r="A99" s="106"/>
      <c r="B99" s="109">
        <v>5627.8721999999998</v>
      </c>
      <c r="C99" s="88" t="s">
        <v>77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11"/>
      <c r="B100" s="109">
        <v>6297.1827000000003</v>
      </c>
      <c r="C100" s="88" t="s">
        <v>78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11"/>
      <c r="B101" s="109">
        <v>6389.14</v>
      </c>
      <c r="C101" s="88" t="s">
        <v>79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434"/>
      <c r="B102" s="512">
        <f>SUM(B90:B101)</f>
        <v>72443.028699999995</v>
      </c>
      <c r="C102" s="518" t="s">
        <v>86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596" t="s">
        <v>114</v>
      </c>
      <c r="B103" s="109">
        <v>634.5</v>
      </c>
      <c r="C103" s="88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597"/>
      <c r="B104" s="109">
        <v>946.87</v>
      </c>
      <c r="C104" s="88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597"/>
      <c r="B105" s="109">
        <v>465.1</v>
      </c>
      <c r="C105" s="88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597"/>
      <c r="B106" s="109">
        <v>188.21</v>
      </c>
      <c r="C106" s="88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598"/>
      <c r="B107" s="512">
        <f>SUM(B103:B106)</f>
        <v>2234.6799999999998</v>
      </c>
      <c r="C107" s="518" t="s">
        <v>86</v>
      </c>
      <c r="D107" s="89"/>
      <c r="E107" s="47"/>
      <c r="F107" s="47"/>
      <c r="G107" s="47"/>
      <c r="H107" s="48"/>
      <c r="I107" s="49">
        <v>777.7</v>
      </c>
    </row>
    <row r="108" spans="1:9" ht="12.75" customHeight="1" thickBot="1" x14ac:dyDescent="0.25">
      <c r="A108" s="82"/>
      <c r="B108" s="200">
        <f>B102+B107</f>
        <v>74677.708699999988</v>
      </c>
      <c r="C108" s="201"/>
      <c r="D108" s="200"/>
      <c r="E108" s="202"/>
      <c r="F108" s="201"/>
      <c r="G108" s="201"/>
      <c r="H108" s="200" t="s">
        <v>16</v>
      </c>
      <c r="I108" s="200">
        <f>SUM(I90:I107)</f>
        <v>777.7</v>
      </c>
    </row>
    <row r="109" spans="1:9" ht="77.25" thickBot="1" x14ac:dyDescent="0.25">
      <c r="A109" s="137" t="s">
        <v>382</v>
      </c>
      <c r="B109" s="120" t="s">
        <v>15</v>
      </c>
      <c r="C109" s="134" t="s">
        <v>4</v>
      </c>
      <c r="D109" s="120" t="s">
        <v>22</v>
      </c>
      <c r="E109" s="135" t="s">
        <v>17</v>
      </c>
      <c r="F109" s="120" t="s">
        <v>18</v>
      </c>
      <c r="G109" s="134" t="s">
        <v>9</v>
      </c>
      <c r="H109" s="120" t="s">
        <v>12</v>
      </c>
      <c r="I109" s="120" t="s">
        <v>11</v>
      </c>
    </row>
    <row r="110" spans="1:9" ht="12.75" customHeight="1" thickBot="1" x14ac:dyDescent="0.25">
      <c r="A110" s="230"/>
      <c r="B110" s="109">
        <v>8333.83</v>
      </c>
      <c r="C110" s="55" t="s">
        <v>65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>
        <v>8887.5</v>
      </c>
      <c r="C111" s="55" t="s">
        <v>66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>
        <v>8006.01</v>
      </c>
      <c r="C112" s="88" t="s">
        <v>69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>
        <v>8416.17</v>
      </c>
      <c r="C113" s="88" t="s">
        <v>71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>
        <v>9168.24</v>
      </c>
      <c r="C114" s="88" t="s">
        <v>72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30"/>
      <c r="B115" s="109">
        <v>8972.49</v>
      </c>
      <c r="C115" s="88" t="s">
        <v>73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230"/>
      <c r="B116" s="109">
        <v>8047.5730000000003</v>
      </c>
      <c r="C116" s="88" t="s">
        <v>74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231"/>
      <c r="B117" s="109">
        <v>9324.3330000000005</v>
      </c>
      <c r="C117" s="88" t="s">
        <v>75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596" t="s">
        <v>110</v>
      </c>
      <c r="B118" s="629">
        <v>9401.0889999999999</v>
      </c>
      <c r="C118" s="579" t="s">
        <v>76</v>
      </c>
      <c r="D118" s="591" t="s">
        <v>126</v>
      </c>
      <c r="E118" s="47" t="s">
        <v>407</v>
      </c>
      <c r="F118" s="47" t="s">
        <v>406</v>
      </c>
      <c r="G118" s="47">
        <v>6</v>
      </c>
      <c r="H118" s="48">
        <v>210</v>
      </c>
      <c r="I118" s="49">
        <f>G118*H118</f>
        <v>1260</v>
      </c>
    </row>
    <row r="119" spans="1:9" ht="12.75" customHeight="1" thickBot="1" x14ac:dyDescent="0.25">
      <c r="A119" s="598"/>
      <c r="B119" s="684"/>
      <c r="C119" s="581"/>
      <c r="D119" s="592"/>
      <c r="E119" s="47" t="s">
        <v>911</v>
      </c>
      <c r="F119" s="47" t="s">
        <v>406</v>
      </c>
      <c r="G119" s="47">
        <v>0.5</v>
      </c>
      <c r="H119" s="48">
        <v>755</v>
      </c>
      <c r="I119" s="49">
        <f>G119*H119</f>
        <v>377.5</v>
      </c>
    </row>
    <row r="120" spans="1:9" ht="26.25" thickBot="1" x14ac:dyDescent="0.25">
      <c r="A120" s="209" t="s">
        <v>1209</v>
      </c>
      <c r="B120" s="630"/>
      <c r="C120" s="580"/>
      <c r="D120" s="86" t="s">
        <v>126</v>
      </c>
      <c r="E120" s="47" t="s">
        <v>1211</v>
      </c>
      <c r="F120" s="47" t="s">
        <v>1210</v>
      </c>
      <c r="G120" s="47">
        <v>2</v>
      </c>
      <c r="H120" s="48">
        <v>3885.8</v>
      </c>
      <c r="I120" s="49">
        <f>G120*H120</f>
        <v>7771.6</v>
      </c>
    </row>
    <row r="121" spans="1:9" ht="12.75" customHeight="1" thickBot="1" x14ac:dyDescent="0.25">
      <c r="A121" s="120" t="s">
        <v>110</v>
      </c>
      <c r="B121" s="109">
        <v>8770.6769999999997</v>
      </c>
      <c r="C121" s="88" t="s">
        <v>77</v>
      </c>
      <c r="D121" s="86" t="s">
        <v>126</v>
      </c>
      <c r="E121" s="86" t="s">
        <v>911</v>
      </c>
      <c r="F121" s="86" t="s">
        <v>406</v>
      </c>
      <c r="G121" s="86">
        <v>0.25</v>
      </c>
      <c r="H121" s="87">
        <v>755</v>
      </c>
      <c r="I121" s="203">
        <f>G121*H121</f>
        <v>188.75</v>
      </c>
    </row>
    <row r="122" spans="1:9" ht="12.75" customHeight="1" thickBot="1" x14ac:dyDescent="0.25">
      <c r="A122" s="234"/>
      <c r="B122" s="109">
        <v>8759.5130000000008</v>
      </c>
      <c r="C122" s="88" t="s">
        <v>78</v>
      </c>
      <c r="D122" s="89"/>
      <c r="E122" s="47"/>
      <c r="F122" s="47"/>
      <c r="G122" s="47"/>
      <c r="H122" s="48"/>
      <c r="I122" s="49"/>
    </row>
    <row r="123" spans="1:9" ht="12.75" customHeight="1" thickBot="1" x14ac:dyDescent="0.25">
      <c r="A123" s="230"/>
      <c r="B123" s="109">
        <v>9058.1129999999994</v>
      </c>
      <c r="C123" s="88" t="s">
        <v>79</v>
      </c>
      <c r="D123" s="89"/>
      <c r="E123" s="47"/>
      <c r="F123" s="47"/>
      <c r="G123" s="47"/>
      <c r="H123" s="48"/>
      <c r="I123" s="49"/>
    </row>
    <row r="124" spans="1:9" ht="12.75" customHeight="1" thickBot="1" x14ac:dyDescent="0.25">
      <c r="A124" s="230"/>
      <c r="B124" s="109"/>
      <c r="C124" s="170" t="s">
        <v>86</v>
      </c>
      <c r="D124" s="89"/>
      <c r="E124" s="47"/>
      <c r="F124" s="47"/>
      <c r="G124" s="47"/>
      <c r="H124" s="48"/>
      <c r="I124" s="49">
        <v>821.1</v>
      </c>
    </row>
    <row r="125" spans="1:9" ht="13.5" thickBot="1" x14ac:dyDescent="0.25">
      <c r="A125" s="183"/>
      <c r="B125" s="200">
        <f>SUM(B110:B124)</f>
        <v>105145.53799999999</v>
      </c>
      <c r="C125" s="201"/>
      <c r="D125" s="200"/>
      <c r="E125" s="202"/>
      <c r="F125" s="201"/>
      <c r="G125" s="201"/>
      <c r="H125" s="200" t="s">
        <v>16</v>
      </c>
      <c r="I125" s="233">
        <f>SUM(I110:I124)</f>
        <v>10418.950000000001</v>
      </c>
    </row>
    <row r="126" spans="1:9" ht="26.25" thickBot="1" x14ac:dyDescent="0.25">
      <c r="A126" s="46" t="s">
        <v>7</v>
      </c>
      <c r="B126" s="117" t="s">
        <v>15</v>
      </c>
      <c r="C126" s="117" t="s">
        <v>4</v>
      </c>
      <c r="D126" s="117" t="s">
        <v>22</v>
      </c>
      <c r="E126" s="121" t="s">
        <v>17</v>
      </c>
      <c r="F126" s="117" t="s">
        <v>18</v>
      </c>
      <c r="G126" s="117" t="s">
        <v>9</v>
      </c>
      <c r="H126" s="117" t="s">
        <v>12</v>
      </c>
      <c r="I126" s="118" t="s">
        <v>11</v>
      </c>
    </row>
    <row r="127" spans="1:9" ht="12.75" customHeight="1" x14ac:dyDescent="0.2">
      <c r="A127" s="641" t="s">
        <v>81</v>
      </c>
      <c r="B127" s="33"/>
      <c r="C127" s="33" t="s">
        <v>65</v>
      </c>
      <c r="D127" s="34"/>
      <c r="E127" s="35"/>
      <c r="F127" s="35" t="s">
        <v>82</v>
      </c>
      <c r="G127" s="35">
        <v>446</v>
      </c>
      <c r="H127" s="16">
        <v>4.54</v>
      </c>
      <c r="I127" s="33">
        <f>G127*H127</f>
        <v>2024.84</v>
      </c>
    </row>
    <row r="128" spans="1:9" ht="12.75" customHeight="1" x14ac:dyDescent="0.2">
      <c r="A128" s="641"/>
      <c r="B128" s="13"/>
      <c r="C128" s="13" t="s">
        <v>66</v>
      </c>
      <c r="D128" s="14"/>
      <c r="E128" s="15"/>
      <c r="F128" s="15" t="s">
        <v>82</v>
      </c>
      <c r="G128" s="15">
        <v>418</v>
      </c>
      <c r="H128" s="16">
        <v>4.54</v>
      </c>
      <c r="I128" s="13">
        <f t="shared" ref="I128:I135" si="2">G128*H128</f>
        <v>1897.72</v>
      </c>
    </row>
    <row r="129" spans="1:9" x14ac:dyDescent="0.2">
      <c r="A129" s="641"/>
      <c r="B129" s="13"/>
      <c r="C129" s="13" t="s">
        <v>69</v>
      </c>
      <c r="D129" s="14"/>
      <c r="E129" s="15"/>
      <c r="F129" s="15" t="s">
        <v>82</v>
      </c>
      <c r="G129" s="15">
        <v>446</v>
      </c>
      <c r="H129" s="16">
        <v>4.54</v>
      </c>
      <c r="I129" s="13">
        <f t="shared" si="2"/>
        <v>2024.84</v>
      </c>
    </row>
    <row r="130" spans="1:9" ht="12.75" customHeight="1" x14ac:dyDescent="0.2">
      <c r="A130" s="641"/>
      <c r="B130" s="13"/>
      <c r="C130" s="13" t="s">
        <v>71</v>
      </c>
      <c r="D130" s="14"/>
      <c r="E130" s="15"/>
      <c r="F130" s="15" t="s">
        <v>82</v>
      </c>
      <c r="G130" s="15">
        <v>432</v>
      </c>
      <c r="H130" s="16">
        <v>4.54</v>
      </c>
      <c r="I130" s="13">
        <f t="shared" si="2"/>
        <v>1961.28</v>
      </c>
    </row>
    <row r="131" spans="1:9" x14ac:dyDescent="0.2">
      <c r="A131" s="641"/>
      <c r="B131" s="13"/>
      <c r="C131" s="13" t="s">
        <v>72</v>
      </c>
      <c r="D131" s="14"/>
      <c r="E131" s="15"/>
      <c r="F131" s="15" t="s">
        <v>82</v>
      </c>
      <c r="G131" s="15">
        <v>446</v>
      </c>
      <c r="H131" s="16">
        <v>4.54</v>
      </c>
      <c r="I131" s="13">
        <f t="shared" si="2"/>
        <v>2024.84</v>
      </c>
    </row>
    <row r="132" spans="1:9" ht="12.75" customHeight="1" x14ac:dyDescent="0.2">
      <c r="A132" s="641"/>
      <c r="B132" s="13"/>
      <c r="C132" s="13" t="s">
        <v>73</v>
      </c>
      <c r="D132" s="14"/>
      <c r="E132" s="15"/>
      <c r="F132" s="15" t="s">
        <v>82</v>
      </c>
      <c r="G132" s="15">
        <v>432</v>
      </c>
      <c r="H132" s="16">
        <v>4.54</v>
      </c>
      <c r="I132" s="13">
        <f t="shared" si="2"/>
        <v>1961.28</v>
      </c>
    </row>
    <row r="133" spans="1:9" ht="12.75" customHeight="1" x14ac:dyDescent="0.2">
      <c r="A133" s="641"/>
      <c r="B133" s="13"/>
      <c r="C133" s="13" t="s">
        <v>74</v>
      </c>
      <c r="D133" s="14"/>
      <c r="E133" s="15"/>
      <c r="F133" s="15" t="s">
        <v>82</v>
      </c>
      <c r="G133" s="15">
        <v>446</v>
      </c>
      <c r="H133" s="16">
        <v>4.8099999999999996</v>
      </c>
      <c r="I133" s="13">
        <f t="shared" si="2"/>
        <v>2145.2599999999998</v>
      </c>
    </row>
    <row r="134" spans="1:9" ht="12.75" customHeight="1" x14ac:dyDescent="0.2">
      <c r="A134" s="641"/>
      <c r="B134" s="13"/>
      <c r="C134" s="13" t="s">
        <v>75</v>
      </c>
      <c r="D134" s="14"/>
      <c r="E134" s="15"/>
      <c r="F134" s="15" t="s">
        <v>82</v>
      </c>
      <c r="G134" s="15">
        <v>446</v>
      </c>
      <c r="H134" s="16">
        <v>4.8099999999999996</v>
      </c>
      <c r="I134" s="13">
        <f t="shared" si="2"/>
        <v>2145.2599999999998</v>
      </c>
    </row>
    <row r="135" spans="1:9" ht="12.75" customHeight="1" x14ac:dyDescent="0.2">
      <c r="A135" s="641"/>
      <c r="B135" s="13"/>
      <c r="C135" s="13" t="s">
        <v>76</v>
      </c>
      <c r="D135" s="14"/>
      <c r="E135" s="15"/>
      <c r="F135" s="15" t="s">
        <v>82</v>
      </c>
      <c r="G135" s="15">
        <v>432</v>
      </c>
      <c r="H135" s="16">
        <v>4.8099999999999996</v>
      </c>
      <c r="I135" s="13">
        <f t="shared" si="2"/>
        <v>2077.9199999999996</v>
      </c>
    </row>
    <row r="136" spans="1:9" ht="12.75" customHeight="1" x14ac:dyDescent="0.2">
      <c r="A136" s="641"/>
      <c r="B136" s="13"/>
      <c r="C136" s="13" t="s">
        <v>77</v>
      </c>
      <c r="D136" s="14"/>
      <c r="E136" s="15"/>
      <c r="F136" s="15" t="s">
        <v>82</v>
      </c>
      <c r="G136" s="15">
        <v>446</v>
      </c>
      <c r="H136" s="16">
        <v>4.8099999999999996</v>
      </c>
      <c r="I136" s="13">
        <f>G136*H136</f>
        <v>2145.2599999999998</v>
      </c>
    </row>
    <row r="137" spans="1:9" ht="12.75" customHeight="1" x14ac:dyDescent="0.2">
      <c r="A137" s="641"/>
      <c r="B137" s="13"/>
      <c r="C137" s="13" t="s">
        <v>78</v>
      </c>
      <c r="D137" s="14"/>
      <c r="E137" s="15"/>
      <c r="F137" s="15" t="s">
        <v>82</v>
      </c>
      <c r="G137" s="15">
        <v>432</v>
      </c>
      <c r="H137" s="16">
        <v>4.8099999999999996</v>
      </c>
      <c r="I137" s="13">
        <f>G137*H137</f>
        <v>2077.9199999999996</v>
      </c>
    </row>
    <row r="138" spans="1:9" ht="12.75" customHeight="1" x14ac:dyDescent="0.2">
      <c r="A138" s="641"/>
      <c r="B138" s="13"/>
      <c r="C138" s="13" t="s">
        <v>79</v>
      </c>
      <c r="D138" s="14"/>
      <c r="E138" s="15"/>
      <c r="F138" s="15" t="s">
        <v>82</v>
      </c>
      <c r="G138" s="15">
        <v>446</v>
      </c>
      <c r="H138" s="16">
        <v>4.8099999999999996</v>
      </c>
      <c r="I138" s="13">
        <f>G138*H138</f>
        <v>2145.2599999999998</v>
      </c>
    </row>
    <row r="139" spans="1:9" ht="12.75" customHeight="1" x14ac:dyDescent="0.2">
      <c r="A139" s="653"/>
      <c r="B139" s="13"/>
      <c r="C139" s="13" t="s">
        <v>86</v>
      </c>
      <c r="D139" s="14"/>
      <c r="E139" s="15"/>
      <c r="F139" s="15" t="s">
        <v>82</v>
      </c>
      <c r="G139" s="15">
        <f>SUM(G127:G138)</f>
        <v>5268</v>
      </c>
      <c r="H139" s="16"/>
      <c r="I139" s="247">
        <f>SUM(I127:I138)</f>
        <v>24631.679999999993</v>
      </c>
    </row>
    <row r="140" spans="1:9" ht="25.5" x14ac:dyDescent="0.2">
      <c r="A140" s="11" t="s">
        <v>91</v>
      </c>
      <c r="B140" s="13"/>
      <c r="C140" s="13" t="s">
        <v>86</v>
      </c>
      <c r="D140" s="14"/>
      <c r="E140" s="15"/>
      <c r="F140" s="15"/>
      <c r="G140" s="15"/>
      <c r="H140" s="16"/>
      <c r="I140" s="247">
        <v>103083.9</v>
      </c>
    </row>
    <row r="141" spans="1:9" ht="12.75" customHeight="1" x14ac:dyDescent="0.2">
      <c r="A141" s="11" t="s">
        <v>83</v>
      </c>
      <c r="B141" s="13"/>
      <c r="C141" s="13" t="s">
        <v>86</v>
      </c>
      <c r="D141" s="14"/>
      <c r="E141" s="15"/>
      <c r="F141" s="15"/>
      <c r="G141" s="15"/>
      <c r="H141" s="16"/>
      <c r="I141" s="247">
        <v>8827.9599999999991</v>
      </c>
    </row>
    <row r="142" spans="1:9" ht="12.75" customHeight="1" x14ac:dyDescent="0.2">
      <c r="A142" s="11" t="s">
        <v>85</v>
      </c>
      <c r="B142" s="13"/>
      <c r="C142" s="13" t="s">
        <v>86</v>
      </c>
      <c r="D142" s="14"/>
      <c r="E142" s="15"/>
      <c r="F142" s="15"/>
      <c r="G142" s="15"/>
      <c r="H142" s="16"/>
      <c r="I142" s="247">
        <v>9439.2000000000007</v>
      </c>
    </row>
    <row r="143" spans="1:9" ht="12.75" customHeight="1" x14ac:dyDescent="0.2">
      <c r="A143" s="243" t="s">
        <v>88</v>
      </c>
      <c r="B143" s="13"/>
      <c r="C143" s="13" t="s">
        <v>86</v>
      </c>
      <c r="D143" s="14"/>
      <c r="E143" s="15"/>
      <c r="F143" s="15"/>
      <c r="G143" s="15"/>
      <c r="H143" s="16"/>
      <c r="I143" s="247">
        <v>7439.76</v>
      </c>
    </row>
    <row r="144" spans="1:9" ht="12.75" customHeight="1" thickBot="1" x14ac:dyDescent="0.25">
      <c r="A144" s="30"/>
      <c r="B144" s="112"/>
      <c r="C144" s="112"/>
      <c r="D144" s="111"/>
      <c r="E144" s="113"/>
      <c r="F144" s="112"/>
      <c r="G144" s="112"/>
      <c r="H144" s="111" t="s">
        <v>16</v>
      </c>
      <c r="I144" s="111">
        <f>SUM(I139:I143)</f>
        <v>153422.5</v>
      </c>
    </row>
    <row r="145" spans="1:255" s="45" customFormat="1" ht="83.25" customHeight="1" thickBot="1" x14ac:dyDescent="0.25">
      <c r="A145" s="120" t="s">
        <v>96</v>
      </c>
      <c r="B145" s="117" t="s">
        <v>15</v>
      </c>
      <c r="C145" s="117" t="s">
        <v>4</v>
      </c>
      <c r="D145" s="117" t="s">
        <v>22</v>
      </c>
      <c r="E145" s="121" t="s">
        <v>17</v>
      </c>
      <c r="F145" s="117" t="s">
        <v>18</v>
      </c>
      <c r="G145" s="117" t="s">
        <v>9</v>
      </c>
      <c r="H145" s="117" t="s">
        <v>12</v>
      </c>
      <c r="I145" s="118" t="s">
        <v>11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06"/>
      <c r="B146" s="107">
        <v>3446.04</v>
      </c>
      <c r="C146" s="58" t="s">
        <v>65</v>
      </c>
      <c r="D146" s="67"/>
      <c r="E146" s="59"/>
      <c r="F146" s="59"/>
      <c r="G146" s="59"/>
      <c r="H146" s="60"/>
      <c r="I146" s="61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106"/>
      <c r="B147" s="108">
        <v>3018.6</v>
      </c>
      <c r="C147" s="95" t="s">
        <v>66</v>
      </c>
      <c r="D147" s="96"/>
      <c r="E147" s="97"/>
      <c r="F147" s="97"/>
      <c r="G147" s="97"/>
      <c r="H147" s="98"/>
      <c r="I147" s="9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106"/>
      <c r="B148" s="109">
        <v>3442.85</v>
      </c>
      <c r="C148" s="88" t="s">
        <v>69</v>
      </c>
      <c r="D148" s="89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106"/>
      <c r="B149" s="109">
        <v>3403.51</v>
      </c>
      <c r="C149" s="88" t="s">
        <v>71</v>
      </c>
      <c r="D149" s="89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106"/>
      <c r="B150" s="109">
        <v>3438.61</v>
      </c>
      <c r="C150" s="88" t="s">
        <v>72</v>
      </c>
      <c r="D150" s="89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106"/>
      <c r="B151" s="109">
        <v>3394.66</v>
      </c>
      <c r="C151" s="88" t="s">
        <v>73</v>
      </c>
      <c r="D151" s="89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106"/>
      <c r="B152" s="109">
        <v>2848.652</v>
      </c>
      <c r="C152" s="88" t="s">
        <v>74</v>
      </c>
      <c r="D152" s="89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11"/>
      <c r="B153" s="109">
        <v>3012.212</v>
      </c>
      <c r="C153" s="88" t="s">
        <v>75</v>
      </c>
      <c r="D153" s="89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11"/>
      <c r="B154" s="109">
        <v>3393.7190000000001</v>
      </c>
      <c r="C154" s="88" t="s">
        <v>76</v>
      </c>
      <c r="D154" s="89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11"/>
      <c r="B155" s="109">
        <v>2756.5949999999998</v>
      </c>
      <c r="C155" s="88" t="s">
        <v>77</v>
      </c>
      <c r="D155" s="89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11"/>
      <c r="B156" s="109">
        <v>2791.5349999999999</v>
      </c>
      <c r="C156" s="88" t="s">
        <v>78</v>
      </c>
      <c r="D156" s="89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11"/>
      <c r="B157" s="109">
        <v>3480.6379999999999</v>
      </c>
      <c r="C157" s="88" t="s">
        <v>79</v>
      </c>
      <c r="D157" s="89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3.5" thickBot="1" x14ac:dyDescent="0.25">
      <c r="A158" s="106"/>
      <c r="B158" s="109"/>
      <c r="C158" s="88" t="s">
        <v>86</v>
      </c>
      <c r="D158" s="89"/>
      <c r="E158" s="47"/>
      <c r="F158" s="47"/>
      <c r="G158" s="47"/>
      <c r="H158" s="48"/>
      <c r="I158" s="49">
        <v>1299.32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106"/>
      <c r="B159" s="277">
        <f>SUM(B146:B157)</f>
        <v>38427.620999999999</v>
      </c>
      <c r="C159" s="78"/>
      <c r="D159" s="79"/>
      <c r="E159" s="80"/>
      <c r="F159" s="78"/>
      <c r="G159" s="78"/>
      <c r="H159" s="79" t="s">
        <v>16</v>
      </c>
      <c r="I159" s="81">
        <f>SUM(I146:I158)</f>
        <v>1299.32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64.5" thickBot="1" x14ac:dyDescent="0.25">
      <c r="A160" s="46" t="s">
        <v>98</v>
      </c>
      <c r="B160" s="117" t="s">
        <v>15</v>
      </c>
      <c r="C160" s="117" t="s">
        <v>4</v>
      </c>
      <c r="D160" s="117" t="s">
        <v>22</v>
      </c>
      <c r="E160" s="121" t="s">
        <v>17</v>
      </c>
      <c r="F160" s="117" t="s">
        <v>18</v>
      </c>
      <c r="G160" s="117" t="s">
        <v>9</v>
      </c>
      <c r="H160" s="117" t="s">
        <v>12</v>
      </c>
      <c r="I160" s="118" t="s">
        <v>11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9" ht="26.25" thickBot="1" x14ac:dyDescent="0.25">
      <c r="A161" s="120" t="s">
        <v>87</v>
      </c>
      <c r="B161" s="167"/>
      <c r="C161" s="88" t="s">
        <v>86</v>
      </c>
      <c r="D161" s="241"/>
      <c r="E161" s="242"/>
      <c r="F161" s="241"/>
      <c r="G161" s="242"/>
      <c r="H161" s="259"/>
      <c r="I161" s="260">
        <v>51917.13</v>
      </c>
    </row>
    <row r="162" spans="1:9" ht="13.5" thickBot="1" x14ac:dyDescent="0.25">
      <c r="A162" s="46"/>
      <c r="B162" s="79">
        <f>SUM(B161:B161)</f>
        <v>0</v>
      </c>
      <c r="C162" s="78"/>
      <c r="D162" s="79"/>
      <c r="E162" s="80"/>
      <c r="F162" s="78"/>
      <c r="G162" s="78"/>
      <c r="H162" s="79" t="s">
        <v>16</v>
      </c>
      <c r="I162" s="79">
        <f>SUM(I161:I161)</f>
        <v>51917.13</v>
      </c>
    </row>
    <row r="163" spans="1:9" ht="51.75" thickBot="1" x14ac:dyDescent="0.25">
      <c r="A163" s="137" t="s">
        <v>97</v>
      </c>
      <c r="B163" s="117" t="s">
        <v>15</v>
      </c>
      <c r="C163" s="117" t="s">
        <v>4</v>
      </c>
      <c r="D163" s="117" t="s">
        <v>22</v>
      </c>
      <c r="E163" s="285" t="s">
        <v>17</v>
      </c>
      <c r="F163" s="117" t="s">
        <v>18</v>
      </c>
      <c r="G163" s="117" t="s">
        <v>9</v>
      </c>
      <c r="H163" s="117" t="s">
        <v>12</v>
      </c>
      <c r="I163" s="118" t="s">
        <v>11</v>
      </c>
    </row>
    <row r="164" spans="1:9" ht="13.5" thickBot="1" x14ac:dyDescent="0.25">
      <c r="A164" s="209"/>
      <c r="B164" s="188"/>
      <c r="C164" s="73" t="s">
        <v>86</v>
      </c>
      <c r="D164" s="166"/>
      <c r="E164" s="53"/>
      <c r="F164" s="53"/>
      <c r="G164" s="53"/>
      <c r="H164" s="156"/>
      <c r="I164" s="571">
        <v>82277.86</v>
      </c>
    </row>
    <row r="165" spans="1:9" ht="13.5" thickBot="1" x14ac:dyDescent="0.25">
      <c r="A165" s="137"/>
      <c r="B165" s="277"/>
      <c r="C165" s="78"/>
      <c r="D165" s="79"/>
      <c r="E165" s="80"/>
      <c r="F165" s="78"/>
      <c r="G165" s="78"/>
      <c r="H165" s="79"/>
      <c r="I165" s="81">
        <f>SUM(I164)</f>
        <v>82277.86</v>
      </c>
    </row>
    <row r="166" spans="1:9" x14ac:dyDescent="0.2">
      <c r="A166" s="9"/>
      <c r="B166" s="9"/>
      <c r="C166" s="9"/>
      <c r="D166" s="9"/>
      <c r="E166" s="9"/>
      <c r="F166" s="20"/>
      <c r="G166" s="20"/>
      <c r="H166" s="20"/>
      <c r="I166" s="20"/>
    </row>
    <row r="167" spans="1:9" ht="12.75" customHeight="1" x14ac:dyDescent="0.2">
      <c r="A167" s="21" t="s">
        <v>20</v>
      </c>
      <c r="B167" s="22"/>
      <c r="C167" s="23"/>
      <c r="D167" s="4" t="s">
        <v>8</v>
      </c>
      <c r="E167" s="4" t="s">
        <v>5</v>
      </c>
      <c r="F167" s="122" t="s">
        <v>6</v>
      </c>
    </row>
    <row r="168" spans="1:9" ht="12.75" customHeight="1" x14ac:dyDescent="0.2">
      <c r="A168" s="593" t="s">
        <v>14</v>
      </c>
      <c r="B168" s="594"/>
      <c r="C168" s="25"/>
      <c r="D168" s="26">
        <f>B50</f>
        <v>99218.815999999992</v>
      </c>
      <c r="E168" s="26">
        <f>I50</f>
        <v>13952.177</v>
      </c>
      <c r="F168" s="123">
        <f>D168+E168</f>
        <v>113170.99299999999</v>
      </c>
    </row>
    <row r="169" spans="1:9" ht="12.75" customHeight="1" x14ac:dyDescent="0.2">
      <c r="A169" s="593" t="s">
        <v>1603</v>
      </c>
      <c r="B169" s="594"/>
      <c r="C169" s="25"/>
      <c r="D169" s="26">
        <f>B88</f>
        <v>146993.19</v>
      </c>
      <c r="E169" s="26">
        <f>I88</f>
        <v>5044.63</v>
      </c>
      <c r="F169" s="123">
        <f>D169+E169</f>
        <v>152037.82</v>
      </c>
    </row>
    <row r="170" spans="1:9" ht="12.75" customHeight="1" x14ac:dyDescent="0.2">
      <c r="A170" s="593" t="s">
        <v>13</v>
      </c>
      <c r="B170" s="594"/>
      <c r="C170" s="25"/>
      <c r="D170" s="26">
        <f>B108</f>
        <v>74677.708699999988</v>
      </c>
      <c r="E170" s="26">
        <f>I108</f>
        <v>777.7</v>
      </c>
      <c r="F170" s="123">
        <f>D170+E170</f>
        <v>75455.408699999985</v>
      </c>
    </row>
    <row r="171" spans="1:9" ht="12.75" customHeight="1" x14ac:dyDescent="0.2">
      <c r="A171" s="593" t="s">
        <v>383</v>
      </c>
      <c r="B171" s="594"/>
      <c r="C171" s="25"/>
      <c r="D171" s="26">
        <f>B125</f>
        <v>105145.53799999999</v>
      </c>
      <c r="E171" s="26">
        <f>I125</f>
        <v>10418.950000000001</v>
      </c>
      <c r="F171" s="123">
        <f>D171+E171</f>
        <v>115564.48799999998</v>
      </c>
      <c r="G171" s="56"/>
    </row>
    <row r="172" spans="1:9" ht="12.75" customHeight="1" x14ac:dyDescent="0.2">
      <c r="A172" s="593" t="s">
        <v>25</v>
      </c>
      <c r="B172" s="594"/>
      <c r="C172" s="25"/>
      <c r="D172" s="26">
        <f>B159</f>
        <v>38427.620999999999</v>
      </c>
      <c r="E172" s="26">
        <f>I159</f>
        <v>1299.32</v>
      </c>
      <c r="F172" s="123">
        <f>D172+E172</f>
        <v>39726.940999999999</v>
      </c>
      <c r="G172" s="56"/>
    </row>
    <row r="173" spans="1:9" ht="12.75" customHeight="1" x14ac:dyDescent="0.2">
      <c r="A173" s="607" t="s">
        <v>68</v>
      </c>
      <c r="B173" s="608"/>
      <c r="C173" s="248"/>
      <c r="D173" s="249"/>
      <c r="E173" s="249"/>
      <c r="F173" s="245">
        <f>F174+F175+F176+F177+F178</f>
        <v>153422.5</v>
      </c>
      <c r="G173" s="56"/>
    </row>
    <row r="174" spans="1:9" ht="12.75" customHeight="1" x14ac:dyDescent="0.2">
      <c r="A174" s="605" t="s">
        <v>81</v>
      </c>
      <c r="B174" s="606"/>
      <c r="C174" s="25"/>
      <c r="D174" s="26"/>
      <c r="E174" s="26"/>
      <c r="F174" s="123">
        <f>I139</f>
        <v>24631.679999999993</v>
      </c>
      <c r="G174" s="56"/>
    </row>
    <row r="175" spans="1:9" ht="12.75" customHeight="1" x14ac:dyDescent="0.2">
      <c r="A175" s="605" t="s">
        <v>91</v>
      </c>
      <c r="B175" s="606"/>
      <c r="C175" s="25"/>
      <c r="D175" s="26"/>
      <c r="E175" s="26"/>
      <c r="F175" s="123">
        <f>I140</f>
        <v>103083.9</v>
      </c>
      <c r="G175" s="56"/>
    </row>
    <row r="176" spans="1:9" ht="12.75" customHeight="1" x14ac:dyDescent="0.2">
      <c r="A176" s="605" t="s">
        <v>83</v>
      </c>
      <c r="B176" s="606"/>
      <c r="C176" s="25"/>
      <c r="D176" s="26"/>
      <c r="E176" s="26"/>
      <c r="F176" s="123">
        <f>I141</f>
        <v>8827.9599999999991</v>
      </c>
      <c r="G176" s="56"/>
    </row>
    <row r="177" spans="1:7" ht="12.75" customHeight="1" x14ac:dyDescent="0.2">
      <c r="A177" s="605" t="s">
        <v>85</v>
      </c>
      <c r="B177" s="606"/>
      <c r="C177" s="25"/>
      <c r="D177" s="26"/>
      <c r="E177" s="26"/>
      <c r="F177" s="123">
        <f>I142</f>
        <v>9439.2000000000007</v>
      </c>
      <c r="G177" s="56"/>
    </row>
    <row r="178" spans="1:7" ht="12.75" customHeight="1" x14ac:dyDescent="0.2">
      <c r="A178" s="605" t="s">
        <v>88</v>
      </c>
      <c r="B178" s="606"/>
      <c r="C178" s="25"/>
      <c r="D178" s="26"/>
      <c r="E178" s="26"/>
      <c r="F178" s="123">
        <f>I143</f>
        <v>7439.76</v>
      </c>
      <c r="G178" s="56"/>
    </row>
    <row r="179" spans="1:7" ht="12.75" customHeight="1" x14ac:dyDescent="0.2">
      <c r="A179" s="614" t="s">
        <v>2</v>
      </c>
      <c r="B179" s="615"/>
      <c r="C179" s="25"/>
      <c r="D179" s="26">
        <f>B162</f>
        <v>0</v>
      </c>
      <c r="E179" s="26"/>
      <c r="F179" s="123">
        <f>D179+E179+I162</f>
        <v>51917.13</v>
      </c>
      <c r="G179" s="56"/>
    </row>
    <row r="180" spans="1:7" ht="12.75" customHeight="1" x14ac:dyDescent="0.2">
      <c r="A180" s="614" t="s">
        <v>97</v>
      </c>
      <c r="B180" s="615"/>
      <c r="C180" s="25"/>
      <c r="D180" s="26"/>
      <c r="E180" s="26"/>
      <c r="F180" s="123">
        <f>I165</f>
        <v>82277.86</v>
      </c>
      <c r="G180" s="56"/>
    </row>
    <row r="181" spans="1:7" ht="12.75" customHeight="1" x14ac:dyDescent="0.2">
      <c r="A181" s="612" t="s">
        <v>21</v>
      </c>
      <c r="B181" s="613"/>
      <c r="C181" s="27"/>
      <c r="D181" s="28">
        <f>SUM(D168:D179)</f>
        <v>464462.8737</v>
      </c>
      <c r="E181" s="28">
        <f>SUM(E168:E172)</f>
        <v>31492.777000000002</v>
      </c>
      <c r="F181" s="124">
        <f>F168+F169+F170+F171+F172+F173+F179+F180</f>
        <v>783573.14069999987</v>
      </c>
    </row>
  </sheetData>
  <autoFilter ref="A5:I159"/>
  <mergeCells count="72">
    <mergeCell ref="D52:D53"/>
    <mergeCell ref="C52:C53"/>
    <mergeCell ref="D118:D119"/>
    <mergeCell ref="A118:A119"/>
    <mergeCell ref="C118:C120"/>
    <mergeCell ref="B118:B120"/>
    <mergeCell ref="D55:D57"/>
    <mergeCell ref="B55:B57"/>
    <mergeCell ref="A55:A57"/>
    <mergeCell ref="C55:C57"/>
    <mergeCell ref="A35:A36"/>
    <mergeCell ref="C35:C36"/>
    <mergeCell ref="D35:D36"/>
    <mergeCell ref="A37:A38"/>
    <mergeCell ref="C37:C38"/>
    <mergeCell ref="D37:D38"/>
    <mergeCell ref="B35:B41"/>
    <mergeCell ref="A39:A41"/>
    <mergeCell ref="C39:C41"/>
    <mergeCell ref="D39:D41"/>
    <mergeCell ref="A33:A34"/>
    <mergeCell ref="C33:C34"/>
    <mergeCell ref="D33:D34"/>
    <mergeCell ref="B9:B34"/>
    <mergeCell ref="C20:C32"/>
    <mergeCell ref="D20:D32"/>
    <mergeCell ref="B6:B7"/>
    <mergeCell ref="A10:A12"/>
    <mergeCell ref="C10:C12"/>
    <mergeCell ref="D10:D12"/>
    <mergeCell ref="A13:A19"/>
    <mergeCell ref="C13:C19"/>
    <mergeCell ref="D13:D19"/>
    <mergeCell ref="G1:H1"/>
    <mergeCell ref="G2:H2"/>
    <mergeCell ref="A1:B1"/>
    <mergeCell ref="A52:A53"/>
    <mergeCell ref="A6:A7"/>
    <mergeCell ref="A170:B170"/>
    <mergeCell ref="B52:B54"/>
    <mergeCell ref="A20:A32"/>
    <mergeCell ref="C6:C7"/>
    <mergeCell ref="D6:D7"/>
    <mergeCell ref="A60:A61"/>
    <mergeCell ref="A103:A107"/>
    <mergeCell ref="A65:A68"/>
    <mergeCell ref="B60:B61"/>
    <mergeCell ref="A127:A139"/>
    <mergeCell ref="B65:B69"/>
    <mergeCell ref="A71:A79"/>
    <mergeCell ref="A80:A85"/>
    <mergeCell ref="B70:B85"/>
    <mergeCell ref="D60:D61"/>
    <mergeCell ref="C60:C61"/>
    <mergeCell ref="A181:B181"/>
    <mergeCell ref="A177:B177"/>
    <mergeCell ref="A179:B179"/>
    <mergeCell ref="A173:B173"/>
    <mergeCell ref="A180:B180"/>
    <mergeCell ref="A178:B178"/>
    <mergeCell ref="A171:B171"/>
    <mergeCell ref="A172:B172"/>
    <mergeCell ref="A176:B176"/>
    <mergeCell ref="A174:B174"/>
    <mergeCell ref="A175:B175"/>
    <mergeCell ref="C65:C68"/>
    <mergeCell ref="D65:D68"/>
    <mergeCell ref="A169:B169"/>
    <mergeCell ref="A168:B168"/>
    <mergeCell ref="D71:D79"/>
    <mergeCell ref="D80:D85"/>
    <mergeCell ref="C70:C8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5"/>
  <dimension ref="A1:IU189"/>
  <sheetViews>
    <sheetView topLeftCell="A164" zoomScaleNormal="100" workbookViewId="0">
      <selection activeCell="A177" sqref="A177:B177"/>
    </sheetView>
  </sheetViews>
  <sheetFormatPr defaultRowHeight="12.75" customHeight="1" x14ac:dyDescent="0.2"/>
  <cols>
    <col min="1" max="1" width="24" customWidth="1"/>
    <col min="2" max="2" width="11" customWidth="1"/>
    <col min="3" max="3" width="13" customWidth="1"/>
    <col min="4" max="4" width="14.710937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3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1933.2</v>
      </c>
      <c r="E2" s="5">
        <v>534785.68999999994</v>
      </c>
      <c r="F2" s="6">
        <v>468049.08</v>
      </c>
      <c r="G2" s="586">
        <f>E2-F2</f>
        <v>66736.609999999928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48</v>
      </c>
      <c r="E3" s="1">
        <v>11</v>
      </c>
      <c r="F3" s="1"/>
      <c r="G3" s="1"/>
      <c r="H3" s="1" t="s">
        <v>24</v>
      </c>
      <c r="I3" s="8">
        <f>F2-F189</f>
        <v>-39446.549900000042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321"/>
      <c r="B6" s="322">
        <v>5813.12</v>
      </c>
      <c r="C6" s="73" t="s">
        <v>65</v>
      </c>
      <c r="D6" s="323"/>
      <c r="E6" s="53"/>
      <c r="F6" s="53"/>
      <c r="G6" s="53"/>
      <c r="H6" s="344"/>
      <c r="I6" s="159">
        <f t="shared" ref="I6:I25" si="0">G6*H6</f>
        <v>0</v>
      </c>
    </row>
    <row r="7" spans="1:9" ht="12.75" customHeight="1" x14ac:dyDescent="0.2">
      <c r="A7" s="588" t="s">
        <v>294</v>
      </c>
      <c r="B7" s="579">
        <v>5800.83</v>
      </c>
      <c r="C7" s="579" t="s">
        <v>66</v>
      </c>
      <c r="D7" s="591" t="s">
        <v>376</v>
      </c>
      <c r="E7" s="37" t="s">
        <v>283</v>
      </c>
      <c r="F7" s="37" t="s">
        <v>100</v>
      </c>
      <c r="G7" s="37">
        <v>1</v>
      </c>
      <c r="H7" s="342">
        <v>100</v>
      </c>
      <c r="I7" s="39">
        <f t="shared" si="0"/>
        <v>100</v>
      </c>
    </row>
    <row r="8" spans="1:9" ht="12.75" customHeight="1" x14ac:dyDescent="0.2">
      <c r="A8" s="589"/>
      <c r="B8" s="581"/>
      <c r="C8" s="581"/>
      <c r="D8" s="595"/>
      <c r="E8" s="15" t="s">
        <v>377</v>
      </c>
      <c r="F8" s="15" t="s">
        <v>285</v>
      </c>
      <c r="G8" s="15">
        <v>1.75</v>
      </c>
      <c r="H8" s="343">
        <v>335</v>
      </c>
      <c r="I8" s="43">
        <f t="shared" si="0"/>
        <v>586.25</v>
      </c>
    </row>
    <row r="9" spans="1:9" ht="12.75" customHeight="1" x14ac:dyDescent="0.2">
      <c r="A9" s="589"/>
      <c r="B9" s="581"/>
      <c r="C9" s="581"/>
      <c r="D9" s="595"/>
      <c r="E9" s="76" t="s">
        <v>305</v>
      </c>
      <c r="F9" s="76" t="s">
        <v>285</v>
      </c>
      <c r="G9" s="76">
        <v>0.75</v>
      </c>
      <c r="H9" s="347">
        <v>450</v>
      </c>
      <c r="I9" s="43">
        <f t="shared" si="0"/>
        <v>337.5</v>
      </c>
    </row>
    <row r="10" spans="1:9" ht="12.75" customHeight="1" x14ac:dyDescent="0.2">
      <c r="A10" s="589"/>
      <c r="B10" s="581"/>
      <c r="C10" s="581"/>
      <c r="D10" s="595"/>
      <c r="E10" s="15" t="s">
        <v>282</v>
      </c>
      <c r="F10" s="15" t="s">
        <v>100</v>
      </c>
      <c r="G10" s="15">
        <v>2</v>
      </c>
      <c r="H10" s="16">
        <v>60</v>
      </c>
      <c r="I10" s="43">
        <f t="shared" si="0"/>
        <v>120</v>
      </c>
    </row>
    <row r="11" spans="1:9" ht="12.75" customHeight="1" x14ac:dyDescent="0.2">
      <c r="A11" s="589"/>
      <c r="B11" s="581"/>
      <c r="C11" s="581"/>
      <c r="D11" s="595"/>
      <c r="E11" s="15" t="s">
        <v>378</v>
      </c>
      <c r="F11" s="15" t="s">
        <v>100</v>
      </c>
      <c r="G11" s="15">
        <v>2</v>
      </c>
      <c r="H11" s="16">
        <v>345</v>
      </c>
      <c r="I11" s="43">
        <f t="shared" si="0"/>
        <v>690</v>
      </c>
    </row>
    <row r="12" spans="1:9" ht="12.75" customHeight="1" x14ac:dyDescent="0.2">
      <c r="A12" s="589"/>
      <c r="B12" s="581"/>
      <c r="C12" s="581"/>
      <c r="D12" s="595"/>
      <c r="E12" s="15" t="s">
        <v>326</v>
      </c>
      <c r="F12" s="15" t="s">
        <v>102</v>
      </c>
      <c r="G12" s="15">
        <v>0.05</v>
      </c>
      <c r="H12" s="16">
        <v>170</v>
      </c>
      <c r="I12" s="43">
        <f t="shared" si="0"/>
        <v>8.5</v>
      </c>
    </row>
    <row r="13" spans="1:9" ht="12.75" customHeight="1" thickBot="1" x14ac:dyDescent="0.25">
      <c r="A13" s="590"/>
      <c r="B13" s="580"/>
      <c r="C13" s="580"/>
      <c r="D13" s="592"/>
      <c r="E13" s="40" t="s">
        <v>379</v>
      </c>
      <c r="F13" s="40" t="s">
        <v>100</v>
      </c>
      <c r="G13" s="40">
        <v>0.5</v>
      </c>
      <c r="H13" s="41">
        <v>305</v>
      </c>
      <c r="I13" s="42">
        <f t="shared" si="0"/>
        <v>152.5</v>
      </c>
    </row>
    <row r="14" spans="1:9" ht="26.25" thickBot="1" x14ac:dyDescent="0.25">
      <c r="A14" s="46" t="s">
        <v>583</v>
      </c>
      <c r="B14" s="272">
        <v>6203.88</v>
      </c>
      <c r="C14" s="88" t="s">
        <v>69</v>
      </c>
      <c r="D14" s="467"/>
      <c r="E14" s="47" t="s">
        <v>261</v>
      </c>
      <c r="F14" s="47" t="s">
        <v>100</v>
      </c>
      <c r="G14" s="47">
        <v>1</v>
      </c>
      <c r="H14" s="48">
        <v>160</v>
      </c>
      <c r="I14" s="49">
        <f t="shared" si="0"/>
        <v>160</v>
      </c>
    </row>
    <row r="15" spans="1:9" ht="12.75" customHeight="1" x14ac:dyDescent="0.2">
      <c r="A15" s="588" t="s">
        <v>421</v>
      </c>
      <c r="B15" s="579">
        <v>5483.44</v>
      </c>
      <c r="C15" s="579" t="s">
        <v>71</v>
      </c>
      <c r="D15" s="591" t="s">
        <v>287</v>
      </c>
      <c r="E15" s="37" t="s">
        <v>422</v>
      </c>
      <c r="F15" s="37" t="s">
        <v>285</v>
      </c>
      <c r="G15" s="37">
        <v>0.25</v>
      </c>
      <c r="H15" s="38">
        <v>320</v>
      </c>
      <c r="I15" s="39">
        <f t="shared" si="0"/>
        <v>80</v>
      </c>
    </row>
    <row r="16" spans="1:9" ht="12.75" customHeight="1" thickBot="1" x14ac:dyDescent="0.25">
      <c r="A16" s="590"/>
      <c r="B16" s="580"/>
      <c r="C16" s="580"/>
      <c r="D16" s="592"/>
      <c r="E16" s="40" t="s">
        <v>424</v>
      </c>
      <c r="F16" s="40" t="s">
        <v>425</v>
      </c>
      <c r="G16" s="40">
        <v>0.1</v>
      </c>
      <c r="H16" s="41">
        <v>300</v>
      </c>
      <c r="I16" s="42">
        <f t="shared" si="0"/>
        <v>30</v>
      </c>
    </row>
    <row r="17" spans="1:9" ht="26.25" thickBot="1" x14ac:dyDescent="0.25">
      <c r="A17" s="46" t="s">
        <v>840</v>
      </c>
      <c r="B17" s="88">
        <v>5086.4799999999996</v>
      </c>
      <c r="C17" s="88" t="s">
        <v>72</v>
      </c>
      <c r="D17" s="55"/>
      <c r="E17" s="47" t="s">
        <v>841</v>
      </c>
      <c r="F17" s="47" t="s">
        <v>102</v>
      </c>
      <c r="G17" s="47">
        <v>2</v>
      </c>
      <c r="H17" s="48">
        <v>69.78</v>
      </c>
      <c r="I17" s="49">
        <f t="shared" si="0"/>
        <v>139.56</v>
      </c>
    </row>
    <row r="18" spans="1:9" ht="12.75" customHeight="1" x14ac:dyDescent="0.2">
      <c r="A18" s="268"/>
      <c r="B18" s="13">
        <v>4499.6400000000003</v>
      </c>
      <c r="C18" s="13" t="s">
        <v>73</v>
      </c>
      <c r="D18" s="270"/>
      <c r="E18" s="15"/>
      <c r="F18" s="15"/>
      <c r="G18" s="15"/>
      <c r="H18" s="16"/>
      <c r="I18" s="43">
        <f t="shared" si="0"/>
        <v>0</v>
      </c>
    </row>
    <row r="19" spans="1:9" ht="12.75" customHeight="1" thickBot="1" x14ac:dyDescent="0.25">
      <c r="A19" s="316"/>
      <c r="B19" s="74">
        <v>5212.7089999999998</v>
      </c>
      <c r="C19" s="74" t="s">
        <v>74</v>
      </c>
      <c r="D19" s="317"/>
      <c r="E19" s="76"/>
      <c r="F19" s="76"/>
      <c r="G19" s="76"/>
      <c r="H19" s="77"/>
      <c r="I19" s="204">
        <f t="shared" si="0"/>
        <v>0</v>
      </c>
    </row>
    <row r="20" spans="1:9" ht="13.5" thickBot="1" x14ac:dyDescent="0.25">
      <c r="A20" s="46" t="s">
        <v>214</v>
      </c>
      <c r="B20" s="88">
        <v>4272.7209999999995</v>
      </c>
      <c r="C20" s="88" t="s">
        <v>75</v>
      </c>
      <c r="D20" s="467" t="s">
        <v>1082</v>
      </c>
      <c r="E20" s="47" t="s">
        <v>211</v>
      </c>
      <c r="F20" s="47" t="s">
        <v>137</v>
      </c>
      <c r="G20" s="47">
        <v>3.12</v>
      </c>
      <c r="H20" s="48">
        <v>197.09</v>
      </c>
      <c r="I20" s="49">
        <f t="shared" si="0"/>
        <v>614.92079999999999</v>
      </c>
    </row>
    <row r="21" spans="1:9" ht="12.75" customHeight="1" thickBot="1" x14ac:dyDescent="0.25">
      <c r="A21" s="321"/>
      <c r="B21" s="73">
        <v>4642.3609999999999</v>
      </c>
      <c r="C21" s="157" t="s">
        <v>76</v>
      </c>
      <c r="D21" s="323"/>
      <c r="E21" s="53"/>
      <c r="F21" s="53"/>
      <c r="G21" s="53"/>
      <c r="H21" s="156"/>
      <c r="I21" s="168">
        <f t="shared" si="0"/>
        <v>0</v>
      </c>
    </row>
    <row r="22" spans="1:9" ht="12.75" customHeight="1" x14ac:dyDescent="0.2">
      <c r="A22" s="588" t="s">
        <v>908</v>
      </c>
      <c r="B22" s="579">
        <v>4704.2650000000003</v>
      </c>
      <c r="C22" s="579" t="s">
        <v>77</v>
      </c>
      <c r="D22" s="591" t="s">
        <v>117</v>
      </c>
      <c r="E22" s="37" t="s">
        <v>220</v>
      </c>
      <c r="F22" s="37" t="s">
        <v>100</v>
      </c>
      <c r="G22" s="37">
        <v>1</v>
      </c>
      <c r="H22" s="38">
        <v>160</v>
      </c>
      <c r="I22" s="39">
        <f t="shared" si="0"/>
        <v>160</v>
      </c>
    </row>
    <row r="23" spans="1:9" ht="12.75" customHeight="1" thickBot="1" x14ac:dyDescent="0.25">
      <c r="A23" s="590"/>
      <c r="B23" s="580"/>
      <c r="C23" s="580"/>
      <c r="D23" s="592"/>
      <c r="E23" s="40" t="s">
        <v>221</v>
      </c>
      <c r="F23" s="40" t="s">
        <v>102</v>
      </c>
      <c r="G23" s="40">
        <v>0.2</v>
      </c>
      <c r="H23" s="41">
        <v>82</v>
      </c>
      <c r="I23" s="42">
        <f t="shared" si="0"/>
        <v>16.400000000000002</v>
      </c>
    </row>
    <row r="24" spans="1:9" ht="12.75" customHeight="1" x14ac:dyDescent="0.2">
      <c r="A24" s="265"/>
      <c r="B24" s="33">
        <v>5087.6390000000001</v>
      </c>
      <c r="C24" s="33" t="s">
        <v>78</v>
      </c>
      <c r="D24" s="267"/>
      <c r="E24" s="35"/>
      <c r="F24" s="35"/>
      <c r="G24" s="35"/>
      <c r="H24" s="36"/>
      <c r="I24" s="160">
        <f t="shared" si="0"/>
        <v>0</v>
      </c>
    </row>
    <row r="25" spans="1:9" ht="12.75" customHeight="1" x14ac:dyDescent="0.2">
      <c r="A25" s="268"/>
      <c r="B25" s="13">
        <v>5071.1310000000003</v>
      </c>
      <c r="C25" s="33" t="s">
        <v>79</v>
      </c>
      <c r="D25" s="270"/>
      <c r="E25" s="15"/>
      <c r="F25" s="15"/>
      <c r="G25" s="15"/>
      <c r="H25" s="16"/>
      <c r="I25" s="43">
        <f t="shared" si="0"/>
        <v>0</v>
      </c>
    </row>
    <row r="26" spans="1:9" ht="12.75" customHeight="1" thickBot="1" x14ac:dyDescent="0.25">
      <c r="A26" s="320"/>
      <c r="B26" s="386">
        <f>SUM(B6:B25)</f>
        <v>61878.216</v>
      </c>
      <c r="C26" s="227"/>
      <c r="D26" s="226"/>
      <c r="E26" s="228"/>
      <c r="F26" s="227"/>
      <c r="G26" s="227"/>
      <c r="H26" s="229" t="s">
        <v>16</v>
      </c>
      <c r="I26" s="355">
        <f>SUM(I6:I25)</f>
        <v>3195.6307999999999</v>
      </c>
    </row>
    <row r="27" spans="1:9" ht="77.25" thickBot="1" x14ac:dyDescent="0.25">
      <c r="A27" s="137" t="s">
        <v>1602</v>
      </c>
      <c r="B27" s="117" t="s">
        <v>15</v>
      </c>
      <c r="C27" s="117" t="s">
        <v>4</v>
      </c>
      <c r="D27" s="117" t="s">
        <v>22</v>
      </c>
      <c r="E27" s="121" t="s">
        <v>17</v>
      </c>
      <c r="F27" s="117" t="s">
        <v>18</v>
      </c>
      <c r="G27" s="117" t="s">
        <v>9</v>
      </c>
      <c r="H27" s="117" t="s">
        <v>12</v>
      </c>
      <c r="I27" s="118" t="s">
        <v>11</v>
      </c>
    </row>
    <row r="28" spans="1:9" ht="12.75" customHeight="1" x14ac:dyDescent="0.2">
      <c r="A28" s="588" t="s">
        <v>122</v>
      </c>
      <c r="B28" s="579">
        <v>8396.16</v>
      </c>
      <c r="C28" s="579" t="s">
        <v>65</v>
      </c>
      <c r="D28" s="591" t="s">
        <v>123</v>
      </c>
      <c r="E28" s="37" t="s">
        <v>217</v>
      </c>
      <c r="F28" s="37" t="s">
        <v>104</v>
      </c>
      <c r="G28" s="37">
        <v>2</v>
      </c>
      <c r="H28" s="38">
        <v>55.74</v>
      </c>
      <c r="I28" s="39">
        <f>G28*H28</f>
        <v>111.48</v>
      </c>
    </row>
    <row r="29" spans="1:9" ht="12.75" customHeight="1" x14ac:dyDescent="0.2">
      <c r="A29" s="589"/>
      <c r="B29" s="581"/>
      <c r="C29" s="581"/>
      <c r="D29" s="595"/>
      <c r="E29" s="15" t="s">
        <v>219</v>
      </c>
      <c r="F29" s="15" t="s">
        <v>100</v>
      </c>
      <c r="G29" s="15">
        <v>1</v>
      </c>
      <c r="H29" s="16">
        <v>111.84</v>
      </c>
      <c r="I29" s="43">
        <f t="shared" ref="I29:I96" si="1">G29*H29</f>
        <v>111.84</v>
      </c>
    </row>
    <row r="30" spans="1:9" ht="12.75" customHeight="1" thickBot="1" x14ac:dyDescent="0.25">
      <c r="A30" s="590"/>
      <c r="B30" s="580"/>
      <c r="C30" s="580"/>
      <c r="D30" s="592"/>
      <c r="E30" s="40" t="s">
        <v>218</v>
      </c>
      <c r="F30" s="40" t="s">
        <v>100</v>
      </c>
      <c r="G30" s="40">
        <v>2</v>
      </c>
      <c r="H30" s="41">
        <v>60.79</v>
      </c>
      <c r="I30" s="42">
        <f t="shared" si="1"/>
        <v>121.58</v>
      </c>
    </row>
    <row r="31" spans="1:9" ht="12.75" customHeight="1" x14ac:dyDescent="0.2">
      <c r="A31" s="265"/>
      <c r="B31" s="33">
        <v>7046.56</v>
      </c>
      <c r="C31" s="33" t="s">
        <v>66</v>
      </c>
      <c r="D31" s="267"/>
      <c r="E31" s="35"/>
      <c r="F31" s="35"/>
      <c r="G31" s="35"/>
      <c r="H31" s="36"/>
      <c r="I31" s="160">
        <f t="shared" si="1"/>
        <v>0</v>
      </c>
    </row>
    <row r="32" spans="1:9" ht="13.5" thickBot="1" x14ac:dyDescent="0.25">
      <c r="A32" s="316"/>
      <c r="B32" s="74">
        <v>7072.1</v>
      </c>
      <c r="C32" s="74" t="s">
        <v>69</v>
      </c>
      <c r="D32" s="317"/>
      <c r="E32" s="76"/>
      <c r="F32" s="76"/>
      <c r="G32" s="76"/>
      <c r="H32" s="77"/>
      <c r="I32" s="204">
        <f t="shared" si="1"/>
        <v>0</v>
      </c>
    </row>
    <row r="33" spans="1:9" ht="12.75" customHeight="1" x14ac:dyDescent="0.2">
      <c r="A33" s="588" t="s">
        <v>558</v>
      </c>
      <c r="B33" s="579">
        <v>6539.58</v>
      </c>
      <c r="C33" s="579" t="s">
        <v>71</v>
      </c>
      <c r="D33" s="591" t="s">
        <v>366</v>
      </c>
      <c r="E33" s="37" t="s">
        <v>731</v>
      </c>
      <c r="F33" s="37" t="s">
        <v>100</v>
      </c>
      <c r="G33" s="37">
        <v>1</v>
      </c>
      <c r="H33" s="38">
        <v>173.33</v>
      </c>
      <c r="I33" s="39">
        <f t="shared" si="1"/>
        <v>173.33</v>
      </c>
    </row>
    <row r="34" spans="1:9" ht="12.75" customHeight="1" x14ac:dyDescent="0.2">
      <c r="A34" s="589"/>
      <c r="B34" s="581"/>
      <c r="C34" s="581"/>
      <c r="D34" s="595"/>
      <c r="E34" s="15" t="s">
        <v>735</v>
      </c>
      <c r="F34" s="15" t="s">
        <v>100</v>
      </c>
      <c r="G34" s="15">
        <v>1</v>
      </c>
      <c r="H34" s="16">
        <v>106.12</v>
      </c>
      <c r="I34" s="43">
        <f t="shared" si="1"/>
        <v>106.12</v>
      </c>
    </row>
    <row r="35" spans="1:9" ht="12.75" customHeight="1" x14ac:dyDescent="0.2">
      <c r="A35" s="589"/>
      <c r="B35" s="581"/>
      <c r="C35" s="581"/>
      <c r="D35" s="595"/>
      <c r="E35" s="15" t="s">
        <v>316</v>
      </c>
      <c r="F35" s="15" t="s">
        <v>104</v>
      </c>
      <c r="G35" s="15">
        <v>1</v>
      </c>
      <c r="H35" s="16">
        <v>93.24</v>
      </c>
      <c r="I35" s="43">
        <f t="shared" si="1"/>
        <v>93.24</v>
      </c>
    </row>
    <row r="36" spans="1:9" ht="12.75" customHeight="1" x14ac:dyDescent="0.2">
      <c r="A36" s="589"/>
      <c r="B36" s="581"/>
      <c r="C36" s="581"/>
      <c r="D36" s="595"/>
      <c r="E36" s="15" t="s">
        <v>206</v>
      </c>
      <c r="F36" s="15" t="s">
        <v>100</v>
      </c>
      <c r="G36" s="15">
        <v>3</v>
      </c>
      <c r="H36" s="16">
        <v>5.28</v>
      </c>
      <c r="I36" s="43">
        <f t="shared" si="1"/>
        <v>15.84</v>
      </c>
    </row>
    <row r="37" spans="1:9" ht="12.75" customHeight="1" thickBot="1" x14ac:dyDescent="0.25">
      <c r="A37" s="590"/>
      <c r="B37" s="580"/>
      <c r="C37" s="580"/>
      <c r="D37" s="592"/>
      <c r="E37" s="40" t="s">
        <v>787</v>
      </c>
      <c r="F37" s="40" t="s">
        <v>100</v>
      </c>
      <c r="G37" s="40">
        <v>2</v>
      </c>
      <c r="H37" s="41">
        <v>230</v>
      </c>
      <c r="I37" s="42">
        <f t="shared" si="1"/>
        <v>460</v>
      </c>
    </row>
    <row r="38" spans="1:9" ht="12.75" customHeight="1" x14ac:dyDescent="0.2">
      <c r="A38" s="265"/>
      <c r="B38" s="266">
        <v>6518.86</v>
      </c>
      <c r="C38" s="33" t="s">
        <v>72</v>
      </c>
      <c r="D38" s="267"/>
      <c r="E38" s="35"/>
      <c r="F38" s="35"/>
      <c r="G38" s="35"/>
      <c r="H38" s="36"/>
      <c r="I38" s="160">
        <f t="shared" si="1"/>
        <v>0</v>
      </c>
    </row>
    <row r="39" spans="1:9" ht="12.75" customHeight="1" thickBot="1" x14ac:dyDescent="0.25">
      <c r="A39" s="316"/>
      <c r="B39" s="273">
        <v>6423.27</v>
      </c>
      <c r="C39" s="74" t="s">
        <v>73</v>
      </c>
      <c r="D39" s="317"/>
      <c r="E39" s="76"/>
      <c r="F39" s="76"/>
      <c r="G39" s="76"/>
      <c r="H39" s="76"/>
      <c r="I39" s="204">
        <f t="shared" si="1"/>
        <v>0</v>
      </c>
    </row>
    <row r="40" spans="1:9" ht="26.25" thickBot="1" x14ac:dyDescent="0.25">
      <c r="A40" s="46" t="s">
        <v>353</v>
      </c>
      <c r="B40" s="272">
        <v>7556.5730000000003</v>
      </c>
      <c r="C40" s="88" t="s">
        <v>74</v>
      </c>
      <c r="D40" s="467" t="s">
        <v>188</v>
      </c>
      <c r="E40" s="47" t="s">
        <v>667</v>
      </c>
      <c r="F40" s="47" t="s">
        <v>100</v>
      </c>
      <c r="G40" s="47">
        <v>2</v>
      </c>
      <c r="H40" s="48">
        <v>55.88</v>
      </c>
      <c r="I40" s="49">
        <f t="shared" si="1"/>
        <v>111.76</v>
      </c>
    </row>
    <row r="41" spans="1:9" ht="12.75" customHeight="1" x14ac:dyDescent="0.2">
      <c r="A41" s="588" t="s">
        <v>118</v>
      </c>
      <c r="B41" s="579">
        <v>7805.7470000000003</v>
      </c>
      <c r="C41" s="579" t="s">
        <v>75</v>
      </c>
      <c r="D41" s="591" t="s">
        <v>366</v>
      </c>
      <c r="E41" s="37" t="s">
        <v>1084</v>
      </c>
      <c r="F41" s="37" t="s">
        <v>104</v>
      </c>
      <c r="G41" s="37">
        <v>2.5</v>
      </c>
      <c r="H41" s="38">
        <v>70.56</v>
      </c>
      <c r="I41" s="39">
        <f t="shared" si="1"/>
        <v>176.4</v>
      </c>
    </row>
    <row r="42" spans="1:9" ht="12.75" customHeight="1" x14ac:dyDescent="0.2">
      <c r="A42" s="589"/>
      <c r="B42" s="581"/>
      <c r="C42" s="581"/>
      <c r="D42" s="595"/>
      <c r="E42" s="15" t="s">
        <v>785</v>
      </c>
      <c r="F42" s="15" t="s">
        <v>104</v>
      </c>
      <c r="G42" s="15">
        <v>4</v>
      </c>
      <c r="H42" s="16">
        <v>50.37</v>
      </c>
      <c r="I42" s="43">
        <f t="shared" si="1"/>
        <v>201.48</v>
      </c>
    </row>
    <row r="43" spans="1:9" ht="12.75" customHeight="1" thickBot="1" x14ac:dyDescent="0.25">
      <c r="A43" s="590"/>
      <c r="B43" s="581"/>
      <c r="C43" s="581"/>
      <c r="D43" s="592"/>
      <c r="E43" s="40" t="s">
        <v>511</v>
      </c>
      <c r="F43" s="40" t="s">
        <v>100</v>
      </c>
      <c r="G43" s="40">
        <v>1</v>
      </c>
      <c r="H43" s="41">
        <v>45</v>
      </c>
      <c r="I43" s="42">
        <f t="shared" si="1"/>
        <v>45</v>
      </c>
    </row>
    <row r="44" spans="1:9" ht="12.75" customHeight="1" x14ac:dyDescent="0.2">
      <c r="A44" s="588" t="s">
        <v>1085</v>
      </c>
      <c r="B44" s="581"/>
      <c r="C44" s="581"/>
      <c r="D44" s="591" t="s">
        <v>121</v>
      </c>
      <c r="E44" s="37" t="s">
        <v>1086</v>
      </c>
      <c r="F44" s="37" t="s">
        <v>100</v>
      </c>
      <c r="G44" s="37">
        <v>1</v>
      </c>
      <c r="H44" s="38">
        <v>215</v>
      </c>
      <c r="I44" s="39">
        <f t="shared" si="1"/>
        <v>215</v>
      </c>
    </row>
    <row r="45" spans="1:9" x14ac:dyDescent="0.2">
      <c r="A45" s="589"/>
      <c r="B45" s="581"/>
      <c r="C45" s="581"/>
      <c r="D45" s="595"/>
      <c r="E45" s="15" t="s">
        <v>1087</v>
      </c>
      <c r="F45" s="15" t="s">
        <v>100</v>
      </c>
      <c r="G45" s="15">
        <v>1</v>
      </c>
      <c r="H45" s="16">
        <v>407.68</v>
      </c>
      <c r="I45" s="43">
        <f t="shared" si="1"/>
        <v>407.68</v>
      </c>
    </row>
    <row r="46" spans="1:9" ht="12.75" customHeight="1" x14ac:dyDescent="0.2">
      <c r="A46" s="589"/>
      <c r="B46" s="581"/>
      <c r="C46" s="581"/>
      <c r="D46" s="595"/>
      <c r="E46" s="15" t="s">
        <v>193</v>
      </c>
      <c r="F46" s="15" t="s">
        <v>100</v>
      </c>
      <c r="G46" s="15">
        <v>7</v>
      </c>
      <c r="H46" s="16">
        <v>110.19</v>
      </c>
      <c r="I46" s="43">
        <f t="shared" si="1"/>
        <v>771.32999999999993</v>
      </c>
    </row>
    <row r="47" spans="1:9" ht="12.75" customHeight="1" x14ac:dyDescent="0.2">
      <c r="A47" s="589"/>
      <c r="B47" s="581"/>
      <c r="C47" s="581"/>
      <c r="D47" s="595"/>
      <c r="E47" s="15" t="s">
        <v>1088</v>
      </c>
      <c r="F47" s="15" t="s">
        <v>100</v>
      </c>
      <c r="G47" s="15">
        <v>1</v>
      </c>
      <c r="H47" s="16">
        <v>72.92</v>
      </c>
      <c r="I47" s="43">
        <f t="shared" si="1"/>
        <v>72.92</v>
      </c>
    </row>
    <row r="48" spans="1:9" ht="12.75" customHeight="1" x14ac:dyDescent="0.2">
      <c r="A48" s="589"/>
      <c r="B48" s="581"/>
      <c r="C48" s="581"/>
      <c r="D48" s="595"/>
      <c r="E48" s="15" t="s">
        <v>907</v>
      </c>
      <c r="F48" s="15" t="s">
        <v>100</v>
      </c>
      <c r="G48" s="15">
        <v>1</v>
      </c>
      <c r="H48" s="16">
        <v>210</v>
      </c>
      <c r="I48" s="43">
        <f t="shared" si="1"/>
        <v>210</v>
      </c>
    </row>
    <row r="49" spans="1:9" ht="12.75" customHeight="1" x14ac:dyDescent="0.2">
      <c r="A49" s="589"/>
      <c r="B49" s="581"/>
      <c r="C49" s="581"/>
      <c r="D49" s="595"/>
      <c r="E49" s="15" t="s">
        <v>231</v>
      </c>
      <c r="F49" s="15" t="s">
        <v>100</v>
      </c>
      <c r="G49" s="15">
        <v>4</v>
      </c>
      <c r="H49" s="16">
        <v>3.6</v>
      </c>
      <c r="I49" s="43">
        <f t="shared" si="1"/>
        <v>14.4</v>
      </c>
    </row>
    <row r="50" spans="1:9" ht="12.75" customHeight="1" x14ac:dyDescent="0.2">
      <c r="A50" s="589"/>
      <c r="B50" s="581"/>
      <c r="C50" s="581"/>
      <c r="D50" s="595"/>
      <c r="E50" s="15" t="s">
        <v>236</v>
      </c>
      <c r="F50" s="15" t="s">
        <v>104</v>
      </c>
      <c r="G50" s="15">
        <v>20</v>
      </c>
      <c r="H50" s="16">
        <v>57.72</v>
      </c>
      <c r="I50" s="43">
        <f t="shared" si="1"/>
        <v>1154.4000000000001</v>
      </c>
    </row>
    <row r="51" spans="1:9" ht="12.75" customHeight="1" x14ac:dyDescent="0.2">
      <c r="A51" s="589"/>
      <c r="B51" s="581"/>
      <c r="C51" s="581"/>
      <c r="D51" s="595"/>
      <c r="E51" s="15" t="s">
        <v>207</v>
      </c>
      <c r="F51" s="15" t="s">
        <v>100</v>
      </c>
      <c r="G51" s="15">
        <v>1</v>
      </c>
      <c r="H51" s="16">
        <v>5.8</v>
      </c>
      <c r="I51" s="43">
        <f t="shared" si="1"/>
        <v>5.8</v>
      </c>
    </row>
    <row r="52" spans="1:9" ht="12.75" customHeight="1" x14ac:dyDescent="0.2">
      <c r="A52" s="589"/>
      <c r="B52" s="581"/>
      <c r="C52" s="581"/>
      <c r="D52" s="595"/>
      <c r="E52" s="15" t="s">
        <v>689</v>
      </c>
      <c r="F52" s="15" t="s">
        <v>100</v>
      </c>
      <c r="G52" s="15">
        <v>6</v>
      </c>
      <c r="H52" s="16">
        <v>7.74</v>
      </c>
      <c r="I52" s="43">
        <f t="shared" si="1"/>
        <v>46.44</v>
      </c>
    </row>
    <row r="53" spans="1:9" ht="12.75" customHeight="1" x14ac:dyDescent="0.2">
      <c r="A53" s="589"/>
      <c r="B53" s="581"/>
      <c r="C53" s="581"/>
      <c r="D53" s="595"/>
      <c r="E53" s="15" t="s">
        <v>191</v>
      </c>
      <c r="F53" s="15" t="s">
        <v>100</v>
      </c>
      <c r="G53" s="15">
        <v>16</v>
      </c>
      <c r="H53" s="16">
        <v>3</v>
      </c>
      <c r="I53" s="43">
        <f t="shared" si="1"/>
        <v>48</v>
      </c>
    </row>
    <row r="54" spans="1:9" ht="12.75" customHeight="1" x14ac:dyDescent="0.2">
      <c r="A54" s="589"/>
      <c r="B54" s="581"/>
      <c r="C54" s="581"/>
      <c r="D54" s="595"/>
      <c r="E54" s="15" t="s">
        <v>189</v>
      </c>
      <c r="F54" s="15" t="s">
        <v>104</v>
      </c>
      <c r="G54" s="15">
        <v>20</v>
      </c>
      <c r="H54" s="16">
        <v>36.659999999999997</v>
      </c>
      <c r="I54" s="43">
        <f t="shared" si="1"/>
        <v>733.19999999999993</v>
      </c>
    </row>
    <row r="55" spans="1:9" ht="12.75" customHeight="1" x14ac:dyDescent="0.2">
      <c r="A55" s="589"/>
      <c r="B55" s="581"/>
      <c r="C55" s="581"/>
      <c r="D55" s="595"/>
      <c r="E55" s="15" t="s">
        <v>237</v>
      </c>
      <c r="F55" s="15" t="s">
        <v>100</v>
      </c>
      <c r="G55" s="15">
        <v>26</v>
      </c>
      <c r="H55" s="16">
        <v>4.59</v>
      </c>
      <c r="I55" s="43">
        <f t="shared" si="1"/>
        <v>119.34</v>
      </c>
    </row>
    <row r="56" spans="1:9" ht="12.75" customHeight="1" x14ac:dyDescent="0.2">
      <c r="A56" s="589"/>
      <c r="B56" s="581"/>
      <c r="C56" s="581"/>
      <c r="D56" s="595"/>
      <c r="E56" s="15" t="s">
        <v>419</v>
      </c>
      <c r="F56" s="15" t="s">
        <v>100</v>
      </c>
      <c r="G56" s="15">
        <v>4</v>
      </c>
      <c r="H56" s="16">
        <v>148.01</v>
      </c>
      <c r="I56" s="43">
        <f t="shared" si="1"/>
        <v>592.04</v>
      </c>
    </row>
    <row r="57" spans="1:9" ht="12.75" customHeight="1" x14ac:dyDescent="0.2">
      <c r="A57" s="589"/>
      <c r="B57" s="581"/>
      <c r="C57" s="581"/>
      <c r="D57" s="595"/>
      <c r="E57" s="15" t="s">
        <v>229</v>
      </c>
      <c r="F57" s="15" t="s">
        <v>100</v>
      </c>
      <c r="G57" s="15">
        <v>3</v>
      </c>
      <c r="H57" s="16">
        <v>43.84</v>
      </c>
      <c r="I57" s="43">
        <f t="shared" si="1"/>
        <v>131.52000000000001</v>
      </c>
    </row>
    <row r="58" spans="1:9" ht="12.75" customHeight="1" x14ac:dyDescent="0.2">
      <c r="A58" s="589"/>
      <c r="B58" s="581"/>
      <c r="C58" s="581"/>
      <c r="D58" s="595"/>
      <c r="E58" s="15" t="s">
        <v>427</v>
      </c>
      <c r="F58" s="15" t="s">
        <v>100</v>
      </c>
      <c r="G58" s="15">
        <v>1</v>
      </c>
      <c r="H58" s="16">
        <v>35.42</v>
      </c>
      <c r="I58" s="43">
        <f t="shared" si="1"/>
        <v>35.42</v>
      </c>
    </row>
    <row r="59" spans="1:9" ht="12.75" customHeight="1" x14ac:dyDescent="0.2">
      <c r="A59" s="589"/>
      <c r="B59" s="581"/>
      <c r="C59" s="581"/>
      <c r="D59" s="595"/>
      <c r="E59" s="15" t="s">
        <v>1089</v>
      </c>
      <c r="F59" s="15" t="s">
        <v>100</v>
      </c>
      <c r="G59" s="15">
        <v>6</v>
      </c>
      <c r="H59" s="16">
        <v>2.33</v>
      </c>
      <c r="I59" s="43">
        <f t="shared" si="1"/>
        <v>13.98</v>
      </c>
    </row>
    <row r="60" spans="1:9" ht="12.75" customHeight="1" x14ac:dyDescent="0.2">
      <c r="A60" s="589"/>
      <c r="B60" s="581"/>
      <c r="C60" s="581"/>
      <c r="D60" s="595"/>
      <c r="E60" s="15" t="s">
        <v>431</v>
      </c>
      <c r="F60" s="15" t="s">
        <v>100</v>
      </c>
      <c r="G60" s="15">
        <v>2</v>
      </c>
      <c r="H60" s="16">
        <v>3.5</v>
      </c>
      <c r="I60" s="43">
        <f t="shared" si="1"/>
        <v>7</v>
      </c>
    </row>
    <row r="61" spans="1:9" ht="12.75" customHeight="1" x14ac:dyDescent="0.2">
      <c r="A61" s="589"/>
      <c r="B61" s="581"/>
      <c r="C61" s="581"/>
      <c r="D61" s="595"/>
      <c r="E61" s="15" t="s">
        <v>1090</v>
      </c>
      <c r="F61" s="15" t="s">
        <v>100</v>
      </c>
      <c r="G61" s="15">
        <v>2</v>
      </c>
      <c r="H61" s="16">
        <v>6.03</v>
      </c>
      <c r="I61" s="43">
        <f t="shared" si="1"/>
        <v>12.06</v>
      </c>
    </row>
    <row r="62" spans="1:9" ht="12.75" customHeight="1" x14ac:dyDescent="0.2">
      <c r="A62" s="589"/>
      <c r="B62" s="581"/>
      <c r="C62" s="581"/>
      <c r="D62" s="595"/>
      <c r="E62" s="15" t="s">
        <v>1091</v>
      </c>
      <c r="F62" s="15" t="s">
        <v>100</v>
      </c>
      <c r="G62" s="15">
        <v>6</v>
      </c>
      <c r="H62" s="16">
        <v>165</v>
      </c>
      <c r="I62" s="43">
        <f t="shared" si="1"/>
        <v>990</v>
      </c>
    </row>
    <row r="63" spans="1:9" ht="12.75" customHeight="1" x14ac:dyDescent="0.2">
      <c r="A63" s="589"/>
      <c r="B63" s="581"/>
      <c r="C63" s="581"/>
      <c r="D63" s="595"/>
      <c r="E63" s="15" t="s">
        <v>273</v>
      </c>
      <c r="F63" s="15" t="s">
        <v>104</v>
      </c>
      <c r="G63" s="15">
        <v>8</v>
      </c>
      <c r="H63" s="16">
        <v>55.74</v>
      </c>
      <c r="I63" s="43">
        <f t="shared" si="1"/>
        <v>445.92</v>
      </c>
    </row>
    <row r="64" spans="1:9" ht="12.75" customHeight="1" x14ac:dyDescent="0.2">
      <c r="A64" s="589"/>
      <c r="B64" s="581"/>
      <c r="C64" s="581"/>
      <c r="D64" s="595"/>
      <c r="E64" s="15" t="s">
        <v>336</v>
      </c>
      <c r="F64" s="15" t="s">
        <v>104</v>
      </c>
      <c r="G64" s="15">
        <v>6</v>
      </c>
      <c r="H64" s="16">
        <v>52.03</v>
      </c>
      <c r="I64" s="43">
        <f t="shared" si="1"/>
        <v>312.18</v>
      </c>
    </row>
    <row r="65" spans="1:9" ht="12.75" customHeight="1" x14ac:dyDescent="0.2">
      <c r="A65" s="589"/>
      <c r="B65" s="581"/>
      <c r="C65" s="581"/>
      <c r="D65" s="595"/>
      <c r="E65" s="15" t="s">
        <v>209</v>
      </c>
      <c r="F65" s="15" t="s">
        <v>100</v>
      </c>
      <c r="G65" s="15">
        <v>3</v>
      </c>
      <c r="H65" s="16">
        <v>173.33</v>
      </c>
      <c r="I65" s="43">
        <f t="shared" si="1"/>
        <v>519.99</v>
      </c>
    </row>
    <row r="66" spans="1:9" ht="12.75" customHeight="1" x14ac:dyDescent="0.2">
      <c r="A66" s="589"/>
      <c r="B66" s="581"/>
      <c r="C66" s="581"/>
      <c r="D66" s="595"/>
      <c r="E66" s="15" t="s">
        <v>370</v>
      </c>
      <c r="F66" s="15" t="s">
        <v>100</v>
      </c>
      <c r="G66" s="15">
        <v>8</v>
      </c>
      <c r="H66" s="16">
        <v>117.27</v>
      </c>
      <c r="I66" s="43">
        <f t="shared" si="1"/>
        <v>938.16</v>
      </c>
    </row>
    <row r="67" spans="1:9" ht="12.75" customHeight="1" x14ac:dyDescent="0.2">
      <c r="A67" s="589"/>
      <c r="B67" s="581"/>
      <c r="C67" s="581"/>
      <c r="D67" s="595"/>
      <c r="E67" s="15" t="s">
        <v>1092</v>
      </c>
      <c r="F67" s="15" t="s">
        <v>100</v>
      </c>
      <c r="G67" s="15">
        <v>6</v>
      </c>
      <c r="H67" s="16">
        <v>140</v>
      </c>
      <c r="I67" s="43">
        <f t="shared" si="1"/>
        <v>840</v>
      </c>
    </row>
    <row r="68" spans="1:9" ht="12.75" customHeight="1" x14ac:dyDescent="0.2">
      <c r="A68" s="589"/>
      <c r="B68" s="581"/>
      <c r="C68" s="581"/>
      <c r="D68" s="595"/>
      <c r="E68" s="15" t="s">
        <v>907</v>
      </c>
      <c r="F68" s="15" t="s">
        <v>100</v>
      </c>
      <c r="G68" s="15">
        <v>4</v>
      </c>
      <c r="H68" s="16">
        <v>210</v>
      </c>
      <c r="I68" s="43">
        <f t="shared" si="1"/>
        <v>840</v>
      </c>
    </row>
    <row r="69" spans="1:9" ht="12.75" customHeight="1" x14ac:dyDescent="0.2">
      <c r="A69" s="589"/>
      <c r="B69" s="581"/>
      <c r="C69" s="581"/>
      <c r="D69" s="595"/>
      <c r="E69" s="15" t="s">
        <v>231</v>
      </c>
      <c r="F69" s="15" t="s">
        <v>100</v>
      </c>
      <c r="G69" s="15">
        <v>8</v>
      </c>
      <c r="H69" s="16">
        <v>3.6</v>
      </c>
      <c r="I69" s="43">
        <f t="shared" si="1"/>
        <v>28.8</v>
      </c>
    </row>
    <row r="70" spans="1:9" ht="12.75" customHeight="1" x14ac:dyDescent="0.2">
      <c r="A70" s="589"/>
      <c r="B70" s="581"/>
      <c r="C70" s="581"/>
      <c r="D70" s="595"/>
      <c r="E70" s="15" t="s">
        <v>190</v>
      </c>
      <c r="F70" s="15" t="s">
        <v>100</v>
      </c>
      <c r="G70" s="15">
        <v>8</v>
      </c>
      <c r="H70" s="16">
        <v>2.33</v>
      </c>
      <c r="I70" s="43">
        <f t="shared" si="1"/>
        <v>18.64</v>
      </c>
    </row>
    <row r="71" spans="1:9" ht="12.75" customHeight="1" x14ac:dyDescent="0.2">
      <c r="A71" s="589"/>
      <c r="B71" s="581"/>
      <c r="C71" s="581"/>
      <c r="D71" s="595"/>
      <c r="E71" s="15" t="s">
        <v>411</v>
      </c>
      <c r="F71" s="15" t="s">
        <v>100</v>
      </c>
      <c r="G71" s="15">
        <v>15</v>
      </c>
      <c r="H71" s="16">
        <v>5.44</v>
      </c>
      <c r="I71" s="43">
        <f t="shared" si="1"/>
        <v>81.600000000000009</v>
      </c>
    </row>
    <row r="72" spans="1:9" ht="12.75" customHeight="1" thickBot="1" x14ac:dyDescent="0.25">
      <c r="A72" s="590"/>
      <c r="B72" s="581"/>
      <c r="C72" s="581"/>
      <c r="D72" s="595"/>
      <c r="E72" s="40" t="s">
        <v>432</v>
      </c>
      <c r="F72" s="40" t="s">
        <v>100</v>
      </c>
      <c r="G72" s="40">
        <v>8</v>
      </c>
      <c r="H72" s="41">
        <v>3.73</v>
      </c>
      <c r="I72" s="42">
        <f t="shared" si="1"/>
        <v>29.84</v>
      </c>
    </row>
    <row r="73" spans="1:9" ht="12.75" customHeight="1" x14ac:dyDescent="0.2">
      <c r="A73" s="588" t="s">
        <v>353</v>
      </c>
      <c r="B73" s="581"/>
      <c r="C73" s="581"/>
      <c r="D73" s="595"/>
      <c r="E73" s="37" t="s">
        <v>357</v>
      </c>
      <c r="F73" s="37" t="s">
        <v>100</v>
      </c>
      <c r="G73" s="37">
        <v>6</v>
      </c>
      <c r="H73" s="38">
        <v>18.54</v>
      </c>
      <c r="I73" s="39">
        <f t="shared" si="1"/>
        <v>111.24</v>
      </c>
    </row>
    <row r="74" spans="1:9" ht="13.5" thickBot="1" x14ac:dyDescent="0.25">
      <c r="A74" s="590"/>
      <c r="B74" s="580"/>
      <c r="C74" s="580"/>
      <c r="D74" s="592"/>
      <c r="E74" s="40" t="s">
        <v>355</v>
      </c>
      <c r="F74" s="40" t="s">
        <v>100</v>
      </c>
      <c r="G74" s="40">
        <v>6</v>
      </c>
      <c r="H74" s="41">
        <v>17</v>
      </c>
      <c r="I74" s="42">
        <f t="shared" si="1"/>
        <v>102</v>
      </c>
    </row>
    <row r="75" spans="1:9" ht="26.25" thickBot="1" x14ac:dyDescent="0.25">
      <c r="A75" s="46" t="s">
        <v>353</v>
      </c>
      <c r="B75" s="88">
        <v>9185.3850000000002</v>
      </c>
      <c r="C75" s="493" t="s">
        <v>76</v>
      </c>
      <c r="D75" s="47" t="s">
        <v>362</v>
      </c>
      <c r="E75" s="493" t="s">
        <v>355</v>
      </c>
      <c r="F75" s="493" t="s">
        <v>100</v>
      </c>
      <c r="G75" s="493">
        <v>3</v>
      </c>
      <c r="H75" s="48">
        <v>9.42</v>
      </c>
      <c r="I75" s="49">
        <f t="shared" si="1"/>
        <v>28.259999999999998</v>
      </c>
    </row>
    <row r="76" spans="1:9" ht="12.75" customHeight="1" x14ac:dyDescent="0.2">
      <c r="A76" s="588" t="s">
        <v>558</v>
      </c>
      <c r="B76" s="579">
        <v>7374.9489999999996</v>
      </c>
      <c r="C76" s="579" t="s">
        <v>77</v>
      </c>
      <c r="D76" s="591" t="s">
        <v>126</v>
      </c>
      <c r="E76" s="37" t="s">
        <v>1306</v>
      </c>
      <c r="F76" s="37" t="s">
        <v>100</v>
      </c>
      <c r="G76" s="37">
        <v>1</v>
      </c>
      <c r="H76" s="38">
        <v>23.43</v>
      </c>
      <c r="I76" s="39">
        <f t="shared" si="1"/>
        <v>23.43</v>
      </c>
    </row>
    <row r="77" spans="1:9" ht="12.75" customHeight="1" x14ac:dyDescent="0.2">
      <c r="A77" s="589"/>
      <c r="B77" s="581"/>
      <c r="C77" s="581"/>
      <c r="D77" s="595"/>
      <c r="E77" s="15" t="s">
        <v>244</v>
      </c>
      <c r="F77" s="15" t="s">
        <v>100</v>
      </c>
      <c r="G77" s="15">
        <v>1</v>
      </c>
      <c r="H77" s="16">
        <v>290</v>
      </c>
      <c r="I77" s="43">
        <f t="shared" si="1"/>
        <v>290</v>
      </c>
    </row>
    <row r="78" spans="1:9" ht="12.75" customHeight="1" thickBot="1" x14ac:dyDescent="0.25">
      <c r="A78" s="590"/>
      <c r="B78" s="581"/>
      <c r="C78" s="581"/>
      <c r="D78" s="592"/>
      <c r="E78" s="40" t="s">
        <v>185</v>
      </c>
      <c r="F78" s="40" t="s">
        <v>100</v>
      </c>
      <c r="G78" s="40">
        <v>2</v>
      </c>
      <c r="H78" s="41">
        <v>42</v>
      </c>
      <c r="I78" s="42">
        <f t="shared" si="1"/>
        <v>84</v>
      </c>
    </row>
    <row r="79" spans="1:9" ht="12.75" customHeight="1" x14ac:dyDescent="0.2">
      <c r="A79" s="588" t="s">
        <v>118</v>
      </c>
      <c r="B79" s="581"/>
      <c r="C79" s="581"/>
      <c r="D79" s="591" t="s">
        <v>126</v>
      </c>
      <c r="E79" s="37" t="s">
        <v>1307</v>
      </c>
      <c r="F79" s="37" t="s">
        <v>100</v>
      </c>
      <c r="G79" s="37">
        <v>2</v>
      </c>
      <c r="H79" s="38">
        <v>140</v>
      </c>
      <c r="I79" s="39">
        <f t="shared" si="1"/>
        <v>280</v>
      </c>
    </row>
    <row r="80" spans="1:9" ht="12.75" customHeight="1" x14ac:dyDescent="0.2">
      <c r="A80" s="589"/>
      <c r="B80" s="581"/>
      <c r="C80" s="581"/>
      <c r="D80" s="595"/>
      <c r="E80" s="15" t="s">
        <v>512</v>
      </c>
      <c r="F80" s="15" t="s">
        <v>100</v>
      </c>
      <c r="G80" s="15">
        <v>1</v>
      </c>
      <c r="H80" s="16">
        <v>215</v>
      </c>
      <c r="I80" s="43">
        <f t="shared" si="1"/>
        <v>215</v>
      </c>
    </row>
    <row r="81" spans="1:9" ht="12.75" customHeight="1" x14ac:dyDescent="0.2">
      <c r="A81" s="589"/>
      <c r="B81" s="581"/>
      <c r="C81" s="581"/>
      <c r="D81" s="595"/>
      <c r="E81" s="15" t="s">
        <v>1308</v>
      </c>
      <c r="F81" s="15" t="s">
        <v>100</v>
      </c>
      <c r="G81" s="15">
        <v>1</v>
      </c>
      <c r="H81" s="16">
        <v>290</v>
      </c>
      <c r="I81" s="43">
        <f t="shared" si="1"/>
        <v>290</v>
      </c>
    </row>
    <row r="82" spans="1:9" ht="12.75" customHeight="1" x14ac:dyDescent="0.2">
      <c r="A82" s="589"/>
      <c r="B82" s="581"/>
      <c r="C82" s="581"/>
      <c r="D82" s="595"/>
      <c r="E82" s="15" t="s">
        <v>571</v>
      </c>
      <c r="F82" s="15" t="s">
        <v>100</v>
      </c>
      <c r="G82" s="15">
        <v>4</v>
      </c>
      <c r="H82" s="16">
        <v>27</v>
      </c>
      <c r="I82" s="43">
        <f t="shared" si="1"/>
        <v>108</v>
      </c>
    </row>
    <row r="83" spans="1:9" ht="12.75" customHeight="1" x14ac:dyDescent="0.2">
      <c r="A83" s="589"/>
      <c r="B83" s="581"/>
      <c r="C83" s="581"/>
      <c r="D83" s="595"/>
      <c r="E83" s="15" t="s">
        <v>189</v>
      </c>
      <c r="F83" s="15" t="s">
        <v>100</v>
      </c>
      <c r="G83" s="15">
        <v>2</v>
      </c>
      <c r="H83" s="16">
        <v>36.659999999999997</v>
      </c>
      <c r="I83" s="43">
        <f t="shared" si="1"/>
        <v>73.319999999999993</v>
      </c>
    </row>
    <row r="84" spans="1:9" ht="12.75" customHeight="1" x14ac:dyDescent="0.2">
      <c r="A84" s="589"/>
      <c r="B84" s="581"/>
      <c r="C84" s="581"/>
      <c r="D84" s="595"/>
      <c r="E84" s="15" t="s">
        <v>273</v>
      </c>
      <c r="F84" s="15" t="s">
        <v>100</v>
      </c>
      <c r="G84" s="15">
        <v>1</v>
      </c>
      <c r="H84" s="16">
        <v>55.65</v>
      </c>
      <c r="I84" s="43">
        <f t="shared" si="1"/>
        <v>55.65</v>
      </c>
    </row>
    <row r="85" spans="1:9" ht="12.75" customHeight="1" x14ac:dyDescent="0.2">
      <c r="A85" s="589"/>
      <c r="B85" s="581"/>
      <c r="C85" s="581"/>
      <c r="D85" s="595"/>
      <c r="E85" s="15" t="s">
        <v>429</v>
      </c>
      <c r="F85" s="15" t="s">
        <v>100</v>
      </c>
      <c r="G85" s="15">
        <v>2</v>
      </c>
      <c r="H85" s="16">
        <v>4.22</v>
      </c>
      <c r="I85" s="43">
        <f t="shared" si="1"/>
        <v>8.44</v>
      </c>
    </row>
    <row r="86" spans="1:9" ht="12.75" customHeight="1" x14ac:dyDescent="0.2">
      <c r="A86" s="589"/>
      <c r="B86" s="581"/>
      <c r="C86" s="581"/>
      <c r="D86" s="595"/>
      <c r="E86" s="15" t="s">
        <v>229</v>
      </c>
      <c r="F86" s="15" t="s">
        <v>100</v>
      </c>
      <c r="G86" s="15">
        <v>2</v>
      </c>
      <c r="H86" s="16">
        <v>47.38</v>
      </c>
      <c r="I86" s="43">
        <f t="shared" si="1"/>
        <v>94.76</v>
      </c>
    </row>
    <row r="87" spans="1:9" ht="12.75" customHeight="1" x14ac:dyDescent="0.2">
      <c r="A87" s="589"/>
      <c r="B87" s="581"/>
      <c r="C87" s="581"/>
      <c r="D87" s="595"/>
      <c r="E87" s="15" t="s">
        <v>436</v>
      </c>
      <c r="F87" s="15" t="s">
        <v>100</v>
      </c>
      <c r="G87" s="15">
        <v>2</v>
      </c>
      <c r="H87" s="16">
        <v>85.05</v>
      </c>
      <c r="I87" s="43">
        <f t="shared" si="1"/>
        <v>170.1</v>
      </c>
    </row>
    <row r="88" spans="1:9" ht="12.75" customHeight="1" x14ac:dyDescent="0.2">
      <c r="A88" s="589"/>
      <c r="B88" s="581"/>
      <c r="C88" s="581"/>
      <c r="D88" s="595"/>
      <c r="E88" s="15" t="s">
        <v>275</v>
      </c>
      <c r="F88" s="15" t="s">
        <v>100</v>
      </c>
      <c r="G88" s="15">
        <v>1</v>
      </c>
      <c r="H88" s="16">
        <v>92.39</v>
      </c>
      <c r="I88" s="43">
        <f t="shared" si="1"/>
        <v>92.39</v>
      </c>
    </row>
    <row r="89" spans="1:9" x14ac:dyDescent="0.2">
      <c r="A89" s="589"/>
      <c r="B89" s="581"/>
      <c r="C89" s="581"/>
      <c r="D89" s="595"/>
      <c r="E89" s="15" t="s">
        <v>274</v>
      </c>
      <c r="F89" s="15" t="s">
        <v>100</v>
      </c>
      <c r="G89" s="15">
        <v>1</v>
      </c>
      <c r="H89" s="16">
        <v>102.25</v>
      </c>
      <c r="I89" s="43">
        <f t="shared" si="1"/>
        <v>102.25</v>
      </c>
    </row>
    <row r="90" spans="1:9" ht="13.5" thickBot="1" x14ac:dyDescent="0.25">
      <c r="A90" s="590"/>
      <c r="B90" s="580"/>
      <c r="C90" s="580"/>
      <c r="D90" s="592"/>
      <c r="E90" s="40" t="s">
        <v>209</v>
      </c>
      <c r="F90" s="40" t="s">
        <v>100</v>
      </c>
      <c r="G90" s="40">
        <v>1</v>
      </c>
      <c r="H90" s="41">
        <v>173.33</v>
      </c>
      <c r="I90" s="42">
        <f t="shared" si="1"/>
        <v>173.33</v>
      </c>
    </row>
    <row r="91" spans="1:9" x14ac:dyDescent="0.2">
      <c r="A91" s="588" t="s">
        <v>558</v>
      </c>
      <c r="B91" s="579">
        <v>9551.5349999999999</v>
      </c>
      <c r="C91" s="579" t="s">
        <v>78</v>
      </c>
      <c r="D91" s="591" t="s">
        <v>1364</v>
      </c>
      <c r="E91" s="37" t="s">
        <v>207</v>
      </c>
      <c r="F91" s="37" t="s">
        <v>100</v>
      </c>
      <c r="G91" s="37">
        <v>2</v>
      </c>
      <c r="H91" s="38">
        <v>5.85</v>
      </c>
      <c r="I91" s="39">
        <f t="shared" si="1"/>
        <v>11.7</v>
      </c>
    </row>
    <row r="92" spans="1:9" x14ac:dyDescent="0.2">
      <c r="A92" s="589"/>
      <c r="B92" s="581"/>
      <c r="C92" s="581"/>
      <c r="D92" s="595"/>
      <c r="E92" s="15" t="s">
        <v>273</v>
      </c>
      <c r="F92" s="15" t="s">
        <v>104</v>
      </c>
      <c r="G92" s="15">
        <v>2</v>
      </c>
      <c r="H92" s="16">
        <v>55.65</v>
      </c>
      <c r="I92" s="43">
        <f t="shared" si="1"/>
        <v>111.3</v>
      </c>
    </row>
    <row r="93" spans="1:9" x14ac:dyDescent="0.2">
      <c r="A93" s="589"/>
      <c r="B93" s="581"/>
      <c r="C93" s="581"/>
      <c r="D93" s="595"/>
      <c r="E93" s="15" t="s">
        <v>1308</v>
      </c>
      <c r="F93" s="15" t="s">
        <v>100</v>
      </c>
      <c r="G93" s="15">
        <v>1</v>
      </c>
      <c r="H93" s="16">
        <v>290</v>
      </c>
      <c r="I93" s="43">
        <f t="shared" si="1"/>
        <v>290</v>
      </c>
    </row>
    <row r="94" spans="1:9" x14ac:dyDescent="0.2">
      <c r="A94" s="589"/>
      <c r="B94" s="581"/>
      <c r="C94" s="581"/>
      <c r="D94" s="595"/>
      <c r="E94" s="15" t="s">
        <v>1267</v>
      </c>
      <c r="F94" s="15" t="s">
        <v>100</v>
      </c>
      <c r="G94" s="15">
        <v>2</v>
      </c>
      <c r="H94" s="16">
        <v>50.1</v>
      </c>
      <c r="I94" s="43">
        <f t="shared" si="1"/>
        <v>100.2</v>
      </c>
    </row>
    <row r="95" spans="1:9" ht="13.5" thickBot="1" x14ac:dyDescent="0.25">
      <c r="A95" s="590"/>
      <c r="B95" s="580"/>
      <c r="C95" s="580"/>
      <c r="D95" s="592"/>
      <c r="E95" s="40" t="s">
        <v>244</v>
      </c>
      <c r="F95" s="40" t="s">
        <v>100</v>
      </c>
      <c r="G95" s="40">
        <v>1</v>
      </c>
      <c r="H95" s="41">
        <v>290</v>
      </c>
      <c r="I95" s="42">
        <f t="shared" si="1"/>
        <v>290</v>
      </c>
    </row>
    <row r="96" spans="1:9" ht="26.25" thickBot="1" x14ac:dyDescent="0.25">
      <c r="A96" s="46" t="s">
        <v>353</v>
      </c>
      <c r="B96" s="88">
        <v>8199.0159999999996</v>
      </c>
      <c r="C96" s="88" t="s">
        <v>79</v>
      </c>
      <c r="D96" s="47" t="s">
        <v>362</v>
      </c>
      <c r="E96" s="47" t="s">
        <v>358</v>
      </c>
      <c r="F96" s="47" t="s">
        <v>100</v>
      </c>
      <c r="G96" s="47">
        <v>1</v>
      </c>
      <c r="H96" s="48">
        <v>20</v>
      </c>
      <c r="I96" s="49">
        <f t="shared" si="1"/>
        <v>20</v>
      </c>
    </row>
    <row r="97" spans="1:9" ht="13.5" thickBot="1" x14ac:dyDescent="0.25">
      <c r="A97" s="82"/>
      <c r="B97" s="200">
        <f>SUM(B28:B96)</f>
        <v>91669.735000000001</v>
      </c>
      <c r="C97" s="201"/>
      <c r="D97" s="200"/>
      <c r="E97" s="202"/>
      <c r="F97" s="201"/>
      <c r="G97" s="201"/>
      <c r="H97" s="338" t="s">
        <v>16</v>
      </c>
      <c r="I97" s="357">
        <f>SUM(I28:I96)</f>
        <v>14489.1</v>
      </c>
    </row>
    <row r="98" spans="1:9" ht="64.5" thickBot="1" x14ac:dyDescent="0.25">
      <c r="A98" s="137" t="s">
        <v>381</v>
      </c>
      <c r="B98" s="117" t="s">
        <v>15</v>
      </c>
      <c r="C98" s="117" t="s">
        <v>4</v>
      </c>
      <c r="D98" s="117" t="s">
        <v>22</v>
      </c>
      <c r="E98" s="121" t="s">
        <v>17</v>
      </c>
      <c r="F98" s="117" t="s">
        <v>18</v>
      </c>
      <c r="G98" s="117" t="s">
        <v>9</v>
      </c>
      <c r="H98" s="117" t="s">
        <v>12</v>
      </c>
      <c r="I98" s="118" t="s">
        <v>11</v>
      </c>
    </row>
    <row r="99" spans="1:9" ht="12.75" customHeight="1" thickBot="1" x14ac:dyDescent="0.25">
      <c r="A99" s="106"/>
      <c r="B99" s="107">
        <v>3674.46</v>
      </c>
      <c r="C99" s="58" t="s">
        <v>65</v>
      </c>
      <c r="D99" s="67"/>
      <c r="E99" s="59"/>
      <c r="F99" s="59"/>
      <c r="G99" s="59"/>
      <c r="H99" s="60"/>
      <c r="I99" s="61"/>
    </row>
    <row r="100" spans="1:9" ht="12.75" customHeight="1" thickBot="1" x14ac:dyDescent="0.25">
      <c r="A100" s="106"/>
      <c r="B100" s="125">
        <v>3745.25</v>
      </c>
      <c r="C100" s="126" t="s">
        <v>66</v>
      </c>
      <c r="D100" s="127"/>
      <c r="E100" s="128"/>
      <c r="F100" s="128"/>
      <c r="G100" s="128"/>
      <c r="H100" s="129"/>
      <c r="I100" s="130"/>
    </row>
    <row r="101" spans="1:9" ht="12.75" customHeight="1" thickBot="1" x14ac:dyDescent="0.25">
      <c r="A101" s="106"/>
      <c r="B101" s="109">
        <v>3535.92</v>
      </c>
      <c r="C101" s="88" t="s">
        <v>69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106"/>
      <c r="B102" s="109">
        <v>3518.75</v>
      </c>
      <c r="C102" s="88" t="s">
        <v>71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106"/>
      <c r="B103" s="109">
        <v>3604.3</v>
      </c>
      <c r="C103" s="88" t="s">
        <v>72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106"/>
      <c r="B104" s="109">
        <v>3897.8</v>
      </c>
      <c r="C104" s="88" t="s">
        <v>73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106"/>
      <c r="B105" s="109">
        <v>3533.7910999999999</v>
      </c>
      <c r="C105" s="88" t="s">
        <v>74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11"/>
      <c r="B106" s="109">
        <v>4537.2817999999997</v>
      </c>
      <c r="C106" s="88" t="s">
        <v>75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93"/>
      <c r="B107" s="164">
        <v>3706.3834000000002</v>
      </c>
      <c r="C107" s="88" t="s">
        <v>76</v>
      </c>
      <c r="D107" s="331"/>
      <c r="E107" s="85"/>
      <c r="F107" s="85"/>
      <c r="G107" s="85"/>
      <c r="H107" s="348"/>
      <c r="I107" s="159"/>
    </row>
    <row r="108" spans="1:9" ht="12.75" customHeight="1" thickBot="1" x14ac:dyDescent="0.25">
      <c r="A108" s="137"/>
      <c r="B108" s="109">
        <v>3509.7269999999999</v>
      </c>
      <c r="C108" s="88" t="s">
        <v>77</v>
      </c>
      <c r="D108" s="55"/>
      <c r="E108" s="47"/>
      <c r="F108" s="47"/>
      <c r="G108" s="47"/>
      <c r="H108" s="48"/>
      <c r="I108" s="49"/>
    </row>
    <row r="109" spans="1:9" ht="12.75" customHeight="1" thickBot="1" x14ac:dyDescent="0.25">
      <c r="A109" s="32"/>
      <c r="B109" s="172">
        <v>3927.1311000000001</v>
      </c>
      <c r="C109" s="170" t="s">
        <v>78</v>
      </c>
      <c r="D109" s="182"/>
      <c r="E109" s="86"/>
      <c r="F109" s="86"/>
      <c r="G109" s="86"/>
      <c r="H109" s="87"/>
      <c r="I109" s="203"/>
    </row>
    <row r="110" spans="1:9" ht="12.75" customHeight="1" thickBot="1" x14ac:dyDescent="0.25">
      <c r="A110" s="11"/>
      <c r="B110" s="109">
        <v>3984.4787000000001</v>
      </c>
      <c r="C110" s="88" t="s">
        <v>79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434"/>
      <c r="B111" s="512">
        <f>SUM(B99:B110)</f>
        <v>45175.273099999999</v>
      </c>
      <c r="C111" s="518" t="s">
        <v>86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596" t="s">
        <v>114</v>
      </c>
      <c r="B112" s="109">
        <v>395.7</v>
      </c>
      <c r="C112" s="88" t="s">
        <v>72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597"/>
      <c r="B113" s="109">
        <v>590.5</v>
      </c>
      <c r="C113" s="88" t="s">
        <v>73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597"/>
      <c r="B114" s="109">
        <v>290.05</v>
      </c>
      <c r="C114" s="88" t="s">
        <v>74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597"/>
      <c r="B115" s="109">
        <v>117.37</v>
      </c>
      <c r="C115" s="88" t="s">
        <v>75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598"/>
      <c r="B116" s="512">
        <f>SUM(B112:B115)</f>
        <v>1393.62</v>
      </c>
      <c r="C116" s="518" t="s">
        <v>86</v>
      </c>
      <c r="D116" s="89"/>
      <c r="E116" s="47"/>
      <c r="F116" s="47"/>
      <c r="G116" s="47"/>
      <c r="H116" s="48"/>
      <c r="I116" s="49">
        <v>485</v>
      </c>
    </row>
    <row r="117" spans="1:9" ht="12.75" customHeight="1" thickBot="1" x14ac:dyDescent="0.25">
      <c r="A117" s="82"/>
      <c r="B117" s="200">
        <f>B111+B116</f>
        <v>46568.893100000001</v>
      </c>
      <c r="C117" s="201"/>
      <c r="D117" s="200"/>
      <c r="E117" s="202"/>
      <c r="F117" s="201"/>
      <c r="G117" s="201"/>
      <c r="H117" s="200" t="s">
        <v>16</v>
      </c>
      <c r="I117" s="200">
        <f>SUM(I99:I116)</f>
        <v>485</v>
      </c>
    </row>
    <row r="118" spans="1:9" ht="77.25" thickBot="1" x14ac:dyDescent="0.25">
      <c r="A118" s="137" t="s">
        <v>382</v>
      </c>
      <c r="B118" s="120" t="s">
        <v>15</v>
      </c>
      <c r="C118" s="134" t="s">
        <v>4</v>
      </c>
      <c r="D118" s="120" t="s">
        <v>22</v>
      </c>
      <c r="E118" s="135" t="s">
        <v>17</v>
      </c>
      <c r="F118" s="120" t="s">
        <v>18</v>
      </c>
      <c r="G118" s="134" t="s">
        <v>9</v>
      </c>
      <c r="H118" s="120" t="s">
        <v>12</v>
      </c>
      <c r="I118" s="120" t="s">
        <v>11</v>
      </c>
    </row>
    <row r="119" spans="1:9" ht="12.75" customHeight="1" thickBot="1" x14ac:dyDescent="0.25">
      <c r="A119" s="230"/>
      <c r="B119" s="109">
        <v>5199.8500000000004</v>
      </c>
      <c r="C119" s="55" t="s">
        <v>65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230"/>
      <c r="B120" s="109">
        <v>5542.54</v>
      </c>
      <c r="C120" s="55" t="s">
        <v>66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230"/>
      <c r="B121" s="109">
        <v>4992.8100000000004</v>
      </c>
      <c r="C121" s="88" t="s">
        <v>69</v>
      </c>
      <c r="D121" s="89"/>
      <c r="E121" s="47"/>
      <c r="F121" s="47"/>
      <c r="G121" s="47"/>
      <c r="H121" s="48"/>
      <c r="I121" s="49"/>
    </row>
    <row r="122" spans="1:9" ht="12.75" customHeight="1" thickBot="1" x14ac:dyDescent="0.25">
      <c r="A122" s="230"/>
      <c r="B122" s="109">
        <v>5248.6</v>
      </c>
      <c r="C122" s="88" t="s">
        <v>71</v>
      </c>
      <c r="D122" s="89"/>
      <c r="E122" s="47"/>
      <c r="F122" s="47"/>
      <c r="G122" s="47"/>
      <c r="H122" s="48"/>
      <c r="I122" s="49"/>
    </row>
    <row r="123" spans="1:9" ht="12.75" customHeight="1" thickBot="1" x14ac:dyDescent="0.25">
      <c r="A123" s="230"/>
      <c r="B123" s="109">
        <v>5717.62</v>
      </c>
      <c r="C123" s="88" t="s">
        <v>72</v>
      </c>
      <c r="D123" s="89"/>
      <c r="E123" s="47"/>
      <c r="F123" s="47"/>
      <c r="G123" s="47"/>
      <c r="H123" s="48"/>
      <c r="I123" s="49"/>
    </row>
    <row r="124" spans="1:9" ht="12.75" customHeight="1" thickBot="1" x14ac:dyDescent="0.25">
      <c r="A124" s="230"/>
      <c r="B124" s="109">
        <v>5595.54</v>
      </c>
      <c r="C124" s="88" t="s">
        <v>73</v>
      </c>
      <c r="D124" s="89"/>
      <c r="E124" s="47"/>
      <c r="F124" s="47"/>
      <c r="G124" s="47"/>
      <c r="H124" s="48"/>
      <c r="I124" s="49"/>
    </row>
    <row r="125" spans="1:9" ht="12.75" customHeight="1" thickBot="1" x14ac:dyDescent="0.25">
      <c r="A125" s="230"/>
      <c r="B125" s="109">
        <v>5018.7330000000002</v>
      </c>
      <c r="C125" s="88" t="s">
        <v>74</v>
      </c>
      <c r="D125" s="89"/>
      <c r="E125" s="47"/>
      <c r="F125" s="47"/>
      <c r="G125" s="47"/>
      <c r="H125" s="48"/>
      <c r="I125" s="49"/>
    </row>
    <row r="126" spans="1:9" ht="12.75" customHeight="1" thickBot="1" x14ac:dyDescent="0.25">
      <c r="A126" s="231"/>
      <c r="B126" s="109">
        <v>5814.9620000000004</v>
      </c>
      <c r="C126" s="88" t="s">
        <v>75</v>
      </c>
      <c r="D126" s="89"/>
      <c r="E126" s="47"/>
      <c r="F126" s="47"/>
      <c r="G126" s="47"/>
      <c r="H126" s="48"/>
      <c r="I126" s="49"/>
    </row>
    <row r="127" spans="1:9" ht="12.75" customHeight="1" thickBot="1" x14ac:dyDescent="0.25">
      <c r="A127" s="596" t="s">
        <v>110</v>
      </c>
      <c r="B127" s="629">
        <v>5862.83</v>
      </c>
      <c r="C127" s="579" t="s">
        <v>76</v>
      </c>
      <c r="D127" s="591" t="s">
        <v>126</v>
      </c>
      <c r="E127" s="47" t="s">
        <v>407</v>
      </c>
      <c r="F127" s="47" t="s">
        <v>406</v>
      </c>
      <c r="G127" s="47">
        <v>6</v>
      </c>
      <c r="H127" s="48">
        <v>210</v>
      </c>
      <c r="I127" s="49">
        <f>G127*H127</f>
        <v>1260</v>
      </c>
    </row>
    <row r="128" spans="1:9" ht="12.75" customHeight="1" thickBot="1" x14ac:dyDescent="0.25">
      <c r="A128" s="598"/>
      <c r="B128" s="630"/>
      <c r="C128" s="580"/>
      <c r="D128" s="592"/>
      <c r="E128" s="47" t="s">
        <v>911</v>
      </c>
      <c r="F128" s="47" t="s">
        <v>406</v>
      </c>
      <c r="G128" s="47">
        <v>0.5</v>
      </c>
      <c r="H128" s="48">
        <v>755</v>
      </c>
      <c r="I128" s="49">
        <f>G128*H128</f>
        <v>377.5</v>
      </c>
    </row>
    <row r="129" spans="1:9" ht="13.5" thickBot="1" x14ac:dyDescent="0.25">
      <c r="A129" s="120" t="s">
        <v>110</v>
      </c>
      <c r="B129" s="109">
        <v>5469.9470000000001</v>
      </c>
      <c r="C129" s="88" t="s">
        <v>77</v>
      </c>
      <c r="D129" s="86" t="s">
        <v>126</v>
      </c>
      <c r="E129" s="86" t="s">
        <v>911</v>
      </c>
      <c r="F129" s="86" t="s">
        <v>406</v>
      </c>
      <c r="G129" s="86">
        <v>0.25</v>
      </c>
      <c r="H129" s="87">
        <v>755</v>
      </c>
      <c r="I129" s="203">
        <f>G129*H129</f>
        <v>188.75</v>
      </c>
    </row>
    <row r="130" spans="1:9" ht="12.75" customHeight="1" thickBot="1" x14ac:dyDescent="0.25">
      <c r="A130" s="230"/>
      <c r="B130" s="109">
        <v>5462.7219999999998</v>
      </c>
      <c r="C130" s="88" t="s">
        <v>78</v>
      </c>
      <c r="D130" s="89"/>
      <c r="E130" s="47"/>
      <c r="F130" s="47"/>
      <c r="G130" s="47"/>
      <c r="H130" s="48"/>
      <c r="I130" s="49"/>
    </row>
    <row r="131" spans="1:9" ht="12.75" customHeight="1" thickBot="1" x14ac:dyDescent="0.25">
      <c r="A131" s="230"/>
      <c r="B131" s="109">
        <v>5648.9380000000001</v>
      </c>
      <c r="C131" s="88" t="s">
        <v>79</v>
      </c>
      <c r="D131" s="89"/>
      <c r="E131" s="47"/>
      <c r="F131" s="47"/>
      <c r="G131" s="47"/>
      <c r="H131" s="48"/>
      <c r="I131" s="49"/>
    </row>
    <row r="132" spans="1:9" ht="12.75" customHeight="1" thickBot="1" x14ac:dyDescent="0.25">
      <c r="A132" s="230"/>
      <c r="B132" s="109"/>
      <c r="C132" s="170" t="s">
        <v>86</v>
      </c>
      <c r="D132" s="89"/>
      <c r="E132" s="47"/>
      <c r="F132" s="47"/>
      <c r="G132" s="47"/>
      <c r="H132" s="48"/>
      <c r="I132" s="49">
        <v>512.1</v>
      </c>
    </row>
    <row r="133" spans="1:9" ht="13.5" thickBot="1" x14ac:dyDescent="0.25">
      <c r="A133" s="183"/>
      <c r="B133" s="200">
        <f>SUM(B119:B132)</f>
        <v>65575.092000000004</v>
      </c>
      <c r="C133" s="201"/>
      <c r="D133" s="200"/>
      <c r="E133" s="202"/>
      <c r="F133" s="201"/>
      <c r="G133" s="201"/>
      <c r="H133" s="200" t="s">
        <v>16</v>
      </c>
      <c r="I133" s="233">
        <f>SUM(I119:I132)</f>
        <v>2338.35</v>
      </c>
    </row>
    <row r="134" spans="1:9" ht="26.25" thickBot="1" x14ac:dyDescent="0.25">
      <c r="A134" s="46" t="s">
        <v>7</v>
      </c>
      <c r="B134" s="117" t="s">
        <v>15</v>
      </c>
      <c r="C134" s="117" t="s">
        <v>4</v>
      </c>
      <c r="D134" s="117" t="s">
        <v>22</v>
      </c>
      <c r="E134" s="121" t="s">
        <v>17</v>
      </c>
      <c r="F134" s="117" t="s">
        <v>18</v>
      </c>
      <c r="G134" s="117" t="s">
        <v>9</v>
      </c>
      <c r="H134" s="117" t="s">
        <v>12</v>
      </c>
      <c r="I134" s="118" t="s">
        <v>11</v>
      </c>
    </row>
    <row r="135" spans="1:9" ht="12.75" customHeight="1" x14ac:dyDescent="0.2">
      <c r="A135" s="641" t="s">
        <v>81</v>
      </c>
      <c r="B135" s="33"/>
      <c r="C135" s="33" t="s">
        <v>65</v>
      </c>
      <c r="D135" s="34"/>
      <c r="E135" s="35"/>
      <c r="F135" s="35" t="s">
        <v>82</v>
      </c>
      <c r="G135" s="35">
        <v>268</v>
      </c>
      <c r="H135" s="16">
        <v>4.54</v>
      </c>
      <c r="I135" s="33">
        <f>G135*H135</f>
        <v>1216.72</v>
      </c>
    </row>
    <row r="136" spans="1:9" ht="12.75" customHeight="1" x14ac:dyDescent="0.2">
      <c r="A136" s="641"/>
      <c r="B136" s="13"/>
      <c r="C136" s="13" t="s">
        <v>66</v>
      </c>
      <c r="D136" s="14"/>
      <c r="E136" s="15"/>
      <c r="F136" s="15" t="s">
        <v>82</v>
      </c>
      <c r="G136" s="15">
        <v>251</v>
      </c>
      <c r="H136" s="16">
        <v>4.54</v>
      </c>
      <c r="I136" s="13">
        <f t="shared" ref="I136:I143" si="2">G136*H136</f>
        <v>1139.54</v>
      </c>
    </row>
    <row r="137" spans="1:9" x14ac:dyDescent="0.2">
      <c r="A137" s="641"/>
      <c r="B137" s="13"/>
      <c r="C137" s="13" t="s">
        <v>69</v>
      </c>
      <c r="D137" s="14"/>
      <c r="E137" s="15"/>
      <c r="F137" s="15" t="s">
        <v>82</v>
      </c>
      <c r="G137" s="15">
        <v>268</v>
      </c>
      <c r="H137" s="16">
        <v>4.54</v>
      </c>
      <c r="I137" s="13">
        <f t="shared" si="2"/>
        <v>1216.72</v>
      </c>
    </row>
    <row r="138" spans="1:9" ht="12.75" customHeight="1" x14ac:dyDescent="0.2">
      <c r="A138" s="641"/>
      <c r="B138" s="13"/>
      <c r="C138" s="13" t="s">
        <v>71</v>
      </c>
      <c r="D138" s="14"/>
      <c r="E138" s="15"/>
      <c r="F138" s="15" t="s">
        <v>82</v>
      </c>
      <c r="G138" s="15">
        <v>259</v>
      </c>
      <c r="H138" s="16">
        <v>4.54</v>
      </c>
      <c r="I138" s="13">
        <f t="shared" si="2"/>
        <v>1175.8599999999999</v>
      </c>
    </row>
    <row r="139" spans="1:9" x14ac:dyDescent="0.2">
      <c r="A139" s="641"/>
      <c r="B139" s="13"/>
      <c r="C139" s="13" t="s">
        <v>72</v>
      </c>
      <c r="D139" s="14"/>
      <c r="E139" s="15"/>
      <c r="F139" s="15" t="s">
        <v>82</v>
      </c>
      <c r="G139" s="15">
        <v>268</v>
      </c>
      <c r="H139" s="16">
        <v>4.54</v>
      </c>
      <c r="I139" s="13">
        <f t="shared" si="2"/>
        <v>1216.72</v>
      </c>
    </row>
    <row r="140" spans="1:9" ht="12.75" customHeight="1" x14ac:dyDescent="0.2">
      <c r="A140" s="641"/>
      <c r="B140" s="13"/>
      <c r="C140" s="13" t="s">
        <v>73</v>
      </c>
      <c r="D140" s="14"/>
      <c r="E140" s="15"/>
      <c r="F140" s="15" t="s">
        <v>82</v>
      </c>
      <c r="G140" s="15">
        <v>259</v>
      </c>
      <c r="H140" s="16">
        <v>4.54</v>
      </c>
      <c r="I140" s="13">
        <f t="shared" si="2"/>
        <v>1175.8599999999999</v>
      </c>
    </row>
    <row r="141" spans="1:9" ht="12.75" customHeight="1" x14ac:dyDescent="0.2">
      <c r="A141" s="641"/>
      <c r="B141" s="13"/>
      <c r="C141" s="13" t="s">
        <v>74</v>
      </c>
      <c r="D141" s="14"/>
      <c r="E141" s="15"/>
      <c r="F141" s="15" t="s">
        <v>82</v>
      </c>
      <c r="G141" s="15">
        <v>268</v>
      </c>
      <c r="H141" s="16">
        <v>4.8099999999999996</v>
      </c>
      <c r="I141" s="13">
        <f t="shared" si="2"/>
        <v>1289.08</v>
      </c>
    </row>
    <row r="142" spans="1:9" ht="12.75" customHeight="1" x14ac:dyDescent="0.2">
      <c r="A142" s="641"/>
      <c r="B142" s="13"/>
      <c r="C142" s="13" t="s">
        <v>75</v>
      </c>
      <c r="D142" s="14"/>
      <c r="E142" s="15"/>
      <c r="F142" s="15" t="s">
        <v>82</v>
      </c>
      <c r="G142" s="15">
        <v>268</v>
      </c>
      <c r="H142" s="16">
        <v>4.8099999999999996</v>
      </c>
      <c r="I142" s="13">
        <f t="shared" si="2"/>
        <v>1289.08</v>
      </c>
    </row>
    <row r="143" spans="1:9" ht="12.75" customHeight="1" x14ac:dyDescent="0.2">
      <c r="A143" s="641"/>
      <c r="B143" s="13"/>
      <c r="C143" s="13" t="s">
        <v>76</v>
      </c>
      <c r="D143" s="14"/>
      <c r="E143" s="15"/>
      <c r="F143" s="15" t="s">
        <v>82</v>
      </c>
      <c r="G143" s="15">
        <v>259</v>
      </c>
      <c r="H143" s="16">
        <v>4.8099999999999996</v>
      </c>
      <c r="I143" s="13">
        <f t="shared" si="2"/>
        <v>1245.79</v>
      </c>
    </row>
    <row r="144" spans="1:9" ht="12.75" customHeight="1" x14ac:dyDescent="0.2">
      <c r="A144" s="641"/>
      <c r="B144" s="13"/>
      <c r="C144" s="13" t="s">
        <v>77</v>
      </c>
      <c r="D144" s="14"/>
      <c r="E144" s="15"/>
      <c r="F144" s="15" t="s">
        <v>82</v>
      </c>
      <c r="G144" s="15">
        <v>268</v>
      </c>
      <c r="H144" s="16">
        <v>4.8099999999999996</v>
      </c>
      <c r="I144" s="13">
        <f>G144*H144</f>
        <v>1289.08</v>
      </c>
    </row>
    <row r="145" spans="1:255" ht="12.75" customHeight="1" x14ac:dyDescent="0.2">
      <c r="A145" s="641"/>
      <c r="B145" s="13"/>
      <c r="C145" s="13" t="s">
        <v>78</v>
      </c>
      <c r="D145" s="14"/>
      <c r="E145" s="15"/>
      <c r="F145" s="15" t="s">
        <v>82</v>
      </c>
      <c r="G145" s="15">
        <v>259</v>
      </c>
      <c r="H145" s="16">
        <v>4.8099999999999996</v>
      </c>
      <c r="I145" s="13">
        <f>G145*H145</f>
        <v>1245.79</v>
      </c>
    </row>
    <row r="146" spans="1:255" ht="12.75" customHeight="1" x14ac:dyDescent="0.2">
      <c r="A146" s="641"/>
      <c r="B146" s="13"/>
      <c r="C146" s="13" t="s">
        <v>79</v>
      </c>
      <c r="D146" s="14"/>
      <c r="E146" s="15"/>
      <c r="F146" s="15" t="s">
        <v>82</v>
      </c>
      <c r="G146" s="15">
        <v>268</v>
      </c>
      <c r="H146" s="16">
        <v>4.8099999999999996</v>
      </c>
      <c r="I146" s="13">
        <f>G146*H146</f>
        <v>1289.08</v>
      </c>
    </row>
    <row r="147" spans="1:255" ht="12.75" customHeight="1" x14ac:dyDescent="0.2">
      <c r="A147" s="653"/>
      <c r="B147" s="13"/>
      <c r="C147" s="13" t="s">
        <v>86</v>
      </c>
      <c r="D147" s="14"/>
      <c r="E147" s="15"/>
      <c r="F147" s="15" t="s">
        <v>82</v>
      </c>
      <c r="G147" s="15">
        <f>SUM(G135:G146)</f>
        <v>3163</v>
      </c>
      <c r="H147" s="16"/>
      <c r="I147" s="247">
        <f>SUM(I135:I146)</f>
        <v>14789.319999999998</v>
      </c>
    </row>
    <row r="148" spans="1:255" ht="25.5" x14ac:dyDescent="0.2">
      <c r="A148" s="11" t="s">
        <v>91</v>
      </c>
      <c r="B148" s="13"/>
      <c r="C148" s="13" t="s">
        <v>86</v>
      </c>
      <c r="D148" s="14"/>
      <c r="E148" s="15"/>
      <c r="F148" s="15"/>
      <c r="G148" s="15"/>
      <c r="H148" s="16"/>
      <c r="I148" s="247">
        <v>82014.399999999994</v>
      </c>
    </row>
    <row r="149" spans="1:255" ht="12.75" customHeight="1" x14ac:dyDescent="0.2">
      <c r="A149" s="11" t="s">
        <v>83</v>
      </c>
      <c r="B149" s="13"/>
      <c r="C149" s="13" t="s">
        <v>86</v>
      </c>
      <c r="D149" s="14"/>
      <c r="E149" s="15"/>
      <c r="F149" s="15"/>
      <c r="G149" s="15"/>
      <c r="H149" s="16"/>
      <c r="I149" s="247">
        <v>5505.41</v>
      </c>
    </row>
    <row r="150" spans="1:255" ht="12.75" customHeight="1" x14ac:dyDescent="0.2">
      <c r="A150" s="11" t="s">
        <v>85</v>
      </c>
      <c r="B150" s="13"/>
      <c r="C150" s="13" t="s">
        <v>86</v>
      </c>
      <c r="D150" s="14"/>
      <c r="E150" s="15"/>
      <c r="F150" s="15"/>
      <c r="G150" s="15"/>
      <c r="H150" s="16"/>
      <c r="I150" s="247">
        <v>5886.4</v>
      </c>
    </row>
    <row r="151" spans="1:255" ht="12.75" customHeight="1" x14ac:dyDescent="0.2">
      <c r="A151" s="243" t="s">
        <v>88</v>
      </c>
      <c r="B151" s="13"/>
      <c r="C151" s="13" t="s">
        <v>86</v>
      </c>
      <c r="D151" s="14"/>
      <c r="E151" s="15"/>
      <c r="F151" s="15"/>
      <c r="G151" s="15"/>
      <c r="H151" s="16"/>
      <c r="I151" s="247">
        <v>4639.68</v>
      </c>
    </row>
    <row r="152" spans="1:255" ht="12.75" customHeight="1" thickBot="1" x14ac:dyDescent="0.25">
      <c r="A152" s="30"/>
      <c r="B152" s="112"/>
      <c r="C152" s="112"/>
      <c r="D152" s="111"/>
      <c r="E152" s="113"/>
      <c r="F152" s="112"/>
      <c r="G152" s="112"/>
      <c r="H152" s="111" t="s">
        <v>16</v>
      </c>
      <c r="I152" s="111">
        <f>SUM(I147:I151)</f>
        <v>112835.20999999999</v>
      </c>
    </row>
    <row r="153" spans="1:255" s="45" customFormat="1" ht="83.25" customHeight="1" thickBot="1" x14ac:dyDescent="0.25">
      <c r="A153" s="120" t="s">
        <v>96</v>
      </c>
      <c r="B153" s="117" t="s">
        <v>15</v>
      </c>
      <c r="C153" s="117" t="s">
        <v>4</v>
      </c>
      <c r="D153" s="117" t="s">
        <v>22</v>
      </c>
      <c r="E153" s="121" t="s">
        <v>17</v>
      </c>
      <c r="F153" s="117" t="s">
        <v>18</v>
      </c>
      <c r="G153" s="117" t="s">
        <v>9</v>
      </c>
      <c r="H153" s="117" t="s">
        <v>12</v>
      </c>
      <c r="I153" s="118" t="s">
        <v>11</v>
      </c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106"/>
      <c r="B154" s="107">
        <v>2149.06</v>
      </c>
      <c r="C154" s="58" t="s">
        <v>65</v>
      </c>
      <c r="D154" s="67"/>
      <c r="E154" s="59"/>
      <c r="F154" s="59"/>
      <c r="G154" s="59"/>
      <c r="H154" s="60"/>
      <c r="I154" s="61">
        <f t="shared" ref="I154:I165" si="3">G154*H154</f>
        <v>0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106"/>
      <c r="B155" s="108">
        <v>1882.5</v>
      </c>
      <c r="C155" s="95" t="s">
        <v>66</v>
      </c>
      <c r="D155" s="96"/>
      <c r="E155" s="97"/>
      <c r="F155" s="97"/>
      <c r="G155" s="97"/>
      <c r="H155" s="98"/>
      <c r="I155" s="99">
        <f t="shared" si="3"/>
        <v>0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106"/>
      <c r="B156" s="109">
        <v>2147.08</v>
      </c>
      <c r="C156" s="88" t="s">
        <v>69</v>
      </c>
      <c r="D156" s="89"/>
      <c r="E156" s="47"/>
      <c r="F156" s="47"/>
      <c r="G156" s="47"/>
      <c r="H156" s="48"/>
      <c r="I156" s="49">
        <f t="shared" si="3"/>
        <v>0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106"/>
      <c r="B157" s="109">
        <v>2122.54</v>
      </c>
      <c r="C157" s="88" t="s">
        <v>71</v>
      </c>
      <c r="D157" s="89"/>
      <c r="E157" s="47"/>
      <c r="F157" s="47"/>
      <c r="G157" s="47"/>
      <c r="H157" s="48"/>
      <c r="I157" s="49">
        <f t="shared" si="3"/>
        <v>0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106"/>
      <c r="B158" s="109">
        <v>2144.4299999999998</v>
      </c>
      <c r="C158" s="88" t="s">
        <v>72</v>
      </c>
      <c r="D158" s="89"/>
      <c r="E158" s="47"/>
      <c r="F158" s="47"/>
      <c r="G158" s="47"/>
      <c r="H158" s="48"/>
      <c r="I158" s="49">
        <f t="shared" si="3"/>
        <v>0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106"/>
      <c r="B159" s="109">
        <v>2114.44</v>
      </c>
      <c r="C159" s="88" t="s">
        <v>73</v>
      </c>
      <c r="D159" s="89"/>
      <c r="E159" s="47"/>
      <c r="F159" s="47"/>
      <c r="G159" s="47"/>
      <c r="H159" s="48"/>
      <c r="I159" s="49">
        <f t="shared" si="3"/>
        <v>0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106"/>
      <c r="B160" s="109">
        <v>1776.5129999999999</v>
      </c>
      <c r="C160" s="88" t="s">
        <v>74</v>
      </c>
      <c r="D160" s="89"/>
      <c r="E160" s="47"/>
      <c r="F160" s="47"/>
      <c r="G160" s="47"/>
      <c r="H160" s="48"/>
      <c r="I160" s="49">
        <f t="shared" si="3"/>
        <v>0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11"/>
      <c r="B161" s="109">
        <v>1878.5150000000001</v>
      </c>
      <c r="C161" s="88" t="s">
        <v>75</v>
      </c>
      <c r="D161" s="89"/>
      <c r="E161" s="47"/>
      <c r="F161" s="47"/>
      <c r="G161" s="47"/>
      <c r="H161" s="48"/>
      <c r="I161" s="49">
        <f t="shared" si="3"/>
        <v>0</v>
      </c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11"/>
      <c r="B162" s="109">
        <v>2116.4349999999999</v>
      </c>
      <c r="C162" s="88" t="s">
        <v>76</v>
      </c>
      <c r="D162" s="89"/>
      <c r="E162" s="47"/>
      <c r="F162" s="47"/>
      <c r="G162" s="47"/>
      <c r="H162" s="48"/>
      <c r="I162" s="49">
        <f t="shared" si="3"/>
        <v>0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11"/>
      <c r="B163" s="109">
        <v>1718.8409999999999</v>
      </c>
      <c r="C163" s="88" t="s">
        <v>77</v>
      </c>
      <c r="D163" s="89"/>
      <c r="E163" s="47"/>
      <c r="F163" s="47"/>
      <c r="G163" s="47"/>
      <c r="H163" s="48"/>
      <c r="I163" s="49">
        <f t="shared" si="3"/>
        <v>0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11"/>
      <c r="B164" s="109">
        <v>1741.154</v>
      </c>
      <c r="C164" s="88" t="s">
        <v>78</v>
      </c>
      <c r="D164" s="89"/>
      <c r="E164" s="47"/>
      <c r="F164" s="47"/>
      <c r="G164" s="47"/>
      <c r="H164" s="48"/>
      <c r="I164" s="49">
        <f t="shared" si="3"/>
        <v>0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11"/>
      <c r="B165" s="109">
        <v>2170.375</v>
      </c>
      <c r="C165" s="88" t="s">
        <v>79</v>
      </c>
      <c r="D165" s="89"/>
      <c r="E165" s="47"/>
      <c r="F165" s="47"/>
      <c r="G165" s="47"/>
      <c r="H165" s="48"/>
      <c r="I165" s="49">
        <f t="shared" si="3"/>
        <v>0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3.5" thickBot="1" x14ac:dyDescent="0.25">
      <c r="A166" s="11"/>
      <c r="B166" s="188"/>
      <c r="C166" s="73" t="s">
        <v>86</v>
      </c>
      <c r="D166" s="166"/>
      <c r="E166" s="53"/>
      <c r="F166" s="53"/>
      <c r="G166" s="53"/>
      <c r="H166" s="156"/>
      <c r="I166" s="49">
        <v>810.3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11"/>
      <c r="B167" s="18">
        <f>SUM(B154:B165)</f>
        <v>23961.883000000002</v>
      </c>
      <c r="C167" s="17"/>
      <c r="D167" s="18"/>
      <c r="E167" s="19"/>
      <c r="F167" s="17"/>
      <c r="G167" s="17"/>
      <c r="H167" s="18" t="s">
        <v>16</v>
      </c>
      <c r="I167" s="18">
        <f>SUM(I154:I166)</f>
        <v>810.3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64.5" thickBot="1" x14ac:dyDescent="0.25">
      <c r="A168" s="46" t="s">
        <v>98</v>
      </c>
      <c r="B168" s="117" t="s">
        <v>15</v>
      </c>
      <c r="C168" s="117" t="s">
        <v>4</v>
      </c>
      <c r="D168" s="117" t="s">
        <v>22</v>
      </c>
      <c r="E168" s="121" t="s">
        <v>17</v>
      </c>
      <c r="F168" s="117" t="s">
        <v>18</v>
      </c>
      <c r="G168" s="117" t="s">
        <v>9</v>
      </c>
      <c r="H168" s="117" t="s">
        <v>12</v>
      </c>
      <c r="I168" s="118" t="s">
        <v>11</v>
      </c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26.25" thickBot="1" x14ac:dyDescent="0.25">
      <c r="A169" s="120" t="s">
        <v>87</v>
      </c>
      <c r="B169" s="167"/>
      <c r="C169" s="88" t="s">
        <v>86</v>
      </c>
      <c r="D169" s="241"/>
      <c r="E169" s="242"/>
      <c r="F169" s="241"/>
      <c r="G169" s="242"/>
      <c r="H169" s="259"/>
      <c r="I169" s="260">
        <v>32377.23</v>
      </c>
    </row>
    <row r="170" spans="1:255" ht="13.5" thickBot="1" x14ac:dyDescent="0.25">
      <c r="A170" s="46"/>
      <c r="B170" s="79">
        <f>SUM(B169:B169)</f>
        <v>0</v>
      </c>
      <c r="C170" s="78"/>
      <c r="D170" s="79"/>
      <c r="E170" s="80"/>
      <c r="F170" s="78"/>
      <c r="G170" s="78"/>
      <c r="H170" s="79" t="s">
        <v>16</v>
      </c>
      <c r="I170" s="79">
        <f>SUM(I169:I169)</f>
        <v>32377.23</v>
      </c>
    </row>
    <row r="171" spans="1:255" ht="51.75" thickBot="1" x14ac:dyDescent="0.25">
      <c r="A171" s="137" t="s">
        <v>97</v>
      </c>
      <c r="B171" s="117" t="s">
        <v>15</v>
      </c>
      <c r="C171" s="117" t="s">
        <v>4</v>
      </c>
      <c r="D171" s="117" t="s">
        <v>22</v>
      </c>
      <c r="E171" s="285" t="s">
        <v>17</v>
      </c>
      <c r="F171" s="117" t="s">
        <v>18</v>
      </c>
      <c r="G171" s="117" t="s">
        <v>9</v>
      </c>
      <c r="H171" s="117" t="s">
        <v>12</v>
      </c>
      <c r="I171" s="118" t="s">
        <v>11</v>
      </c>
    </row>
    <row r="172" spans="1:255" ht="13.5" thickBot="1" x14ac:dyDescent="0.25">
      <c r="A172" s="209"/>
      <c r="B172" s="188"/>
      <c r="C172" s="73" t="s">
        <v>86</v>
      </c>
      <c r="D172" s="166"/>
      <c r="E172" s="53"/>
      <c r="F172" s="53"/>
      <c r="G172" s="53"/>
      <c r="H172" s="156"/>
      <c r="I172" s="571">
        <v>51310.99</v>
      </c>
    </row>
    <row r="173" spans="1:255" ht="13.5" thickBot="1" x14ac:dyDescent="0.25">
      <c r="A173" s="137"/>
      <c r="B173" s="277"/>
      <c r="C173" s="78"/>
      <c r="D173" s="79"/>
      <c r="E173" s="80"/>
      <c r="F173" s="78"/>
      <c r="G173" s="78"/>
      <c r="H173" s="79"/>
      <c r="I173" s="81">
        <f>SUM(I172)</f>
        <v>51310.99</v>
      </c>
    </row>
    <row r="174" spans="1:255" x14ac:dyDescent="0.2">
      <c r="A174" s="9"/>
      <c r="B174" s="9"/>
      <c r="C174" s="9"/>
      <c r="D174" s="9"/>
      <c r="E174" s="9"/>
      <c r="F174" s="20"/>
      <c r="G174" s="20"/>
      <c r="H174" s="20"/>
      <c r="I174" s="20"/>
    </row>
    <row r="175" spans="1:255" ht="12.75" customHeight="1" x14ac:dyDescent="0.2">
      <c r="A175" s="21" t="s">
        <v>20</v>
      </c>
      <c r="B175" s="22"/>
      <c r="C175" s="23"/>
      <c r="D175" s="4" t="s">
        <v>8</v>
      </c>
      <c r="E175" s="4" t="s">
        <v>5</v>
      </c>
      <c r="F175" s="122" t="s">
        <v>6</v>
      </c>
    </row>
    <row r="176" spans="1:255" ht="12.75" customHeight="1" x14ac:dyDescent="0.2">
      <c r="A176" s="593" t="s">
        <v>14</v>
      </c>
      <c r="B176" s="594"/>
      <c r="C176" s="25"/>
      <c r="D176" s="26">
        <f>B26</f>
        <v>61878.216</v>
      </c>
      <c r="E176" s="26">
        <f>I26</f>
        <v>3195.6307999999999</v>
      </c>
      <c r="F176" s="123">
        <f>D176+E176</f>
        <v>65073.846799999999</v>
      </c>
    </row>
    <row r="177" spans="1:7" ht="12.75" customHeight="1" x14ac:dyDescent="0.2">
      <c r="A177" s="593" t="s">
        <v>1603</v>
      </c>
      <c r="B177" s="594"/>
      <c r="C177" s="25"/>
      <c r="D177" s="26">
        <f>B97</f>
        <v>91669.735000000001</v>
      </c>
      <c r="E177" s="26">
        <f>I97</f>
        <v>14489.1</v>
      </c>
      <c r="F177" s="123">
        <f>D177+E177</f>
        <v>106158.83500000001</v>
      </c>
    </row>
    <row r="178" spans="1:7" ht="12.75" customHeight="1" x14ac:dyDescent="0.2">
      <c r="A178" s="593" t="s">
        <v>13</v>
      </c>
      <c r="B178" s="594"/>
      <c r="C178" s="25"/>
      <c r="D178" s="26">
        <f>B117</f>
        <v>46568.893100000001</v>
      </c>
      <c r="E178" s="26">
        <f>I117</f>
        <v>485</v>
      </c>
      <c r="F178" s="123">
        <f>D178+E178</f>
        <v>47053.893100000001</v>
      </c>
    </row>
    <row r="179" spans="1:7" ht="12.75" customHeight="1" x14ac:dyDescent="0.2">
      <c r="A179" s="593" t="s">
        <v>383</v>
      </c>
      <c r="B179" s="594"/>
      <c r="C179" s="25"/>
      <c r="D179" s="26">
        <f>B133</f>
        <v>65575.092000000004</v>
      </c>
      <c r="E179" s="26">
        <f>I133</f>
        <v>2338.35</v>
      </c>
      <c r="F179" s="123">
        <f>D179+E179</f>
        <v>67913.44200000001</v>
      </c>
      <c r="G179" s="56"/>
    </row>
    <row r="180" spans="1:7" ht="12.75" customHeight="1" x14ac:dyDescent="0.2">
      <c r="A180" s="593" t="s">
        <v>25</v>
      </c>
      <c r="B180" s="594"/>
      <c r="C180" s="25"/>
      <c r="D180" s="26">
        <f>B167</f>
        <v>23961.883000000002</v>
      </c>
      <c r="E180" s="26">
        <f>I167</f>
        <v>810.3</v>
      </c>
      <c r="F180" s="123">
        <f>D180+E180</f>
        <v>24772.183000000001</v>
      </c>
      <c r="G180" s="56"/>
    </row>
    <row r="181" spans="1:7" ht="12.75" customHeight="1" x14ac:dyDescent="0.2">
      <c r="A181" s="607" t="s">
        <v>68</v>
      </c>
      <c r="B181" s="608"/>
      <c r="C181" s="248"/>
      <c r="D181" s="249"/>
      <c r="E181" s="249"/>
      <c r="F181" s="245">
        <f>F182+F183+F184+F185+F186</f>
        <v>112835.20999999999</v>
      </c>
      <c r="G181" s="56"/>
    </row>
    <row r="182" spans="1:7" ht="12.75" customHeight="1" x14ac:dyDescent="0.2">
      <c r="A182" s="605" t="s">
        <v>81</v>
      </c>
      <c r="B182" s="606"/>
      <c r="C182" s="25"/>
      <c r="D182" s="26"/>
      <c r="E182" s="26"/>
      <c r="F182" s="123">
        <f>I147</f>
        <v>14789.319999999998</v>
      </c>
      <c r="G182" s="56"/>
    </row>
    <row r="183" spans="1:7" ht="12.75" customHeight="1" x14ac:dyDescent="0.2">
      <c r="A183" s="605" t="s">
        <v>91</v>
      </c>
      <c r="B183" s="606"/>
      <c r="C183" s="25"/>
      <c r="D183" s="26"/>
      <c r="E183" s="26"/>
      <c r="F183" s="123">
        <f>I148</f>
        <v>82014.399999999994</v>
      </c>
      <c r="G183" s="56"/>
    </row>
    <row r="184" spans="1:7" ht="12.75" customHeight="1" x14ac:dyDescent="0.2">
      <c r="A184" s="605" t="s">
        <v>83</v>
      </c>
      <c r="B184" s="606"/>
      <c r="C184" s="25"/>
      <c r="D184" s="26"/>
      <c r="E184" s="26"/>
      <c r="F184" s="123">
        <f>I149</f>
        <v>5505.41</v>
      </c>
      <c r="G184" s="56"/>
    </row>
    <row r="185" spans="1:7" ht="12.75" customHeight="1" x14ac:dyDescent="0.2">
      <c r="A185" s="605" t="s">
        <v>85</v>
      </c>
      <c r="B185" s="606"/>
      <c r="C185" s="25"/>
      <c r="D185" s="26"/>
      <c r="E185" s="26"/>
      <c r="F185" s="123">
        <f>I150</f>
        <v>5886.4</v>
      </c>
      <c r="G185" s="56"/>
    </row>
    <row r="186" spans="1:7" ht="12.75" customHeight="1" x14ac:dyDescent="0.2">
      <c r="A186" s="605" t="s">
        <v>88</v>
      </c>
      <c r="B186" s="606"/>
      <c r="C186" s="25"/>
      <c r="D186" s="26"/>
      <c r="E186" s="26"/>
      <c r="F186" s="123">
        <f>I151</f>
        <v>4639.68</v>
      </c>
      <c r="G186" s="56"/>
    </row>
    <row r="187" spans="1:7" ht="12.75" customHeight="1" x14ac:dyDescent="0.2">
      <c r="A187" s="614" t="s">
        <v>2</v>
      </c>
      <c r="B187" s="615"/>
      <c r="C187" s="25"/>
      <c r="D187" s="26">
        <f>B170</f>
        <v>0</v>
      </c>
      <c r="E187" s="26"/>
      <c r="F187" s="123">
        <f>D187+E187+I170</f>
        <v>32377.23</v>
      </c>
      <c r="G187" s="56"/>
    </row>
    <row r="188" spans="1:7" ht="12.75" customHeight="1" x14ac:dyDescent="0.2">
      <c r="A188" s="614" t="s">
        <v>97</v>
      </c>
      <c r="B188" s="615"/>
      <c r="C188" s="25"/>
      <c r="D188" s="26"/>
      <c r="E188" s="26"/>
      <c r="F188" s="123">
        <f>I173</f>
        <v>51310.99</v>
      </c>
      <c r="G188" s="56"/>
    </row>
    <row r="189" spans="1:7" ht="12.75" customHeight="1" x14ac:dyDescent="0.2">
      <c r="A189" s="612" t="s">
        <v>21</v>
      </c>
      <c r="B189" s="613"/>
      <c r="C189" s="27"/>
      <c r="D189" s="28">
        <f>SUM(D176:D187)</f>
        <v>289653.81909999996</v>
      </c>
      <c r="E189" s="28">
        <f>SUM(E176:E180)</f>
        <v>21318.380799999999</v>
      </c>
      <c r="F189" s="124">
        <f>F176+F177+F178+F179+F180+F181+F187+F188</f>
        <v>507495.62990000006</v>
      </c>
    </row>
  </sheetData>
  <autoFilter ref="A5:I167"/>
  <mergeCells count="60">
    <mergeCell ref="A189:B189"/>
    <mergeCell ref="A188:B188"/>
    <mergeCell ref="A135:A147"/>
    <mergeCell ref="A187:B187"/>
    <mergeCell ref="A185:B185"/>
    <mergeCell ref="A186:B186"/>
    <mergeCell ref="A182:B182"/>
    <mergeCell ref="A183:B183"/>
    <mergeCell ref="A184:B184"/>
    <mergeCell ref="D127:D128"/>
    <mergeCell ref="C127:C128"/>
    <mergeCell ref="B127:B128"/>
    <mergeCell ref="A180:B180"/>
    <mergeCell ref="A181:B181"/>
    <mergeCell ref="A179:B179"/>
    <mergeCell ref="B91:B95"/>
    <mergeCell ref="A177:B177"/>
    <mergeCell ref="A178:B178"/>
    <mergeCell ref="C91:C95"/>
    <mergeCell ref="A91:A95"/>
    <mergeCell ref="A127:A128"/>
    <mergeCell ref="A176:B176"/>
    <mergeCell ref="A112:A116"/>
    <mergeCell ref="D44:D74"/>
    <mergeCell ref="B33:B37"/>
    <mergeCell ref="D28:D30"/>
    <mergeCell ref="C41:C74"/>
    <mergeCell ref="D22:D23"/>
    <mergeCell ref="D91:D95"/>
    <mergeCell ref="C76:C90"/>
    <mergeCell ref="B76:B90"/>
    <mergeCell ref="D76:D78"/>
    <mergeCell ref="B41:B74"/>
    <mergeCell ref="A76:A78"/>
    <mergeCell ref="A41:A43"/>
    <mergeCell ref="A44:A72"/>
    <mergeCell ref="C15:C16"/>
    <mergeCell ref="C28:C30"/>
    <mergeCell ref="A73:A74"/>
    <mergeCell ref="C22:C23"/>
    <mergeCell ref="A28:A30"/>
    <mergeCell ref="A79:A90"/>
    <mergeCell ref="D79:D90"/>
    <mergeCell ref="G1:H1"/>
    <mergeCell ref="G2:H2"/>
    <mergeCell ref="A1:B1"/>
    <mergeCell ref="A15:A16"/>
    <mergeCell ref="B15:B16"/>
    <mergeCell ref="A33:A37"/>
    <mergeCell ref="A22:A23"/>
    <mergeCell ref="B28:B30"/>
    <mergeCell ref="D7:D13"/>
    <mergeCell ref="B7:B13"/>
    <mergeCell ref="A7:A13"/>
    <mergeCell ref="D41:D43"/>
    <mergeCell ref="C33:C37"/>
    <mergeCell ref="C7:C13"/>
    <mergeCell ref="B22:B23"/>
    <mergeCell ref="D15:D16"/>
    <mergeCell ref="D33:D37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6"/>
  <dimension ref="A1:IU195"/>
  <sheetViews>
    <sheetView topLeftCell="A160" zoomScaleNormal="100" workbookViewId="0">
      <selection activeCell="A182" sqref="A182:B182"/>
    </sheetView>
  </sheetViews>
  <sheetFormatPr defaultRowHeight="12.75" customHeight="1" x14ac:dyDescent="0.2"/>
  <cols>
    <col min="1" max="1" width="22.7109375" customWidth="1"/>
    <col min="2" max="2" width="14.28515625" customWidth="1"/>
    <col min="3" max="3" width="13.28515625" customWidth="1"/>
    <col min="4" max="4" width="13.7109375" customWidth="1"/>
    <col min="5" max="5" width="26.42578125" customWidth="1"/>
    <col min="6" max="6" width="13.42578125" customWidth="1"/>
    <col min="7" max="7" width="7" customWidth="1"/>
    <col min="8" max="9" width="12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3283.5</v>
      </c>
      <c r="E2" s="5">
        <v>993469.43999999994</v>
      </c>
      <c r="F2" s="6">
        <v>955888.02</v>
      </c>
      <c r="G2" s="586">
        <f>E2-F2</f>
        <v>37581.419999999925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 t="s">
        <v>50</v>
      </c>
      <c r="F3" s="1"/>
      <c r="G3" s="1"/>
      <c r="H3" s="1" t="s">
        <v>24</v>
      </c>
      <c r="I3" s="8">
        <f>F2-F195</f>
        <v>-388121.66800000006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152</v>
      </c>
      <c r="B6" s="579">
        <v>10516.99</v>
      </c>
      <c r="C6" s="579" t="s">
        <v>65</v>
      </c>
      <c r="D6" s="591"/>
      <c r="E6" s="37" t="s">
        <v>220</v>
      </c>
      <c r="F6" s="37" t="s">
        <v>100</v>
      </c>
      <c r="G6" s="37">
        <v>2</v>
      </c>
      <c r="H6" s="38">
        <v>160</v>
      </c>
      <c r="I6" s="39">
        <f t="shared" ref="I6:I21" si="0">G6*H6</f>
        <v>320</v>
      </c>
    </row>
    <row r="7" spans="1:9" ht="12.75" customHeight="1" x14ac:dyDescent="0.2">
      <c r="A7" s="589"/>
      <c r="B7" s="581"/>
      <c r="C7" s="581"/>
      <c r="D7" s="595"/>
      <c r="E7" s="15" t="s">
        <v>151</v>
      </c>
      <c r="F7" s="15" t="s">
        <v>100</v>
      </c>
      <c r="G7" s="15">
        <v>0.5</v>
      </c>
      <c r="H7" s="16">
        <v>305</v>
      </c>
      <c r="I7" s="43">
        <f t="shared" si="0"/>
        <v>152.5</v>
      </c>
    </row>
    <row r="8" spans="1:9" ht="12.75" customHeight="1" x14ac:dyDescent="0.2">
      <c r="A8" s="589"/>
      <c r="B8" s="581"/>
      <c r="C8" s="581"/>
      <c r="D8" s="595"/>
      <c r="E8" s="15" t="s">
        <v>221</v>
      </c>
      <c r="F8" s="15" t="s">
        <v>102</v>
      </c>
      <c r="G8" s="15">
        <v>0.2</v>
      </c>
      <c r="H8" s="16">
        <v>68</v>
      </c>
      <c r="I8" s="43">
        <f t="shared" si="0"/>
        <v>13.600000000000001</v>
      </c>
    </row>
    <row r="9" spans="1:9" ht="12.75" customHeight="1" x14ac:dyDescent="0.2">
      <c r="A9" s="589"/>
      <c r="B9" s="581"/>
      <c r="C9" s="581"/>
      <c r="D9" s="595"/>
      <c r="E9" s="15" t="s">
        <v>223</v>
      </c>
      <c r="F9" s="15" t="s">
        <v>102</v>
      </c>
      <c r="G9" s="15">
        <v>0.1</v>
      </c>
      <c r="H9" s="16">
        <v>170</v>
      </c>
      <c r="I9" s="43">
        <f t="shared" si="0"/>
        <v>17</v>
      </c>
    </row>
    <row r="10" spans="1:9" ht="13.5" thickBot="1" x14ac:dyDescent="0.25">
      <c r="A10" s="590"/>
      <c r="B10" s="580"/>
      <c r="C10" s="580"/>
      <c r="D10" s="592"/>
      <c r="E10" s="40" t="s">
        <v>222</v>
      </c>
      <c r="F10" s="40" t="s">
        <v>107</v>
      </c>
      <c r="G10" s="40">
        <v>6</v>
      </c>
      <c r="H10" s="41">
        <v>250</v>
      </c>
      <c r="I10" s="42">
        <f t="shared" si="0"/>
        <v>1500</v>
      </c>
    </row>
    <row r="11" spans="1:9" ht="12.75" customHeight="1" x14ac:dyDescent="0.2">
      <c r="A11" s="537"/>
      <c r="B11" s="33">
        <v>10250.17</v>
      </c>
      <c r="C11" s="33" t="s">
        <v>66</v>
      </c>
      <c r="D11" s="267"/>
      <c r="E11" s="35"/>
      <c r="F11" s="35"/>
      <c r="G11" s="35"/>
      <c r="H11" s="36"/>
      <c r="I11" s="160">
        <f t="shared" si="0"/>
        <v>0</v>
      </c>
    </row>
    <row r="12" spans="1:9" x14ac:dyDescent="0.2">
      <c r="A12" s="538"/>
      <c r="B12" s="13">
        <v>10962.1</v>
      </c>
      <c r="C12" s="13" t="s">
        <v>69</v>
      </c>
      <c r="D12" s="270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539"/>
      <c r="B13" s="74">
        <v>9677.51</v>
      </c>
      <c r="C13" s="74" t="s">
        <v>71</v>
      </c>
      <c r="D13" s="317"/>
      <c r="E13" s="76"/>
      <c r="F13" s="76"/>
      <c r="G13" s="76"/>
      <c r="H13" s="77"/>
      <c r="I13" s="204">
        <f t="shared" si="0"/>
        <v>0</v>
      </c>
    </row>
    <row r="14" spans="1:9" ht="13.5" thickBot="1" x14ac:dyDescent="0.25">
      <c r="A14" s="46" t="s">
        <v>620</v>
      </c>
      <c r="B14" s="88">
        <v>8971.35</v>
      </c>
      <c r="C14" s="88" t="s">
        <v>72</v>
      </c>
      <c r="D14" s="47" t="s">
        <v>121</v>
      </c>
      <c r="E14" s="47" t="s">
        <v>865</v>
      </c>
      <c r="F14" s="47" t="s">
        <v>100</v>
      </c>
      <c r="G14" s="47">
        <v>1</v>
      </c>
      <c r="H14" s="48">
        <v>20</v>
      </c>
      <c r="I14" s="49">
        <f t="shared" si="0"/>
        <v>20</v>
      </c>
    </row>
    <row r="15" spans="1:9" ht="12.75" customHeight="1" thickBot="1" x14ac:dyDescent="0.25">
      <c r="A15" s="537"/>
      <c r="B15" s="33">
        <v>7984.16</v>
      </c>
      <c r="C15" s="88" t="s">
        <v>73</v>
      </c>
      <c r="D15" s="267"/>
      <c r="E15" s="35"/>
      <c r="F15" s="35"/>
      <c r="G15" s="35"/>
      <c r="H15" s="36"/>
      <c r="I15" s="160">
        <f t="shared" si="0"/>
        <v>0</v>
      </c>
    </row>
    <row r="16" spans="1:9" ht="12.75" customHeight="1" thickBot="1" x14ac:dyDescent="0.25">
      <c r="A16" s="538"/>
      <c r="B16" s="13">
        <v>8017.076</v>
      </c>
      <c r="C16" s="88" t="s">
        <v>74</v>
      </c>
      <c r="D16" s="57"/>
      <c r="E16" s="15"/>
      <c r="F16" s="15"/>
      <c r="G16" s="15"/>
      <c r="H16" s="16"/>
      <c r="I16" s="43">
        <f t="shared" si="0"/>
        <v>0</v>
      </c>
    </row>
    <row r="17" spans="1:9" ht="12.75" customHeight="1" thickBot="1" x14ac:dyDescent="0.25">
      <c r="A17" s="538"/>
      <c r="B17" s="13">
        <v>6561.57</v>
      </c>
      <c r="C17" s="88" t="s">
        <v>75</v>
      </c>
      <c r="D17" s="57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539"/>
      <c r="B18" s="74">
        <v>7129.4530000000004</v>
      </c>
      <c r="C18" s="157" t="s">
        <v>76</v>
      </c>
      <c r="D18" s="319"/>
      <c r="E18" s="76"/>
      <c r="F18" s="76"/>
      <c r="G18" s="76"/>
      <c r="H18" s="77"/>
      <c r="I18" s="204">
        <f t="shared" si="0"/>
        <v>0</v>
      </c>
    </row>
    <row r="19" spans="1:9" ht="26.25" thickBot="1" x14ac:dyDescent="0.25">
      <c r="A19" s="46" t="s">
        <v>380</v>
      </c>
      <c r="B19" s="88">
        <v>7224.1790000000001</v>
      </c>
      <c r="C19" s="88" t="s">
        <v>77</v>
      </c>
      <c r="D19" s="55" t="s">
        <v>126</v>
      </c>
      <c r="E19" s="47" t="s">
        <v>261</v>
      </c>
      <c r="F19" s="47" t="s">
        <v>100</v>
      </c>
      <c r="G19" s="47">
        <v>2</v>
      </c>
      <c r="H19" s="48">
        <v>280</v>
      </c>
      <c r="I19" s="49">
        <f t="shared" si="0"/>
        <v>560</v>
      </c>
    </row>
    <row r="20" spans="1:9" ht="26.25" thickBot="1" x14ac:dyDescent="0.25">
      <c r="A20" s="46" t="s">
        <v>324</v>
      </c>
      <c r="B20" s="88">
        <v>7812.527</v>
      </c>
      <c r="C20" s="88" t="s">
        <v>78</v>
      </c>
      <c r="D20" s="55"/>
      <c r="E20" s="47" t="s">
        <v>221</v>
      </c>
      <c r="F20" s="47" t="s">
        <v>102</v>
      </c>
      <c r="G20" s="47">
        <v>0.1</v>
      </c>
      <c r="H20" s="48">
        <v>82</v>
      </c>
      <c r="I20" s="49">
        <f t="shared" si="0"/>
        <v>8.2000000000000011</v>
      </c>
    </row>
    <row r="21" spans="1:9" ht="12.75" customHeight="1" x14ac:dyDescent="0.2">
      <c r="A21" s="537"/>
      <c r="B21" s="33">
        <v>7789.2</v>
      </c>
      <c r="C21" s="33" t="s">
        <v>79</v>
      </c>
      <c r="D21" s="312"/>
      <c r="E21" s="35"/>
      <c r="F21" s="35"/>
      <c r="G21" s="35"/>
      <c r="H21" s="36"/>
      <c r="I21" s="160">
        <f t="shared" si="0"/>
        <v>0</v>
      </c>
    </row>
    <row r="22" spans="1:9" ht="12.75" customHeight="1" thickBot="1" x14ac:dyDescent="0.25">
      <c r="A22" s="221"/>
      <c r="B22" s="226">
        <f>SUM(B6:B21)</f>
        <v>102896.285</v>
      </c>
      <c r="C22" s="227"/>
      <c r="D22" s="226"/>
      <c r="E22" s="228"/>
      <c r="F22" s="227"/>
      <c r="G22" s="227"/>
      <c r="H22" s="226" t="s">
        <v>16</v>
      </c>
      <c r="I22" s="229">
        <f>SUM(I6:I21)</f>
        <v>2591.2999999999997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21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x14ac:dyDescent="0.2">
      <c r="A24" s="588" t="s">
        <v>150</v>
      </c>
      <c r="B24" s="579">
        <v>10901.86</v>
      </c>
      <c r="C24" s="579" t="s">
        <v>65</v>
      </c>
      <c r="D24" s="591" t="s">
        <v>148</v>
      </c>
      <c r="E24" s="37" t="s">
        <v>224</v>
      </c>
      <c r="F24" s="37" t="s">
        <v>104</v>
      </c>
      <c r="G24" s="37">
        <v>4</v>
      </c>
      <c r="H24" s="38">
        <v>176.5</v>
      </c>
      <c r="I24" s="39">
        <f t="shared" ref="I24:I86" si="1">G24*H24</f>
        <v>706</v>
      </c>
    </row>
    <row r="25" spans="1:9" x14ac:dyDescent="0.2">
      <c r="A25" s="589"/>
      <c r="B25" s="581"/>
      <c r="C25" s="581"/>
      <c r="D25" s="595"/>
      <c r="E25" s="15" t="s">
        <v>225</v>
      </c>
      <c r="F25" s="15" t="s">
        <v>100</v>
      </c>
      <c r="G25" s="15">
        <v>4</v>
      </c>
      <c r="H25" s="16">
        <v>191.27</v>
      </c>
      <c r="I25" s="43">
        <f t="shared" si="1"/>
        <v>765.08</v>
      </c>
    </row>
    <row r="26" spans="1:9" x14ac:dyDescent="0.2">
      <c r="A26" s="589"/>
      <c r="B26" s="581"/>
      <c r="C26" s="581"/>
      <c r="D26" s="595"/>
      <c r="E26" s="15" t="s">
        <v>226</v>
      </c>
      <c r="F26" s="15" t="s">
        <v>100</v>
      </c>
      <c r="G26" s="15">
        <v>2</v>
      </c>
      <c r="H26" s="16">
        <v>9.15</v>
      </c>
      <c r="I26" s="43">
        <f t="shared" si="1"/>
        <v>18.3</v>
      </c>
    </row>
    <row r="27" spans="1:9" x14ac:dyDescent="0.2">
      <c r="A27" s="589"/>
      <c r="B27" s="581"/>
      <c r="C27" s="581"/>
      <c r="D27" s="595"/>
      <c r="E27" s="15" t="s">
        <v>227</v>
      </c>
      <c r="F27" s="15" t="s">
        <v>100</v>
      </c>
      <c r="G27" s="15">
        <v>1</v>
      </c>
      <c r="H27" s="16">
        <v>9.52</v>
      </c>
      <c r="I27" s="43">
        <f t="shared" si="1"/>
        <v>9.52</v>
      </c>
    </row>
    <row r="28" spans="1:9" ht="12.75" customHeight="1" x14ac:dyDescent="0.2">
      <c r="A28" s="589"/>
      <c r="B28" s="581"/>
      <c r="C28" s="581"/>
      <c r="D28" s="595"/>
      <c r="E28" s="15" t="s">
        <v>228</v>
      </c>
      <c r="F28" s="15" t="s">
        <v>100</v>
      </c>
      <c r="G28" s="15">
        <v>2</v>
      </c>
      <c r="H28" s="16">
        <v>8.07</v>
      </c>
      <c r="I28" s="43">
        <f t="shared" si="1"/>
        <v>16.14</v>
      </c>
    </row>
    <row r="29" spans="1:9" ht="12.75" customHeight="1" x14ac:dyDescent="0.2">
      <c r="A29" s="589"/>
      <c r="B29" s="581"/>
      <c r="C29" s="581"/>
      <c r="D29" s="595"/>
      <c r="E29" s="15" t="s">
        <v>207</v>
      </c>
      <c r="F29" s="15" t="s">
        <v>100</v>
      </c>
      <c r="G29" s="15">
        <v>1</v>
      </c>
      <c r="H29" s="16">
        <v>5.85</v>
      </c>
      <c r="I29" s="43">
        <f t="shared" si="1"/>
        <v>5.85</v>
      </c>
    </row>
    <row r="30" spans="1:9" x14ac:dyDescent="0.2">
      <c r="A30" s="589"/>
      <c r="B30" s="581"/>
      <c r="C30" s="581"/>
      <c r="D30" s="595"/>
      <c r="E30" s="295" t="s">
        <v>229</v>
      </c>
      <c r="F30" s="295" t="s">
        <v>100</v>
      </c>
      <c r="G30" s="295">
        <v>2</v>
      </c>
      <c r="H30" s="296">
        <v>43.84</v>
      </c>
      <c r="I30" s="43">
        <f t="shared" si="1"/>
        <v>87.68</v>
      </c>
    </row>
    <row r="31" spans="1:9" x14ac:dyDescent="0.2">
      <c r="A31" s="589"/>
      <c r="B31" s="581"/>
      <c r="C31" s="581"/>
      <c r="D31" s="595"/>
      <c r="E31" s="15" t="s">
        <v>193</v>
      </c>
      <c r="F31" s="15" t="s">
        <v>100</v>
      </c>
      <c r="G31" s="15">
        <v>2</v>
      </c>
      <c r="H31" s="16">
        <v>106.12</v>
      </c>
      <c r="I31" s="43">
        <f t="shared" si="1"/>
        <v>212.24</v>
      </c>
    </row>
    <row r="32" spans="1:9" ht="12.75" customHeight="1" x14ac:dyDescent="0.2">
      <c r="A32" s="589"/>
      <c r="B32" s="581"/>
      <c r="C32" s="581"/>
      <c r="D32" s="595"/>
      <c r="E32" s="15" t="s">
        <v>230</v>
      </c>
      <c r="F32" s="15" t="s">
        <v>100</v>
      </c>
      <c r="G32" s="15">
        <v>1</v>
      </c>
      <c r="H32" s="16">
        <v>133.38999999999999</v>
      </c>
      <c r="I32" s="43">
        <f t="shared" si="1"/>
        <v>133.38999999999999</v>
      </c>
    </row>
    <row r="33" spans="1:9" ht="12.75" customHeight="1" thickBot="1" x14ac:dyDescent="0.25">
      <c r="A33" s="590"/>
      <c r="B33" s="581"/>
      <c r="C33" s="581"/>
      <c r="D33" s="592"/>
      <c r="E33" s="40" t="s">
        <v>231</v>
      </c>
      <c r="F33" s="40" t="s">
        <v>100</v>
      </c>
      <c r="G33" s="40">
        <v>1</v>
      </c>
      <c r="H33" s="41">
        <v>3.82</v>
      </c>
      <c r="I33" s="42">
        <f t="shared" si="1"/>
        <v>3.82</v>
      </c>
    </row>
    <row r="34" spans="1:9" ht="26.25" thickBot="1" x14ac:dyDescent="0.25">
      <c r="A34" s="46" t="s">
        <v>353</v>
      </c>
      <c r="B34" s="580"/>
      <c r="C34" s="580" t="s">
        <v>65</v>
      </c>
      <c r="D34" s="47" t="s">
        <v>362</v>
      </c>
      <c r="E34" s="47" t="s">
        <v>355</v>
      </c>
      <c r="F34" s="47" t="s">
        <v>100</v>
      </c>
      <c r="G34" s="47">
        <v>7</v>
      </c>
      <c r="H34" s="48">
        <v>17</v>
      </c>
      <c r="I34" s="49">
        <f t="shared" si="1"/>
        <v>119</v>
      </c>
    </row>
    <row r="35" spans="1:9" ht="26.25" thickBot="1" x14ac:dyDescent="0.25">
      <c r="A35" s="46" t="s">
        <v>380</v>
      </c>
      <c r="B35" s="579">
        <v>9148.84</v>
      </c>
      <c r="C35" s="579" t="s">
        <v>66</v>
      </c>
      <c r="D35" s="47" t="s">
        <v>126</v>
      </c>
      <c r="E35" s="47" t="s">
        <v>261</v>
      </c>
      <c r="F35" s="47" t="s">
        <v>100</v>
      </c>
      <c r="G35" s="47">
        <v>1</v>
      </c>
      <c r="H35" s="48">
        <v>180</v>
      </c>
      <c r="I35" s="49">
        <f t="shared" si="1"/>
        <v>180</v>
      </c>
    </row>
    <row r="36" spans="1:9" ht="13.5" thickBot="1" x14ac:dyDescent="0.25">
      <c r="A36" s="46" t="s">
        <v>118</v>
      </c>
      <c r="B36" s="581"/>
      <c r="C36" s="581" t="s">
        <v>66</v>
      </c>
      <c r="D36" s="47" t="s">
        <v>121</v>
      </c>
      <c r="E36" s="47" t="s">
        <v>193</v>
      </c>
      <c r="F36" s="47" t="s">
        <v>100</v>
      </c>
      <c r="G36" s="47">
        <v>1</v>
      </c>
      <c r="H36" s="48">
        <v>10.119999999999999</v>
      </c>
      <c r="I36" s="49">
        <f t="shared" si="1"/>
        <v>10.119999999999999</v>
      </c>
    </row>
    <row r="37" spans="1:9" ht="12.75" customHeight="1" x14ac:dyDescent="0.2">
      <c r="A37" s="588" t="s">
        <v>539</v>
      </c>
      <c r="B37" s="581"/>
      <c r="C37" s="581" t="s">
        <v>66</v>
      </c>
      <c r="D37" s="591" t="s">
        <v>540</v>
      </c>
      <c r="E37" s="37" t="s">
        <v>541</v>
      </c>
      <c r="F37" s="37" t="s">
        <v>100</v>
      </c>
      <c r="G37" s="37">
        <v>2</v>
      </c>
      <c r="H37" s="38">
        <v>395</v>
      </c>
      <c r="I37" s="39">
        <f t="shared" si="1"/>
        <v>790</v>
      </c>
    </row>
    <row r="38" spans="1:9" ht="12.75" customHeight="1" x14ac:dyDescent="0.2">
      <c r="A38" s="589"/>
      <c r="B38" s="581"/>
      <c r="C38" s="581"/>
      <c r="D38" s="595"/>
      <c r="E38" s="15" t="s">
        <v>224</v>
      </c>
      <c r="F38" s="15" t="s">
        <v>104</v>
      </c>
      <c r="G38" s="15">
        <v>12</v>
      </c>
      <c r="H38" s="16">
        <v>135.87</v>
      </c>
      <c r="I38" s="43">
        <f t="shared" si="1"/>
        <v>1630.44</v>
      </c>
    </row>
    <row r="39" spans="1:9" ht="12.75" customHeight="1" x14ac:dyDescent="0.2">
      <c r="A39" s="589"/>
      <c r="B39" s="581"/>
      <c r="C39" s="581"/>
      <c r="D39" s="595"/>
      <c r="E39" s="15" t="s">
        <v>189</v>
      </c>
      <c r="F39" s="15" t="s">
        <v>104</v>
      </c>
      <c r="G39" s="15">
        <v>16</v>
      </c>
      <c r="H39" s="16">
        <v>57.83</v>
      </c>
      <c r="I39" s="43">
        <f t="shared" si="1"/>
        <v>925.28</v>
      </c>
    </row>
    <row r="40" spans="1:9" ht="12.75" customHeight="1" x14ac:dyDescent="0.2">
      <c r="A40" s="589"/>
      <c r="B40" s="581"/>
      <c r="C40" s="581"/>
      <c r="D40" s="595"/>
      <c r="E40" s="15" t="s">
        <v>225</v>
      </c>
      <c r="F40" s="15" t="s">
        <v>100</v>
      </c>
      <c r="G40" s="15">
        <v>2</v>
      </c>
      <c r="H40" s="16">
        <v>191.27</v>
      </c>
      <c r="I40" s="43">
        <f t="shared" si="1"/>
        <v>382.54</v>
      </c>
    </row>
    <row r="41" spans="1:9" ht="12.75" customHeight="1" x14ac:dyDescent="0.2">
      <c r="A41" s="589"/>
      <c r="B41" s="581"/>
      <c r="C41" s="581"/>
      <c r="D41" s="595"/>
      <c r="E41" s="15" t="s">
        <v>229</v>
      </c>
      <c r="F41" s="15" t="s">
        <v>100</v>
      </c>
      <c r="G41" s="15">
        <v>4</v>
      </c>
      <c r="H41" s="16">
        <v>47.38</v>
      </c>
      <c r="I41" s="43">
        <f t="shared" si="1"/>
        <v>189.52</v>
      </c>
    </row>
    <row r="42" spans="1:9" x14ac:dyDescent="0.2">
      <c r="A42" s="589"/>
      <c r="B42" s="581"/>
      <c r="C42" s="581"/>
      <c r="D42" s="595"/>
      <c r="E42" s="15" t="s">
        <v>427</v>
      </c>
      <c r="F42" s="15" t="s">
        <v>100</v>
      </c>
      <c r="G42" s="15">
        <v>4</v>
      </c>
      <c r="H42" s="16">
        <v>35.42</v>
      </c>
      <c r="I42" s="43">
        <f t="shared" si="1"/>
        <v>141.68</v>
      </c>
    </row>
    <row r="43" spans="1:9" ht="12.75" customHeight="1" x14ac:dyDescent="0.2">
      <c r="A43" s="589"/>
      <c r="B43" s="581"/>
      <c r="C43" s="581"/>
      <c r="D43" s="595"/>
      <c r="E43" s="15" t="s">
        <v>542</v>
      </c>
      <c r="F43" s="15" t="s">
        <v>100</v>
      </c>
      <c r="G43" s="15">
        <v>2</v>
      </c>
      <c r="H43" s="16">
        <v>5.4</v>
      </c>
      <c r="I43" s="43">
        <f t="shared" si="1"/>
        <v>10.8</v>
      </c>
    </row>
    <row r="44" spans="1:9" ht="12.75" customHeight="1" x14ac:dyDescent="0.2">
      <c r="A44" s="589"/>
      <c r="B44" s="581"/>
      <c r="C44" s="581"/>
      <c r="D44" s="595"/>
      <c r="E44" s="15" t="s">
        <v>231</v>
      </c>
      <c r="F44" s="15" t="s">
        <v>100</v>
      </c>
      <c r="G44" s="15">
        <v>2</v>
      </c>
      <c r="H44" s="16">
        <v>3.82</v>
      </c>
      <c r="I44" s="43">
        <f t="shared" si="1"/>
        <v>7.64</v>
      </c>
    </row>
    <row r="45" spans="1:9" ht="12.75" customHeight="1" x14ac:dyDescent="0.2">
      <c r="A45" s="589"/>
      <c r="B45" s="581"/>
      <c r="C45" s="581"/>
      <c r="D45" s="595"/>
      <c r="E45" s="15" t="s">
        <v>190</v>
      </c>
      <c r="F45" s="15" t="s">
        <v>100</v>
      </c>
      <c r="G45" s="15">
        <v>5</v>
      </c>
      <c r="H45" s="16">
        <v>2.33</v>
      </c>
      <c r="I45" s="43">
        <f t="shared" si="1"/>
        <v>11.65</v>
      </c>
    </row>
    <row r="46" spans="1:9" ht="12.75" customHeight="1" x14ac:dyDescent="0.2">
      <c r="A46" s="589"/>
      <c r="B46" s="581"/>
      <c r="C46" s="581"/>
      <c r="D46" s="595"/>
      <c r="E46" s="15" t="s">
        <v>543</v>
      </c>
      <c r="F46" s="15" t="s">
        <v>100</v>
      </c>
      <c r="G46" s="15">
        <v>2</v>
      </c>
      <c r="H46" s="16">
        <v>5.84</v>
      </c>
      <c r="I46" s="43">
        <f t="shared" si="1"/>
        <v>11.68</v>
      </c>
    </row>
    <row r="47" spans="1:9" ht="12.75" customHeight="1" thickBot="1" x14ac:dyDescent="0.25">
      <c r="A47" s="590"/>
      <c r="B47" s="580"/>
      <c r="C47" s="580"/>
      <c r="D47" s="592"/>
      <c r="E47" s="40" t="s">
        <v>236</v>
      </c>
      <c r="F47" s="40" t="s">
        <v>104</v>
      </c>
      <c r="G47" s="40">
        <v>4</v>
      </c>
      <c r="H47" s="41">
        <v>57.72</v>
      </c>
      <c r="I47" s="42">
        <f t="shared" si="1"/>
        <v>230.88</v>
      </c>
    </row>
    <row r="48" spans="1:9" x14ac:dyDescent="0.2">
      <c r="A48" s="32"/>
      <c r="B48" s="33">
        <v>9184.51</v>
      </c>
      <c r="C48" s="33" t="s">
        <v>69</v>
      </c>
      <c r="D48" s="35"/>
      <c r="E48" s="35"/>
      <c r="F48" s="35"/>
      <c r="G48" s="35"/>
      <c r="H48" s="36"/>
      <c r="I48" s="160">
        <f t="shared" si="1"/>
        <v>0</v>
      </c>
    </row>
    <row r="49" spans="1:9" ht="12.75" customHeight="1" x14ac:dyDescent="0.2">
      <c r="A49" s="268"/>
      <c r="B49" s="13">
        <v>8491.7999999999993</v>
      </c>
      <c r="C49" s="13" t="s">
        <v>71</v>
      </c>
      <c r="D49" s="270"/>
      <c r="E49" s="15"/>
      <c r="F49" s="15"/>
      <c r="G49" s="15"/>
      <c r="H49" s="16"/>
      <c r="I49" s="43">
        <f t="shared" si="1"/>
        <v>0</v>
      </c>
    </row>
    <row r="50" spans="1:9" ht="12.75" customHeight="1" x14ac:dyDescent="0.2">
      <c r="A50" s="268"/>
      <c r="B50" s="13">
        <v>8464.8700000000008</v>
      </c>
      <c r="C50" s="13" t="s">
        <v>72</v>
      </c>
      <c r="D50" s="270"/>
      <c r="E50" s="15"/>
      <c r="F50" s="15"/>
      <c r="G50" s="15"/>
      <c r="H50" s="16"/>
      <c r="I50" s="43">
        <f t="shared" si="1"/>
        <v>0</v>
      </c>
    </row>
    <row r="51" spans="1:9" ht="12.75" customHeight="1" thickBot="1" x14ac:dyDescent="0.25">
      <c r="A51" s="316"/>
      <c r="B51" s="74">
        <v>8343.2900000000009</v>
      </c>
      <c r="C51" s="74" t="s">
        <v>73</v>
      </c>
      <c r="D51" s="317"/>
      <c r="E51" s="76"/>
      <c r="F51" s="76"/>
      <c r="G51" s="76"/>
      <c r="H51" s="77"/>
      <c r="I51" s="204">
        <f t="shared" si="1"/>
        <v>0</v>
      </c>
    </row>
    <row r="52" spans="1:9" ht="26.25" thickBot="1" x14ac:dyDescent="0.25">
      <c r="A52" s="46" t="s">
        <v>353</v>
      </c>
      <c r="B52" s="88">
        <v>11834.77</v>
      </c>
      <c r="C52" s="88" t="s">
        <v>74</v>
      </c>
      <c r="D52" s="467" t="s">
        <v>362</v>
      </c>
      <c r="E52" s="47" t="s">
        <v>355</v>
      </c>
      <c r="F52" s="47" t="s">
        <v>100</v>
      </c>
      <c r="G52" s="47">
        <v>5</v>
      </c>
      <c r="H52" s="48">
        <v>17</v>
      </c>
      <c r="I52" s="49">
        <f t="shared" si="1"/>
        <v>85</v>
      </c>
    </row>
    <row r="53" spans="1:9" x14ac:dyDescent="0.2">
      <c r="A53" s="588" t="s">
        <v>187</v>
      </c>
      <c r="B53" s="685">
        <v>12221.43</v>
      </c>
      <c r="C53" s="579" t="s">
        <v>75</v>
      </c>
      <c r="D53" s="591" t="s">
        <v>1099</v>
      </c>
      <c r="E53" s="37" t="s">
        <v>224</v>
      </c>
      <c r="F53" s="37" t="s">
        <v>104</v>
      </c>
      <c r="G53" s="37">
        <v>4</v>
      </c>
      <c r="H53" s="38">
        <v>135.87</v>
      </c>
      <c r="I53" s="39">
        <f t="shared" si="1"/>
        <v>543.48</v>
      </c>
    </row>
    <row r="54" spans="1:9" ht="12.75" customHeight="1" x14ac:dyDescent="0.2">
      <c r="A54" s="589"/>
      <c r="B54" s="686"/>
      <c r="C54" s="581"/>
      <c r="D54" s="595"/>
      <c r="E54" s="15" t="s">
        <v>226</v>
      </c>
      <c r="F54" s="15" t="s">
        <v>100</v>
      </c>
      <c r="G54" s="15">
        <v>2</v>
      </c>
      <c r="H54" s="16">
        <v>9.15</v>
      </c>
      <c r="I54" s="43">
        <f t="shared" si="1"/>
        <v>18.3</v>
      </c>
    </row>
    <row r="55" spans="1:9" ht="12.75" customHeight="1" x14ac:dyDescent="0.2">
      <c r="A55" s="589"/>
      <c r="B55" s="686"/>
      <c r="C55" s="581"/>
      <c r="D55" s="595"/>
      <c r="E55" s="15" t="s">
        <v>227</v>
      </c>
      <c r="F55" s="15" t="s">
        <v>100</v>
      </c>
      <c r="G55" s="15">
        <v>1</v>
      </c>
      <c r="H55" s="16">
        <v>9.52</v>
      </c>
      <c r="I55" s="43">
        <f t="shared" si="1"/>
        <v>9.52</v>
      </c>
    </row>
    <row r="56" spans="1:9" ht="12.75" customHeight="1" x14ac:dyDescent="0.2">
      <c r="A56" s="589"/>
      <c r="B56" s="686"/>
      <c r="C56" s="581"/>
      <c r="D56" s="595"/>
      <c r="E56" s="15" t="s">
        <v>1098</v>
      </c>
      <c r="F56" s="15" t="s">
        <v>100</v>
      </c>
      <c r="G56" s="15">
        <v>3</v>
      </c>
      <c r="H56" s="16">
        <v>47.38</v>
      </c>
      <c r="I56" s="43">
        <f t="shared" si="1"/>
        <v>142.14000000000001</v>
      </c>
    </row>
    <row r="57" spans="1:9" ht="12.75" customHeight="1" x14ac:dyDescent="0.2">
      <c r="A57" s="589"/>
      <c r="B57" s="686"/>
      <c r="C57" s="581"/>
      <c r="D57" s="595"/>
      <c r="E57" s="15" t="s">
        <v>427</v>
      </c>
      <c r="F57" s="15" t="s">
        <v>100</v>
      </c>
      <c r="G57" s="15">
        <v>1</v>
      </c>
      <c r="H57" s="16">
        <v>35.42</v>
      </c>
      <c r="I57" s="43">
        <f t="shared" si="1"/>
        <v>35.42</v>
      </c>
    </row>
    <row r="58" spans="1:9" ht="12.75" customHeight="1" x14ac:dyDescent="0.2">
      <c r="A58" s="589"/>
      <c r="B58" s="686"/>
      <c r="C58" s="581"/>
      <c r="D58" s="595"/>
      <c r="E58" s="15" t="s">
        <v>193</v>
      </c>
      <c r="F58" s="15" t="s">
        <v>100</v>
      </c>
      <c r="G58" s="15">
        <v>1</v>
      </c>
      <c r="H58" s="16">
        <v>110.19</v>
      </c>
      <c r="I58" s="43">
        <f t="shared" si="1"/>
        <v>110.19</v>
      </c>
    </row>
    <row r="59" spans="1:9" ht="12.75" customHeight="1" x14ac:dyDescent="0.2">
      <c r="A59" s="589"/>
      <c r="B59" s="686"/>
      <c r="C59" s="581"/>
      <c r="D59" s="595"/>
      <c r="E59" s="15" t="s">
        <v>225</v>
      </c>
      <c r="F59" s="15" t="s">
        <v>100</v>
      </c>
      <c r="G59" s="15">
        <v>4</v>
      </c>
      <c r="H59" s="16">
        <v>191.27</v>
      </c>
      <c r="I59" s="43">
        <f t="shared" si="1"/>
        <v>765.08</v>
      </c>
    </row>
    <row r="60" spans="1:9" ht="12.75" customHeight="1" x14ac:dyDescent="0.2">
      <c r="A60" s="589"/>
      <c r="B60" s="686"/>
      <c r="C60" s="581"/>
      <c r="D60" s="595"/>
      <c r="E60" s="15" t="s">
        <v>236</v>
      </c>
      <c r="F60" s="15" t="s">
        <v>104</v>
      </c>
      <c r="G60" s="15">
        <v>6</v>
      </c>
      <c r="H60" s="16">
        <v>57.72</v>
      </c>
      <c r="I60" s="43">
        <f t="shared" si="1"/>
        <v>346.32</v>
      </c>
    </row>
    <row r="61" spans="1:9" ht="12.75" customHeight="1" x14ac:dyDescent="0.2">
      <c r="A61" s="589"/>
      <c r="B61" s="686"/>
      <c r="C61" s="581"/>
      <c r="D61" s="595"/>
      <c r="E61" s="15" t="s">
        <v>543</v>
      </c>
      <c r="F61" s="15" t="s">
        <v>100</v>
      </c>
      <c r="G61" s="15">
        <v>1</v>
      </c>
      <c r="H61" s="16">
        <v>5.84</v>
      </c>
      <c r="I61" s="43">
        <f t="shared" si="1"/>
        <v>5.84</v>
      </c>
    </row>
    <row r="62" spans="1:9" ht="12.75" customHeight="1" x14ac:dyDescent="0.2">
      <c r="A62" s="589"/>
      <c r="B62" s="686"/>
      <c r="C62" s="581"/>
      <c r="D62" s="595"/>
      <c r="E62" s="15" t="s">
        <v>430</v>
      </c>
      <c r="F62" s="15" t="s">
        <v>100</v>
      </c>
      <c r="G62" s="15">
        <v>2</v>
      </c>
      <c r="H62" s="16">
        <v>132.5</v>
      </c>
      <c r="I62" s="43">
        <f t="shared" si="1"/>
        <v>265</v>
      </c>
    </row>
    <row r="63" spans="1:9" ht="12.75" customHeight="1" x14ac:dyDescent="0.2">
      <c r="A63" s="589"/>
      <c r="B63" s="686"/>
      <c r="C63" s="581"/>
      <c r="D63" s="595"/>
      <c r="E63" s="15" t="s">
        <v>419</v>
      </c>
      <c r="F63" s="15" t="s">
        <v>100</v>
      </c>
      <c r="G63" s="15">
        <v>1</v>
      </c>
      <c r="H63" s="16">
        <v>148.01</v>
      </c>
      <c r="I63" s="43">
        <f t="shared" si="1"/>
        <v>148.01</v>
      </c>
    </row>
    <row r="64" spans="1:9" ht="12.75" customHeight="1" x14ac:dyDescent="0.2">
      <c r="A64" s="589"/>
      <c r="B64" s="686"/>
      <c r="C64" s="581"/>
      <c r="D64" s="595"/>
      <c r="E64" s="15" t="s">
        <v>420</v>
      </c>
      <c r="F64" s="15" t="s">
        <v>100</v>
      </c>
      <c r="G64" s="15">
        <v>2</v>
      </c>
      <c r="H64" s="16">
        <v>4.59</v>
      </c>
      <c r="I64" s="43">
        <f t="shared" si="1"/>
        <v>9.18</v>
      </c>
    </row>
    <row r="65" spans="1:9" ht="12.75" customHeight="1" x14ac:dyDescent="0.2">
      <c r="A65" s="589"/>
      <c r="B65" s="686"/>
      <c r="C65" s="581"/>
      <c r="D65" s="595"/>
      <c r="E65" s="15" t="s">
        <v>185</v>
      </c>
      <c r="F65" s="15" t="s">
        <v>100</v>
      </c>
      <c r="G65" s="15">
        <v>2</v>
      </c>
      <c r="H65" s="16">
        <v>42</v>
      </c>
      <c r="I65" s="43">
        <f t="shared" si="1"/>
        <v>84</v>
      </c>
    </row>
    <row r="66" spans="1:9" ht="12.75" customHeight="1" x14ac:dyDescent="0.2">
      <c r="A66" s="589"/>
      <c r="B66" s="686"/>
      <c r="C66" s="581"/>
      <c r="D66" s="595"/>
      <c r="E66" s="15" t="s">
        <v>438</v>
      </c>
      <c r="F66" s="15" t="s">
        <v>100</v>
      </c>
      <c r="G66" s="15">
        <v>2</v>
      </c>
      <c r="H66" s="16">
        <v>66.5</v>
      </c>
      <c r="I66" s="43">
        <f t="shared" si="1"/>
        <v>133</v>
      </c>
    </row>
    <row r="67" spans="1:9" ht="12.75" customHeight="1" x14ac:dyDescent="0.2">
      <c r="A67" s="589"/>
      <c r="B67" s="686"/>
      <c r="C67" s="581"/>
      <c r="D67" s="595"/>
      <c r="E67" s="15" t="s">
        <v>189</v>
      </c>
      <c r="F67" s="15" t="s">
        <v>104</v>
      </c>
      <c r="G67" s="15">
        <v>0.5</v>
      </c>
      <c r="H67" s="16">
        <v>36.659999999999997</v>
      </c>
      <c r="I67" s="43">
        <f t="shared" si="1"/>
        <v>18.329999999999998</v>
      </c>
    </row>
    <row r="68" spans="1:9" ht="12.75" customHeight="1" x14ac:dyDescent="0.2">
      <c r="A68" s="589"/>
      <c r="B68" s="686"/>
      <c r="C68" s="581"/>
      <c r="D68" s="595"/>
      <c r="E68" s="15" t="s">
        <v>689</v>
      </c>
      <c r="F68" s="15" t="s">
        <v>100</v>
      </c>
      <c r="G68" s="15">
        <v>1</v>
      </c>
      <c r="H68" s="16">
        <v>7.74</v>
      </c>
      <c r="I68" s="43">
        <f t="shared" si="1"/>
        <v>7.74</v>
      </c>
    </row>
    <row r="69" spans="1:9" ht="12.75" customHeight="1" x14ac:dyDescent="0.2">
      <c r="A69" s="589"/>
      <c r="B69" s="686"/>
      <c r="C69" s="581"/>
      <c r="D69" s="595"/>
      <c r="E69" s="15" t="s">
        <v>429</v>
      </c>
      <c r="F69" s="15" t="s">
        <v>100</v>
      </c>
      <c r="G69" s="15">
        <v>3</v>
      </c>
      <c r="H69" s="16">
        <v>4.22</v>
      </c>
      <c r="I69" s="43">
        <f t="shared" si="1"/>
        <v>12.66</v>
      </c>
    </row>
    <row r="70" spans="1:9" ht="12.75" customHeight="1" x14ac:dyDescent="0.2">
      <c r="A70" s="589"/>
      <c r="B70" s="686"/>
      <c r="C70" s="581"/>
      <c r="D70" s="595"/>
      <c r="E70" s="15" t="s">
        <v>229</v>
      </c>
      <c r="F70" s="15" t="s">
        <v>100</v>
      </c>
      <c r="G70" s="15">
        <v>2</v>
      </c>
      <c r="H70" s="16">
        <v>47.38</v>
      </c>
      <c r="I70" s="43">
        <f t="shared" si="1"/>
        <v>94.76</v>
      </c>
    </row>
    <row r="71" spans="1:9" ht="12.75" customHeight="1" x14ac:dyDescent="0.2">
      <c r="A71" s="589"/>
      <c r="B71" s="686"/>
      <c r="C71" s="581"/>
      <c r="D71" s="595"/>
      <c r="E71" s="15" t="s">
        <v>193</v>
      </c>
      <c r="F71" s="15" t="s">
        <v>100</v>
      </c>
      <c r="G71" s="15">
        <v>2</v>
      </c>
      <c r="H71" s="16">
        <v>110.19</v>
      </c>
      <c r="I71" s="43">
        <f t="shared" si="1"/>
        <v>220.38</v>
      </c>
    </row>
    <row r="72" spans="1:9" ht="12.75" customHeight="1" x14ac:dyDescent="0.2">
      <c r="A72" s="589"/>
      <c r="B72" s="686"/>
      <c r="C72" s="581"/>
      <c r="D72" s="595"/>
      <c r="E72" s="15" t="s">
        <v>511</v>
      </c>
      <c r="F72" s="15" t="s">
        <v>100</v>
      </c>
      <c r="G72" s="15">
        <v>2</v>
      </c>
      <c r="H72" s="16">
        <v>45</v>
      </c>
      <c r="I72" s="43">
        <f t="shared" si="1"/>
        <v>90</v>
      </c>
    </row>
    <row r="73" spans="1:9" ht="12.75" customHeight="1" x14ac:dyDescent="0.2">
      <c r="A73" s="589"/>
      <c r="B73" s="686"/>
      <c r="C73" s="581"/>
      <c r="D73" s="595"/>
      <c r="E73" s="15" t="s">
        <v>191</v>
      </c>
      <c r="F73" s="15" t="s">
        <v>100</v>
      </c>
      <c r="G73" s="15">
        <v>15</v>
      </c>
      <c r="H73" s="16">
        <v>3</v>
      </c>
      <c r="I73" s="43">
        <f t="shared" si="1"/>
        <v>45</v>
      </c>
    </row>
    <row r="74" spans="1:9" ht="12.75" customHeight="1" thickBot="1" x14ac:dyDescent="0.25">
      <c r="A74" s="590"/>
      <c r="B74" s="686"/>
      <c r="C74" s="581"/>
      <c r="D74" s="592"/>
      <c r="E74" s="40" t="s">
        <v>1100</v>
      </c>
      <c r="F74" s="40" t="s">
        <v>100</v>
      </c>
      <c r="G74" s="40">
        <v>1</v>
      </c>
      <c r="H74" s="41">
        <v>55</v>
      </c>
      <c r="I74" s="42">
        <f t="shared" si="1"/>
        <v>55</v>
      </c>
    </row>
    <row r="75" spans="1:9" ht="26.25" thickBot="1" x14ac:dyDescent="0.25">
      <c r="A75" s="222" t="s">
        <v>353</v>
      </c>
      <c r="B75" s="686"/>
      <c r="C75" s="580"/>
      <c r="D75" s="331" t="s">
        <v>362</v>
      </c>
      <c r="E75" s="85" t="s">
        <v>355</v>
      </c>
      <c r="F75" s="85" t="s">
        <v>100</v>
      </c>
      <c r="G75" s="85">
        <v>2</v>
      </c>
      <c r="H75" s="158">
        <v>17</v>
      </c>
      <c r="I75" s="159">
        <f t="shared" si="1"/>
        <v>34</v>
      </c>
    </row>
    <row r="76" spans="1:9" ht="12.75" customHeight="1" x14ac:dyDescent="0.2">
      <c r="A76" s="588" t="s">
        <v>353</v>
      </c>
      <c r="B76" s="579">
        <v>14383.57</v>
      </c>
      <c r="C76" s="579" t="s">
        <v>76</v>
      </c>
      <c r="D76" s="609" t="s">
        <v>362</v>
      </c>
      <c r="E76" s="37" t="s">
        <v>1182</v>
      </c>
      <c r="F76" s="37" t="s">
        <v>104</v>
      </c>
      <c r="G76" s="37">
        <v>12</v>
      </c>
      <c r="H76" s="38">
        <v>9.8699999999999992</v>
      </c>
      <c r="I76" s="39">
        <f t="shared" si="1"/>
        <v>118.44</v>
      </c>
    </row>
    <row r="77" spans="1:9" ht="12.75" customHeight="1" x14ac:dyDescent="0.2">
      <c r="A77" s="589"/>
      <c r="B77" s="581"/>
      <c r="C77" s="581"/>
      <c r="D77" s="610"/>
      <c r="E77" s="15" t="s">
        <v>355</v>
      </c>
      <c r="F77" s="15" t="s">
        <v>100</v>
      </c>
      <c r="G77" s="15">
        <v>2</v>
      </c>
      <c r="H77" s="16">
        <v>9.42</v>
      </c>
      <c r="I77" s="43">
        <f t="shared" si="1"/>
        <v>18.84</v>
      </c>
    </row>
    <row r="78" spans="1:9" ht="12.75" customHeight="1" thickBot="1" x14ac:dyDescent="0.25">
      <c r="A78" s="590"/>
      <c r="B78" s="580"/>
      <c r="C78" s="580"/>
      <c r="D78" s="611"/>
      <c r="E78" s="40" t="s">
        <v>361</v>
      </c>
      <c r="F78" s="40" t="s">
        <v>100</v>
      </c>
      <c r="G78" s="40">
        <v>1</v>
      </c>
      <c r="H78" s="41">
        <v>20.95</v>
      </c>
      <c r="I78" s="42">
        <f t="shared" si="1"/>
        <v>20.95</v>
      </c>
    </row>
    <row r="79" spans="1:9" ht="12.75" customHeight="1" thickBot="1" x14ac:dyDescent="0.25">
      <c r="A79" s="221"/>
      <c r="B79" s="170">
        <v>11547.25</v>
      </c>
      <c r="C79" s="170" t="s">
        <v>77</v>
      </c>
      <c r="D79" s="569"/>
      <c r="E79" s="86"/>
      <c r="F79" s="86"/>
      <c r="G79" s="86"/>
      <c r="H79" s="87"/>
      <c r="I79" s="203"/>
    </row>
    <row r="80" spans="1:9" ht="26.25" thickBot="1" x14ac:dyDescent="0.25">
      <c r="A80" s="46" t="s">
        <v>353</v>
      </c>
      <c r="B80" s="272">
        <v>14955.16</v>
      </c>
      <c r="C80" s="88" t="s">
        <v>78</v>
      </c>
      <c r="D80" s="47" t="s">
        <v>362</v>
      </c>
      <c r="E80" s="47" t="s">
        <v>355</v>
      </c>
      <c r="F80" s="47" t="s">
        <v>100</v>
      </c>
      <c r="G80" s="47">
        <v>14</v>
      </c>
      <c r="H80" s="48">
        <v>17</v>
      </c>
      <c r="I80" s="318">
        <f t="shared" si="1"/>
        <v>238</v>
      </c>
    </row>
    <row r="81" spans="1:9" ht="12.75" customHeight="1" x14ac:dyDescent="0.2">
      <c r="A81" s="588" t="s">
        <v>353</v>
      </c>
      <c r="B81" s="579">
        <v>12837.73</v>
      </c>
      <c r="C81" s="579" t="s">
        <v>79</v>
      </c>
      <c r="D81" s="591" t="s">
        <v>362</v>
      </c>
      <c r="E81" s="37" t="s">
        <v>355</v>
      </c>
      <c r="F81" s="37" t="s">
        <v>100</v>
      </c>
      <c r="G81" s="37">
        <v>8</v>
      </c>
      <c r="H81" s="38">
        <v>17</v>
      </c>
      <c r="I81" s="39">
        <f t="shared" si="1"/>
        <v>136</v>
      </c>
    </row>
    <row r="82" spans="1:9" ht="13.5" thickBot="1" x14ac:dyDescent="0.25">
      <c r="A82" s="590"/>
      <c r="B82" s="581"/>
      <c r="C82" s="581"/>
      <c r="D82" s="592"/>
      <c r="E82" s="86" t="s">
        <v>361</v>
      </c>
      <c r="F82" s="86" t="s">
        <v>100</v>
      </c>
      <c r="G82" s="86">
        <v>2</v>
      </c>
      <c r="H82" s="87">
        <v>20.95</v>
      </c>
      <c r="I82" s="203">
        <f t="shared" si="1"/>
        <v>41.9</v>
      </c>
    </row>
    <row r="83" spans="1:9" ht="12.75" customHeight="1" x14ac:dyDescent="0.2">
      <c r="A83" s="588" t="s">
        <v>118</v>
      </c>
      <c r="B83" s="581"/>
      <c r="C83" s="581"/>
      <c r="D83" s="591" t="s">
        <v>1170</v>
      </c>
      <c r="E83" s="85" t="s">
        <v>333</v>
      </c>
      <c r="F83" s="85" t="s">
        <v>100</v>
      </c>
      <c r="G83" s="85">
        <v>1</v>
      </c>
      <c r="H83" s="158">
        <v>105.64</v>
      </c>
      <c r="I83" s="159">
        <f t="shared" si="1"/>
        <v>105.64</v>
      </c>
    </row>
    <row r="84" spans="1:9" ht="12.75" customHeight="1" x14ac:dyDescent="0.2">
      <c r="A84" s="589"/>
      <c r="B84" s="581"/>
      <c r="C84" s="581"/>
      <c r="D84" s="595"/>
      <c r="E84" s="15" t="s">
        <v>193</v>
      </c>
      <c r="F84" s="15" t="s">
        <v>100</v>
      </c>
      <c r="G84" s="15">
        <v>1</v>
      </c>
      <c r="H84" s="16">
        <v>110.19</v>
      </c>
      <c r="I84" s="43">
        <f t="shared" si="1"/>
        <v>110.19</v>
      </c>
    </row>
    <row r="85" spans="1:9" ht="12.75" customHeight="1" x14ac:dyDescent="0.2">
      <c r="A85" s="589"/>
      <c r="B85" s="581"/>
      <c r="C85" s="581"/>
      <c r="D85" s="595"/>
      <c r="E85" s="15" t="s">
        <v>209</v>
      </c>
      <c r="F85" s="15" t="s">
        <v>100</v>
      </c>
      <c r="G85" s="15">
        <v>1</v>
      </c>
      <c r="H85" s="16">
        <v>173.33</v>
      </c>
      <c r="I85" s="43">
        <f t="shared" si="1"/>
        <v>173.33</v>
      </c>
    </row>
    <row r="86" spans="1:9" ht="13.5" thickBot="1" x14ac:dyDescent="0.25">
      <c r="A86" s="590"/>
      <c r="B86" s="580"/>
      <c r="C86" s="580"/>
      <c r="D86" s="592"/>
      <c r="E86" s="40" t="s">
        <v>231</v>
      </c>
      <c r="F86" s="40" t="s">
        <v>100</v>
      </c>
      <c r="G86" s="40">
        <v>1</v>
      </c>
      <c r="H86" s="41">
        <v>3.82</v>
      </c>
      <c r="I86" s="42">
        <f t="shared" si="1"/>
        <v>3.82</v>
      </c>
    </row>
    <row r="87" spans="1:9" ht="12.75" customHeight="1" thickBot="1" x14ac:dyDescent="0.25">
      <c r="A87" s="183"/>
      <c r="B87" s="200">
        <f>SUM(B24:B86)</f>
        <v>132315.08000000002</v>
      </c>
      <c r="C87" s="201"/>
      <c r="D87" s="200"/>
      <c r="E87" s="202"/>
      <c r="F87" s="201"/>
      <c r="G87" s="201"/>
      <c r="H87" s="200" t="s">
        <v>16</v>
      </c>
      <c r="I87" s="233">
        <f>SUM(I24:I86)</f>
        <v>10844.710000000003</v>
      </c>
    </row>
    <row r="88" spans="1:9" ht="64.5" thickBot="1" x14ac:dyDescent="0.25">
      <c r="A88" s="137" t="s">
        <v>381</v>
      </c>
      <c r="B88" s="117" t="s">
        <v>15</v>
      </c>
      <c r="C88" s="117" t="s">
        <v>4</v>
      </c>
      <c r="D88" s="117" t="s">
        <v>22</v>
      </c>
      <c r="E88" s="121" t="s">
        <v>17</v>
      </c>
      <c r="F88" s="117" t="s">
        <v>18</v>
      </c>
      <c r="G88" s="117" t="s">
        <v>9</v>
      </c>
      <c r="H88" s="117" t="s">
        <v>12</v>
      </c>
      <c r="I88" s="118" t="s">
        <v>11</v>
      </c>
    </row>
    <row r="89" spans="1:9" ht="12.75" customHeight="1" thickBot="1" x14ac:dyDescent="0.25">
      <c r="A89" s="230"/>
      <c r="B89" s="107">
        <v>8006.47</v>
      </c>
      <c r="C89" s="58" t="s">
        <v>65</v>
      </c>
      <c r="D89" s="67"/>
      <c r="E89" s="59"/>
      <c r="F89" s="59"/>
      <c r="G89" s="59"/>
      <c r="H89" s="60"/>
      <c r="I89" s="61"/>
    </row>
    <row r="90" spans="1:9" ht="12.75" customHeight="1" thickBot="1" x14ac:dyDescent="0.25">
      <c r="A90" s="230"/>
      <c r="B90" s="125">
        <v>8097.77</v>
      </c>
      <c r="C90" s="126" t="s">
        <v>66</v>
      </c>
      <c r="D90" s="127"/>
      <c r="E90" s="128"/>
      <c r="F90" s="128"/>
      <c r="G90" s="128"/>
      <c r="H90" s="129"/>
      <c r="I90" s="130"/>
    </row>
    <row r="91" spans="1:9" ht="12.75" customHeight="1" thickBot="1" x14ac:dyDescent="0.25">
      <c r="A91" s="46"/>
      <c r="B91" s="88">
        <v>7696.5</v>
      </c>
      <c r="C91" s="88" t="s">
        <v>69</v>
      </c>
      <c r="D91" s="55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7650.46</v>
      </c>
      <c r="C92" s="88" t="s">
        <v>71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120"/>
      <c r="B93" s="329">
        <v>7848.28</v>
      </c>
      <c r="C93" s="88" t="s">
        <v>72</v>
      </c>
      <c r="D93" s="55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8527.24</v>
      </c>
      <c r="C94" s="88" t="s">
        <v>73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24"/>
      <c r="B95" s="109">
        <v>2032.5018</v>
      </c>
      <c r="C95" s="88" t="s">
        <v>74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24"/>
      <c r="B96" s="109">
        <v>2609.88</v>
      </c>
      <c r="C96" s="88" t="s">
        <v>75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24"/>
      <c r="B97" s="109">
        <v>2131.9933000000001</v>
      </c>
      <c r="C97" s="88" t="s">
        <v>76</v>
      </c>
      <c r="D97" s="55"/>
      <c r="E97" s="47"/>
      <c r="F97" s="47"/>
      <c r="G97" s="47"/>
      <c r="H97" s="48"/>
      <c r="I97" s="49"/>
    </row>
    <row r="98" spans="1:9" ht="12.75" customHeight="1" thickBot="1" x14ac:dyDescent="0.25">
      <c r="A98" s="224"/>
      <c r="B98" s="109">
        <v>2019.0723</v>
      </c>
      <c r="C98" s="88" t="s">
        <v>77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333"/>
      <c r="B99" s="164">
        <v>2258.5790000000002</v>
      </c>
      <c r="C99" s="157" t="s">
        <v>78</v>
      </c>
      <c r="D99" s="331"/>
      <c r="E99" s="37"/>
      <c r="F99" s="37"/>
      <c r="G99" s="37"/>
      <c r="H99" s="38"/>
      <c r="I99" s="49"/>
    </row>
    <row r="100" spans="1:9" ht="12.75" customHeight="1" thickBot="1" x14ac:dyDescent="0.25">
      <c r="A100" s="224"/>
      <c r="B100" s="109">
        <v>2291.5796</v>
      </c>
      <c r="C100" s="88" t="s">
        <v>79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1"/>
      <c r="B101" s="512">
        <f>SUM(B89:B100)</f>
        <v>61170.325999999994</v>
      </c>
      <c r="C101" s="518" t="s">
        <v>86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596" t="s">
        <v>114</v>
      </c>
      <c r="B102" s="109">
        <v>669.44</v>
      </c>
      <c r="C102" s="88" t="s">
        <v>72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597"/>
      <c r="B103" s="109">
        <v>1002.95</v>
      </c>
      <c r="C103" s="88" t="s">
        <v>73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597"/>
      <c r="B104" s="109">
        <v>492.65</v>
      </c>
      <c r="C104" s="88" t="s">
        <v>74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597"/>
      <c r="B105" s="109">
        <v>199.36</v>
      </c>
      <c r="C105" s="88" t="s">
        <v>75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598"/>
      <c r="B106" s="512">
        <f>SUM(B102:B105)</f>
        <v>2364.4</v>
      </c>
      <c r="C106" s="518" t="s">
        <v>86</v>
      </c>
      <c r="D106" s="89"/>
      <c r="E106" s="47"/>
      <c r="F106" s="47"/>
      <c r="G106" s="47"/>
      <c r="H106" s="48"/>
      <c r="I106" s="49">
        <v>279</v>
      </c>
    </row>
    <row r="107" spans="1:9" ht="12.75" customHeight="1" thickBot="1" x14ac:dyDescent="0.25">
      <c r="A107" s="183"/>
      <c r="B107" s="200">
        <f>B101+B106</f>
        <v>63534.725999999995</v>
      </c>
      <c r="C107" s="201"/>
      <c r="D107" s="200"/>
      <c r="E107" s="202"/>
      <c r="F107" s="201"/>
      <c r="G107" s="201"/>
      <c r="H107" s="200" t="s">
        <v>16</v>
      </c>
      <c r="I107" s="233">
        <f>SUM(I89:I106)</f>
        <v>279</v>
      </c>
    </row>
    <row r="108" spans="1:9" ht="77.25" thickBot="1" x14ac:dyDescent="0.25">
      <c r="A108" s="137" t="s">
        <v>382</v>
      </c>
      <c r="B108" s="120" t="s">
        <v>15</v>
      </c>
      <c r="C108" s="134" t="s">
        <v>4</v>
      </c>
      <c r="D108" s="120" t="s">
        <v>22</v>
      </c>
      <c r="E108" s="135" t="s">
        <v>17</v>
      </c>
      <c r="F108" s="120" t="s">
        <v>18</v>
      </c>
      <c r="G108" s="134" t="s">
        <v>9</v>
      </c>
      <c r="H108" s="120" t="s">
        <v>12</v>
      </c>
      <c r="I108" s="120" t="s">
        <v>11</v>
      </c>
    </row>
    <row r="109" spans="1:9" ht="12.75" customHeight="1" thickBot="1" x14ac:dyDescent="0.25">
      <c r="A109" s="230"/>
      <c r="B109" s="109">
        <v>8827.42</v>
      </c>
      <c r="C109" s="55" t="s">
        <v>65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30"/>
      <c r="B110" s="109">
        <v>9409.32</v>
      </c>
      <c r="C110" s="55" t="s">
        <v>66</v>
      </c>
      <c r="D110" s="89"/>
      <c r="E110" s="47"/>
      <c r="F110" s="47"/>
      <c r="G110" s="47"/>
      <c r="H110" s="48"/>
      <c r="I110" s="49"/>
    </row>
    <row r="111" spans="1:9" ht="12.75" customHeight="1" thickBot="1" x14ac:dyDescent="0.25">
      <c r="A111" s="230"/>
      <c r="B111" s="109">
        <v>8471.4699999999993</v>
      </c>
      <c r="C111" s="88" t="s">
        <v>69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>
        <v>8910.2800000000007</v>
      </c>
      <c r="C112" s="88" t="s">
        <v>71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230"/>
      <c r="B113" s="109">
        <v>9706.85</v>
      </c>
      <c r="C113" s="88" t="s">
        <v>72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230"/>
      <c r="B114" s="109">
        <v>9503.91</v>
      </c>
      <c r="C114" s="88" t="s">
        <v>73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30"/>
      <c r="B115" s="109">
        <v>8623.5169999999998</v>
      </c>
      <c r="C115" s="88" t="s">
        <v>74</v>
      </c>
      <c r="D115" s="89"/>
      <c r="E115" s="47"/>
      <c r="F115" s="47"/>
      <c r="G115" s="47"/>
      <c r="H115" s="48"/>
      <c r="I115" s="49"/>
    </row>
    <row r="116" spans="1:9" ht="12.75" customHeight="1" thickBot="1" x14ac:dyDescent="0.25">
      <c r="A116" s="230"/>
      <c r="B116" s="109">
        <v>9990.64</v>
      </c>
      <c r="C116" s="88" t="s">
        <v>75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230"/>
      <c r="B117" s="109">
        <v>10073.66</v>
      </c>
      <c r="C117" s="88" t="s">
        <v>76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230"/>
      <c r="B118" s="109">
        <v>9398.2209999999995</v>
      </c>
      <c r="C118" s="88" t="s">
        <v>77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230"/>
      <c r="B119" s="109">
        <v>9386.1239999999998</v>
      </c>
      <c r="C119" s="88" t="s">
        <v>78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230"/>
      <c r="B120" s="109">
        <v>9706.3119999999999</v>
      </c>
      <c r="C120" s="88" t="s">
        <v>79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230"/>
      <c r="B121" s="109"/>
      <c r="C121" s="170" t="s">
        <v>86</v>
      </c>
      <c r="D121" s="89"/>
      <c r="E121" s="47"/>
      <c r="F121" s="47"/>
      <c r="G121" s="47"/>
      <c r="H121" s="48"/>
      <c r="I121" s="49">
        <v>879.9</v>
      </c>
    </row>
    <row r="122" spans="1:9" ht="13.5" thickBot="1" x14ac:dyDescent="0.25">
      <c r="A122" s="183"/>
      <c r="B122" s="200">
        <f>SUM(B109:B121)</f>
        <v>112007.72400000002</v>
      </c>
      <c r="C122" s="201"/>
      <c r="D122" s="200"/>
      <c r="E122" s="202"/>
      <c r="F122" s="201"/>
      <c r="G122" s="201"/>
      <c r="H122" s="200" t="s">
        <v>16</v>
      </c>
      <c r="I122" s="233">
        <f>SUM(I109:I121)</f>
        <v>879.9</v>
      </c>
    </row>
    <row r="123" spans="1:9" ht="26.25" thickBot="1" x14ac:dyDescent="0.25">
      <c r="A123" s="46" t="s">
        <v>7</v>
      </c>
      <c r="B123" s="117" t="s">
        <v>15</v>
      </c>
      <c r="C123" s="117" t="s">
        <v>4</v>
      </c>
      <c r="D123" s="117" t="s">
        <v>22</v>
      </c>
      <c r="E123" s="121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</row>
    <row r="124" spans="1:9" ht="12.75" customHeight="1" x14ac:dyDescent="0.2">
      <c r="A124" s="589" t="s">
        <v>81</v>
      </c>
      <c r="B124" s="33"/>
      <c r="C124" s="33" t="s">
        <v>65</v>
      </c>
      <c r="D124" s="34"/>
      <c r="E124" s="35"/>
      <c r="F124" s="35" t="s">
        <v>82</v>
      </c>
      <c r="G124" s="35">
        <v>400</v>
      </c>
      <c r="H124" s="16">
        <v>4.54</v>
      </c>
      <c r="I124" s="160">
        <f>G124*H124</f>
        <v>1816</v>
      </c>
    </row>
    <row r="125" spans="1:9" ht="12.75" customHeight="1" x14ac:dyDescent="0.2">
      <c r="A125" s="589"/>
      <c r="B125" s="13"/>
      <c r="C125" s="13" t="s">
        <v>66</v>
      </c>
      <c r="D125" s="14"/>
      <c r="E125" s="15"/>
      <c r="F125" s="15" t="s">
        <v>82</v>
      </c>
      <c r="G125" s="15">
        <v>420</v>
      </c>
      <c r="H125" s="16">
        <v>4.54</v>
      </c>
      <c r="I125" s="43">
        <f t="shared" ref="I125:I132" si="2">G125*H125</f>
        <v>1906.8</v>
      </c>
    </row>
    <row r="126" spans="1:9" x14ac:dyDescent="0.2">
      <c r="A126" s="589"/>
      <c r="B126" s="13"/>
      <c r="C126" s="13" t="s">
        <v>69</v>
      </c>
      <c r="D126" s="14"/>
      <c r="E126" s="15"/>
      <c r="F126" s="15" t="s">
        <v>82</v>
      </c>
      <c r="G126" s="15">
        <v>530</v>
      </c>
      <c r="H126" s="16">
        <v>4.54</v>
      </c>
      <c r="I126" s="43">
        <f t="shared" si="2"/>
        <v>2406.1999999999998</v>
      </c>
    </row>
    <row r="127" spans="1:9" ht="12.75" customHeight="1" x14ac:dyDescent="0.2">
      <c r="A127" s="589"/>
      <c r="B127" s="13"/>
      <c r="C127" s="13" t="s">
        <v>71</v>
      </c>
      <c r="D127" s="14"/>
      <c r="E127" s="15"/>
      <c r="F127" s="15" t="s">
        <v>82</v>
      </c>
      <c r="G127" s="15">
        <v>810</v>
      </c>
      <c r="H127" s="16">
        <v>4.54</v>
      </c>
      <c r="I127" s="43">
        <f t="shared" si="2"/>
        <v>3677.4</v>
      </c>
    </row>
    <row r="128" spans="1:9" x14ac:dyDescent="0.2">
      <c r="A128" s="589"/>
      <c r="B128" s="13"/>
      <c r="C128" s="13" t="s">
        <v>72</v>
      </c>
      <c r="D128" s="14"/>
      <c r="E128" s="15"/>
      <c r="F128" s="15" t="s">
        <v>82</v>
      </c>
      <c r="G128" s="15">
        <v>760</v>
      </c>
      <c r="H128" s="16">
        <v>4.54</v>
      </c>
      <c r="I128" s="43">
        <f t="shared" si="2"/>
        <v>3450.4</v>
      </c>
    </row>
    <row r="129" spans="1:255" ht="12.75" customHeight="1" x14ac:dyDescent="0.2">
      <c r="A129" s="589"/>
      <c r="B129" s="13"/>
      <c r="C129" s="13" t="s">
        <v>73</v>
      </c>
      <c r="D129" s="14"/>
      <c r="E129" s="15"/>
      <c r="F129" s="15" t="s">
        <v>82</v>
      </c>
      <c r="G129" s="15">
        <v>790</v>
      </c>
      <c r="H129" s="16">
        <v>4.54</v>
      </c>
      <c r="I129" s="43">
        <f t="shared" si="2"/>
        <v>3586.6</v>
      </c>
    </row>
    <row r="130" spans="1:255" ht="12.75" customHeight="1" x14ac:dyDescent="0.2">
      <c r="A130" s="589"/>
      <c r="B130" s="13"/>
      <c r="C130" s="13" t="s">
        <v>74</v>
      </c>
      <c r="D130" s="14"/>
      <c r="E130" s="15"/>
      <c r="F130" s="15" t="s">
        <v>82</v>
      </c>
      <c r="G130" s="15">
        <v>650</v>
      </c>
      <c r="H130" s="16">
        <v>4.8099999999999996</v>
      </c>
      <c r="I130" s="43">
        <f t="shared" si="2"/>
        <v>3126.4999999999995</v>
      </c>
    </row>
    <row r="131" spans="1:255" ht="12.75" customHeight="1" x14ac:dyDescent="0.2">
      <c r="A131" s="589"/>
      <c r="B131" s="13"/>
      <c r="C131" s="13" t="s">
        <v>75</v>
      </c>
      <c r="D131" s="14"/>
      <c r="E131" s="15"/>
      <c r="F131" s="15" t="s">
        <v>82</v>
      </c>
      <c r="G131" s="15">
        <v>840</v>
      </c>
      <c r="H131" s="16">
        <v>4.8099999999999996</v>
      </c>
      <c r="I131" s="43">
        <f t="shared" si="2"/>
        <v>4040.3999999999996</v>
      </c>
    </row>
    <row r="132" spans="1:255" ht="12.75" customHeight="1" x14ac:dyDescent="0.2">
      <c r="A132" s="589"/>
      <c r="B132" s="13"/>
      <c r="C132" s="13" t="s">
        <v>76</v>
      </c>
      <c r="D132" s="14"/>
      <c r="E132" s="15"/>
      <c r="F132" s="15" t="s">
        <v>82</v>
      </c>
      <c r="G132" s="15">
        <v>940</v>
      </c>
      <c r="H132" s="16">
        <v>4.8099999999999996</v>
      </c>
      <c r="I132" s="43">
        <f t="shared" si="2"/>
        <v>4521.3999999999996</v>
      </c>
    </row>
    <row r="133" spans="1:255" ht="12.75" customHeight="1" x14ac:dyDescent="0.2">
      <c r="A133" s="589"/>
      <c r="B133" s="13"/>
      <c r="C133" s="13" t="s">
        <v>77</v>
      </c>
      <c r="D133" s="14"/>
      <c r="E133" s="15"/>
      <c r="F133" s="15" t="s">
        <v>82</v>
      </c>
      <c r="G133" s="15">
        <v>740</v>
      </c>
      <c r="H133" s="16">
        <v>4.8099999999999996</v>
      </c>
      <c r="I133" s="43">
        <f>G133*H133</f>
        <v>3559.3999999999996</v>
      </c>
    </row>
    <row r="134" spans="1:255" ht="12.75" customHeight="1" x14ac:dyDescent="0.2">
      <c r="A134" s="589"/>
      <c r="B134" s="13"/>
      <c r="C134" s="13" t="s">
        <v>78</v>
      </c>
      <c r="D134" s="14"/>
      <c r="E134" s="15"/>
      <c r="F134" s="15" t="s">
        <v>82</v>
      </c>
      <c r="G134" s="15">
        <v>860</v>
      </c>
      <c r="H134" s="16">
        <v>4.8099999999999996</v>
      </c>
      <c r="I134" s="43">
        <f>G134*H134</f>
        <v>4136.5999999999995</v>
      </c>
    </row>
    <row r="135" spans="1:255" ht="12.75" customHeight="1" x14ac:dyDescent="0.2">
      <c r="A135" s="589"/>
      <c r="B135" s="13"/>
      <c r="C135" s="13" t="s">
        <v>79</v>
      </c>
      <c r="D135" s="14"/>
      <c r="E135" s="15"/>
      <c r="F135" s="15" t="s">
        <v>82</v>
      </c>
      <c r="G135" s="15">
        <v>780</v>
      </c>
      <c r="H135" s="16">
        <v>4.8099999999999996</v>
      </c>
      <c r="I135" s="43">
        <f>G135*H135</f>
        <v>3751.7999999999997</v>
      </c>
    </row>
    <row r="136" spans="1:255" ht="12.75" customHeight="1" x14ac:dyDescent="0.2">
      <c r="A136" s="625"/>
      <c r="B136" s="13"/>
      <c r="C136" s="13" t="s">
        <v>86</v>
      </c>
      <c r="D136" s="14"/>
      <c r="E136" s="15"/>
      <c r="F136" s="15" t="s">
        <v>82</v>
      </c>
      <c r="G136" s="15">
        <f>SUM(G124:G135)</f>
        <v>8520</v>
      </c>
      <c r="H136" s="16"/>
      <c r="I136" s="246">
        <f>SUM(I124:I135)</f>
        <v>39979.5</v>
      </c>
    </row>
    <row r="137" spans="1:255" ht="25.5" x14ac:dyDescent="0.2">
      <c r="A137" s="224" t="s">
        <v>91</v>
      </c>
      <c r="B137" s="13"/>
      <c r="C137" s="13" t="s">
        <v>86</v>
      </c>
      <c r="D137" s="14"/>
      <c r="E137" s="15"/>
      <c r="F137" s="15"/>
      <c r="G137" s="15"/>
      <c r="H137" s="16"/>
      <c r="I137" s="246">
        <v>137346.42000000001</v>
      </c>
    </row>
    <row r="138" spans="1:255" ht="12.75" customHeight="1" x14ac:dyDescent="0.2">
      <c r="A138" s="224" t="s">
        <v>83</v>
      </c>
      <c r="B138" s="13"/>
      <c r="C138" s="13" t="s">
        <v>86</v>
      </c>
      <c r="D138" s="14"/>
      <c r="E138" s="15"/>
      <c r="F138" s="15"/>
      <c r="G138" s="15"/>
      <c r="H138" s="16"/>
      <c r="I138" s="246">
        <v>9350.82</v>
      </c>
    </row>
    <row r="139" spans="1:255" ht="12.75" customHeight="1" x14ac:dyDescent="0.2">
      <c r="A139" s="224" t="s">
        <v>85</v>
      </c>
      <c r="B139" s="13"/>
      <c r="C139" s="13" t="s">
        <v>86</v>
      </c>
      <c r="D139" s="14"/>
      <c r="E139" s="15"/>
      <c r="F139" s="15"/>
      <c r="G139" s="15"/>
      <c r="H139" s="16"/>
      <c r="I139" s="246">
        <v>9997.93</v>
      </c>
    </row>
    <row r="140" spans="1:255" ht="12.75" customHeight="1" x14ac:dyDescent="0.2">
      <c r="A140" s="222" t="s">
        <v>88</v>
      </c>
      <c r="B140" s="13"/>
      <c r="C140" s="13" t="s">
        <v>86</v>
      </c>
      <c r="D140" s="14"/>
      <c r="E140" s="15"/>
      <c r="F140" s="15"/>
      <c r="G140" s="15"/>
      <c r="H140" s="16"/>
      <c r="I140" s="246">
        <v>7880.4</v>
      </c>
    </row>
    <row r="141" spans="1:255" ht="12.75" customHeight="1" thickBot="1" x14ac:dyDescent="0.25">
      <c r="A141" s="222"/>
      <c r="B141" s="112"/>
      <c r="C141" s="112"/>
      <c r="D141" s="111"/>
      <c r="E141" s="113"/>
      <c r="F141" s="112"/>
      <c r="G141" s="112"/>
      <c r="H141" s="111" t="s">
        <v>16</v>
      </c>
      <c r="I141" s="235">
        <f>SUM(I136:I140)</f>
        <v>204555.07</v>
      </c>
    </row>
    <row r="142" spans="1:255" s="45" customFormat="1" ht="73.900000000000006" customHeight="1" thickBot="1" x14ac:dyDescent="0.25">
      <c r="A142" s="120" t="s">
        <v>96</v>
      </c>
      <c r="B142" s="117" t="s">
        <v>15</v>
      </c>
      <c r="C142" s="117" t="s">
        <v>4</v>
      </c>
      <c r="D142" s="117" t="s">
        <v>22</v>
      </c>
      <c r="E142" s="121" t="s">
        <v>17</v>
      </c>
      <c r="F142" s="117" t="s">
        <v>18</v>
      </c>
      <c r="G142" s="117" t="s">
        <v>9</v>
      </c>
      <c r="H142" s="117" t="s">
        <v>12</v>
      </c>
      <c r="I142" s="118" t="s">
        <v>11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30"/>
      <c r="B143" s="107">
        <v>3636.9</v>
      </c>
      <c r="C143" s="58" t="s">
        <v>65</v>
      </c>
      <c r="D143" s="67"/>
      <c r="E143" s="59"/>
      <c r="F143" s="59"/>
      <c r="G143" s="59"/>
      <c r="H143" s="60"/>
      <c r="I143" s="61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30"/>
      <c r="B144" s="108">
        <v>3198.89</v>
      </c>
      <c r="C144" s="95" t="s">
        <v>66</v>
      </c>
      <c r="D144" s="96"/>
      <c r="E144" s="97"/>
      <c r="F144" s="97"/>
      <c r="G144" s="97"/>
      <c r="H144" s="98"/>
      <c r="I144" s="9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30"/>
      <c r="B145" s="109">
        <v>3647.2</v>
      </c>
      <c r="C145" s="88" t="s">
        <v>69</v>
      </c>
      <c r="D145" s="89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30"/>
      <c r="B146" s="109">
        <v>3609.45</v>
      </c>
      <c r="C146" s="88" t="s">
        <v>71</v>
      </c>
      <c r="D146" s="89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30"/>
      <c r="B147" s="109">
        <v>3646.68</v>
      </c>
      <c r="C147" s="88" t="s">
        <v>72</v>
      </c>
      <c r="D147" s="89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30"/>
      <c r="B148" s="109">
        <v>3591.34</v>
      </c>
      <c r="C148" s="88" t="s">
        <v>73</v>
      </c>
      <c r="D148" s="89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4"/>
      <c r="B149" s="109">
        <v>3014.7919999999999</v>
      </c>
      <c r="C149" s="88" t="s">
        <v>74</v>
      </c>
      <c r="D149" s="89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4"/>
      <c r="B150" s="109">
        <v>3187.4250000000002</v>
      </c>
      <c r="C150" s="88" t="s">
        <v>75</v>
      </c>
      <c r="D150" s="89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4"/>
      <c r="B151" s="109">
        <v>3591.4409999999998</v>
      </c>
      <c r="C151" s="88" t="s">
        <v>76</v>
      </c>
      <c r="D151" s="89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4"/>
      <c r="B152" s="109">
        <v>2917.1819999999998</v>
      </c>
      <c r="C152" s="88" t="s">
        <v>77</v>
      </c>
      <c r="D152" s="89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4"/>
      <c r="B153" s="109">
        <v>2954.6529999999998</v>
      </c>
      <c r="C153" s="88" t="s">
        <v>78</v>
      </c>
      <c r="D153" s="89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4"/>
      <c r="B154" s="109">
        <v>3683.17</v>
      </c>
      <c r="C154" s="88" t="s">
        <v>79</v>
      </c>
      <c r="D154" s="89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3.5" thickBot="1" x14ac:dyDescent="0.25">
      <c r="A155" s="230"/>
      <c r="B155" s="109"/>
      <c r="C155" s="88" t="s">
        <v>86</v>
      </c>
      <c r="D155" s="89"/>
      <c r="E155" s="47"/>
      <c r="F155" s="47"/>
      <c r="G155" s="47"/>
      <c r="H155" s="48"/>
      <c r="I155" s="49">
        <v>1376.28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4"/>
      <c r="B156" s="51">
        <f>SUM(B143:B154)</f>
        <v>40679.122999999992</v>
      </c>
      <c r="C156" s="50"/>
      <c r="D156" s="51"/>
      <c r="E156" s="52"/>
      <c r="F156" s="50"/>
      <c r="G156" s="50"/>
      <c r="H156" s="51" t="s">
        <v>16</v>
      </c>
      <c r="I156" s="240">
        <f>SUM(I143:I155)</f>
        <v>1376.28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77.25" thickBot="1" x14ac:dyDescent="0.25">
      <c r="A157" s="46" t="s">
        <v>98</v>
      </c>
      <c r="B157" s="117" t="s">
        <v>15</v>
      </c>
      <c r="C157" s="117" t="s">
        <v>4</v>
      </c>
      <c r="D157" s="117" t="s">
        <v>22</v>
      </c>
      <c r="E157" s="121" t="s">
        <v>17</v>
      </c>
      <c r="F157" s="117" t="s">
        <v>18</v>
      </c>
      <c r="G157" s="117" t="s">
        <v>9</v>
      </c>
      <c r="H157" s="117" t="s">
        <v>12</v>
      </c>
      <c r="I157" s="118" t="s">
        <v>11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27.75" customHeight="1" thickBot="1" x14ac:dyDescent="0.25">
      <c r="A158" s="120" t="s">
        <v>87</v>
      </c>
      <c r="B158" s="167"/>
      <c r="C158" s="88" t="s">
        <v>86</v>
      </c>
      <c r="D158" s="241"/>
      <c r="E158" s="242"/>
      <c r="F158" s="241"/>
      <c r="G158" s="242"/>
      <c r="H158" s="242"/>
      <c r="I158" s="49">
        <v>54992.06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46"/>
      <c r="B159" s="79">
        <f>SUM(B158)</f>
        <v>0</v>
      </c>
      <c r="C159" s="78"/>
      <c r="D159" s="79"/>
      <c r="E159" s="80"/>
      <c r="F159" s="78"/>
      <c r="G159" s="78"/>
      <c r="H159" s="79" t="s">
        <v>16</v>
      </c>
      <c r="I159" s="81">
        <f>SUM(I158:I158)</f>
        <v>54992.06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26.25" thickBot="1" x14ac:dyDescent="0.25">
      <c r="A160" s="120" t="s">
        <v>1</v>
      </c>
      <c r="B160" s="263" t="s">
        <v>15</v>
      </c>
      <c r="C160" s="117" t="s">
        <v>4</v>
      </c>
      <c r="D160" s="117" t="s">
        <v>22</v>
      </c>
      <c r="E160" s="121" t="s">
        <v>17</v>
      </c>
      <c r="F160" s="117" t="s">
        <v>18</v>
      </c>
      <c r="G160" s="117" t="s">
        <v>9</v>
      </c>
      <c r="H160" s="117" t="s">
        <v>12</v>
      </c>
      <c r="I160" s="118" t="s">
        <v>11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x14ac:dyDescent="0.2">
      <c r="A161" s="597"/>
      <c r="B161" s="210">
        <v>34842.79</v>
      </c>
      <c r="C161" s="33" t="s">
        <v>65</v>
      </c>
      <c r="D161" s="308"/>
      <c r="E161" s="308"/>
      <c r="F161" s="308"/>
      <c r="G161" s="308"/>
      <c r="H161" s="308"/>
      <c r="I161" s="358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x14ac:dyDescent="0.2">
      <c r="A162" s="597"/>
      <c r="B162" s="206">
        <v>30541.53</v>
      </c>
      <c r="C162" s="13" t="s">
        <v>66</v>
      </c>
      <c r="D162" s="205"/>
      <c r="E162" s="205"/>
      <c r="F162" s="205"/>
      <c r="G162" s="205"/>
      <c r="H162" s="205"/>
      <c r="I162" s="261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x14ac:dyDescent="0.2">
      <c r="A163" s="597"/>
      <c r="B163" s="206">
        <v>42169.3</v>
      </c>
      <c r="C163" s="13" t="s">
        <v>69</v>
      </c>
      <c r="D163" s="205"/>
      <c r="E163" s="205"/>
      <c r="F163" s="205"/>
      <c r="G163" s="205"/>
      <c r="H163" s="205"/>
      <c r="I163" s="261"/>
    </row>
    <row r="164" spans="1:255" x14ac:dyDescent="0.2">
      <c r="A164" s="597"/>
      <c r="B164" s="206">
        <v>27650.65</v>
      </c>
      <c r="C164" s="13" t="s">
        <v>71</v>
      </c>
      <c r="D164" s="205"/>
      <c r="E164" s="205"/>
      <c r="F164" s="205"/>
      <c r="G164" s="205"/>
      <c r="H164" s="205"/>
      <c r="I164" s="261"/>
    </row>
    <row r="165" spans="1:255" ht="12.75" customHeight="1" x14ac:dyDescent="0.2">
      <c r="A165" s="597"/>
      <c r="B165" s="206">
        <v>29903.63</v>
      </c>
      <c r="C165" s="13" t="s">
        <v>72</v>
      </c>
      <c r="D165" s="205"/>
      <c r="E165" s="205"/>
      <c r="F165" s="205"/>
      <c r="G165" s="205"/>
      <c r="H165" s="205"/>
      <c r="I165" s="261"/>
    </row>
    <row r="166" spans="1:255" ht="12.75" customHeight="1" x14ac:dyDescent="0.2">
      <c r="A166" s="597"/>
      <c r="B166" s="206">
        <v>23500.49</v>
      </c>
      <c r="C166" s="13" t="s">
        <v>73</v>
      </c>
      <c r="D166" s="205"/>
      <c r="E166" s="205"/>
      <c r="F166" s="205"/>
      <c r="G166" s="205"/>
      <c r="H166" s="205"/>
      <c r="I166" s="261"/>
    </row>
    <row r="167" spans="1:255" ht="12.75" customHeight="1" x14ac:dyDescent="0.2">
      <c r="A167" s="597"/>
      <c r="B167" s="206">
        <v>38578</v>
      </c>
      <c r="C167" s="13" t="s">
        <v>74</v>
      </c>
      <c r="D167" s="205"/>
      <c r="E167" s="205"/>
      <c r="F167" s="205"/>
      <c r="G167" s="205"/>
      <c r="H167" s="205"/>
      <c r="I167" s="261"/>
    </row>
    <row r="168" spans="1:255" x14ac:dyDescent="0.2">
      <c r="A168" s="597"/>
      <c r="B168" s="206">
        <v>38116.35</v>
      </c>
      <c r="C168" s="13" t="s">
        <v>75</v>
      </c>
      <c r="D168" s="205"/>
      <c r="E168" s="205"/>
      <c r="F168" s="205"/>
      <c r="G168" s="205"/>
      <c r="H168" s="205"/>
      <c r="I168" s="261"/>
    </row>
    <row r="169" spans="1:255" x14ac:dyDescent="0.2">
      <c r="A169" s="597"/>
      <c r="B169" s="206">
        <v>40200.42</v>
      </c>
      <c r="C169" s="13" t="s">
        <v>76</v>
      </c>
      <c r="D169" s="205"/>
      <c r="E169" s="205"/>
      <c r="F169" s="205"/>
      <c r="G169" s="205"/>
      <c r="H169" s="205"/>
      <c r="I169" s="261"/>
    </row>
    <row r="170" spans="1:255" x14ac:dyDescent="0.2">
      <c r="A170" s="597"/>
      <c r="B170" s="206">
        <v>28748</v>
      </c>
      <c r="C170" s="13" t="s">
        <v>77</v>
      </c>
      <c r="D170" s="205"/>
      <c r="E170" s="205"/>
      <c r="F170" s="205"/>
      <c r="G170" s="205"/>
      <c r="H170" s="205"/>
      <c r="I170" s="261"/>
    </row>
    <row r="171" spans="1:255" x14ac:dyDescent="0.2">
      <c r="A171" s="597"/>
      <c r="B171" s="206">
        <v>31977.24</v>
      </c>
      <c r="C171" s="13" t="s">
        <v>78</v>
      </c>
      <c r="D171" s="205"/>
      <c r="E171" s="205"/>
      <c r="F171" s="205"/>
      <c r="G171" s="205"/>
      <c r="H171" s="205"/>
      <c r="I171" s="261"/>
    </row>
    <row r="172" spans="1:255" ht="13.5" thickBot="1" x14ac:dyDescent="0.25">
      <c r="A172" s="598"/>
      <c r="B172" s="206">
        <v>33307.730000000003</v>
      </c>
      <c r="C172" s="13" t="s">
        <v>79</v>
      </c>
      <c r="D172" s="205"/>
      <c r="E172" s="205"/>
      <c r="F172" s="205"/>
      <c r="G172" s="205"/>
      <c r="H172" s="205"/>
      <c r="I172" s="261"/>
    </row>
    <row r="173" spans="1:255" ht="26.25" thickBot="1" x14ac:dyDescent="0.25">
      <c r="A173" s="120" t="s">
        <v>89</v>
      </c>
      <c r="B173" s="206"/>
      <c r="C173" s="13" t="s">
        <v>86</v>
      </c>
      <c r="D173" s="9"/>
      <c r="E173" s="205"/>
      <c r="F173" s="9"/>
      <c r="G173" s="205"/>
      <c r="H173" s="205"/>
      <c r="I173" s="577">
        <v>102275.84</v>
      </c>
    </row>
    <row r="174" spans="1:255" ht="13.5" thickBot="1" x14ac:dyDescent="0.25">
      <c r="A174" s="120" t="s">
        <v>1599</v>
      </c>
      <c r="B174" s="185"/>
      <c r="C174" s="170" t="s">
        <v>86</v>
      </c>
      <c r="D174" s="241"/>
      <c r="E174" s="242"/>
      <c r="F174" s="241"/>
      <c r="G174" s="242"/>
      <c r="H174" s="242"/>
      <c r="I174" s="262">
        <v>28095.47</v>
      </c>
    </row>
    <row r="175" spans="1:255" ht="13.5" thickBot="1" x14ac:dyDescent="0.25">
      <c r="A175" s="46"/>
      <c r="B175" s="79">
        <f>SUM(B161:B173)</f>
        <v>399536.12999999995</v>
      </c>
      <c r="C175" s="78"/>
      <c r="D175" s="79"/>
      <c r="E175" s="80"/>
      <c r="F175" s="78"/>
      <c r="G175" s="78"/>
      <c r="H175" s="79" t="s">
        <v>16</v>
      </c>
      <c r="I175" s="81">
        <f>SUM(I161:I174)</f>
        <v>130371.31</v>
      </c>
    </row>
    <row r="176" spans="1:255" ht="51.75" thickBot="1" x14ac:dyDescent="0.25">
      <c r="A176" s="137" t="s">
        <v>97</v>
      </c>
      <c r="B176" s="117" t="s">
        <v>15</v>
      </c>
      <c r="C176" s="117" t="s">
        <v>4</v>
      </c>
      <c r="D176" s="117" t="s">
        <v>22</v>
      </c>
      <c r="E176" s="285" t="s">
        <v>17</v>
      </c>
      <c r="F176" s="117" t="s">
        <v>18</v>
      </c>
      <c r="G176" s="117" t="s">
        <v>9</v>
      </c>
      <c r="H176" s="117" t="s">
        <v>12</v>
      </c>
      <c r="I176" s="118" t="s">
        <v>11</v>
      </c>
    </row>
    <row r="177" spans="1:9" ht="13.5" thickBot="1" x14ac:dyDescent="0.25">
      <c r="A177" s="209"/>
      <c r="B177" s="188"/>
      <c r="C177" s="73" t="s">
        <v>86</v>
      </c>
      <c r="D177" s="166"/>
      <c r="E177" s="53"/>
      <c r="F177" s="53"/>
      <c r="G177" s="53"/>
      <c r="H177" s="156"/>
      <c r="I177" s="571">
        <v>87150.99</v>
      </c>
    </row>
    <row r="178" spans="1:9" ht="13.5" thickBot="1" x14ac:dyDescent="0.25">
      <c r="A178" s="137"/>
      <c r="B178" s="277"/>
      <c r="C178" s="78"/>
      <c r="D178" s="79"/>
      <c r="E178" s="80"/>
      <c r="F178" s="78"/>
      <c r="G178" s="78"/>
      <c r="H178" s="79"/>
      <c r="I178" s="81">
        <f>SUM(I177)</f>
        <v>87150.99</v>
      </c>
    </row>
    <row r="179" spans="1:9" ht="26.25" customHeight="1" x14ac:dyDescent="0.2">
      <c r="A179" s="9"/>
      <c r="B179" s="9"/>
      <c r="C179" s="9"/>
      <c r="D179" s="9"/>
      <c r="E179" s="9"/>
      <c r="F179" s="20"/>
      <c r="G179" s="20"/>
      <c r="H179" s="20"/>
      <c r="I179" s="20"/>
    </row>
    <row r="180" spans="1:9" ht="15.75" x14ac:dyDescent="0.2">
      <c r="A180" s="21" t="s">
        <v>20</v>
      </c>
      <c r="B180" s="22"/>
      <c r="C180" s="23"/>
      <c r="D180" s="4" t="s">
        <v>8</v>
      </c>
      <c r="E180" s="4" t="s">
        <v>5</v>
      </c>
      <c r="F180" s="122" t="s">
        <v>6</v>
      </c>
    </row>
    <row r="181" spans="1:9" ht="12.75" customHeight="1" x14ac:dyDescent="0.2">
      <c r="A181" s="593" t="s">
        <v>14</v>
      </c>
      <c r="B181" s="594"/>
      <c r="C181" s="25"/>
      <c r="D181" s="26">
        <f>B22</f>
        <v>102896.285</v>
      </c>
      <c r="E181" s="26">
        <f>I22</f>
        <v>2591.2999999999997</v>
      </c>
      <c r="F181" s="123">
        <f>D181+E181</f>
        <v>105487.58500000001</v>
      </c>
    </row>
    <row r="182" spans="1:9" ht="12.75" customHeight="1" x14ac:dyDescent="0.2">
      <c r="A182" s="593" t="s">
        <v>1603</v>
      </c>
      <c r="B182" s="594"/>
      <c r="C182" s="25"/>
      <c r="D182" s="26">
        <f>B87</f>
        <v>132315.08000000002</v>
      </c>
      <c r="E182" s="26">
        <f>I87</f>
        <v>10844.710000000003</v>
      </c>
      <c r="F182" s="123">
        <f>D182+E182</f>
        <v>143159.79</v>
      </c>
    </row>
    <row r="183" spans="1:9" ht="12.75" customHeight="1" x14ac:dyDescent="0.2">
      <c r="A183" s="593" t="s">
        <v>13</v>
      </c>
      <c r="B183" s="594"/>
      <c r="C183" s="25"/>
      <c r="D183" s="26">
        <f>B107</f>
        <v>63534.725999999995</v>
      </c>
      <c r="E183" s="26">
        <f>I107</f>
        <v>279</v>
      </c>
      <c r="F183" s="123">
        <f>D183+E183</f>
        <v>63813.725999999995</v>
      </c>
    </row>
    <row r="184" spans="1:9" ht="12.75" customHeight="1" x14ac:dyDescent="0.2">
      <c r="A184" s="593" t="s">
        <v>383</v>
      </c>
      <c r="B184" s="594"/>
      <c r="C184" s="25"/>
      <c r="D184" s="26">
        <f>B122</f>
        <v>112007.72400000002</v>
      </c>
      <c r="E184" s="26">
        <f>I122</f>
        <v>879.9</v>
      </c>
      <c r="F184" s="123">
        <f>D184+E184</f>
        <v>112887.62400000001</v>
      </c>
      <c r="G184" s="56"/>
    </row>
    <row r="185" spans="1:9" ht="12.75" customHeight="1" x14ac:dyDescent="0.2">
      <c r="A185" s="593" t="s">
        <v>25</v>
      </c>
      <c r="B185" s="594"/>
      <c r="C185" s="25"/>
      <c r="D185" s="26">
        <f>B156</f>
        <v>40679.122999999992</v>
      </c>
      <c r="E185" s="26">
        <f>I156</f>
        <v>1376.28</v>
      </c>
      <c r="F185" s="123">
        <f>D185+E185</f>
        <v>42055.402999999991</v>
      </c>
      <c r="G185" s="56"/>
    </row>
    <row r="186" spans="1:9" ht="12.75" customHeight="1" x14ac:dyDescent="0.2">
      <c r="A186" s="607" t="s">
        <v>68</v>
      </c>
      <c r="B186" s="608"/>
      <c r="C186" s="248"/>
      <c r="D186" s="249"/>
      <c r="E186" s="249"/>
      <c r="F186" s="245">
        <f>F187+F188+F189+F190+F191</f>
        <v>204555.07</v>
      </c>
      <c r="G186" s="56"/>
    </row>
    <row r="187" spans="1:9" ht="12.75" customHeight="1" x14ac:dyDescent="0.2">
      <c r="A187" s="605" t="s">
        <v>81</v>
      </c>
      <c r="B187" s="606"/>
      <c r="C187" s="25"/>
      <c r="D187" s="26"/>
      <c r="E187" s="26"/>
      <c r="F187" s="123">
        <f>I136</f>
        <v>39979.5</v>
      </c>
      <c r="G187" s="56"/>
    </row>
    <row r="188" spans="1:9" ht="12.75" customHeight="1" x14ac:dyDescent="0.2">
      <c r="A188" s="605" t="s">
        <v>91</v>
      </c>
      <c r="B188" s="606"/>
      <c r="C188" s="25"/>
      <c r="D188" s="26"/>
      <c r="E188" s="26"/>
      <c r="F188" s="123">
        <f>I137</f>
        <v>137346.42000000001</v>
      </c>
      <c r="G188" s="56"/>
    </row>
    <row r="189" spans="1:9" ht="12.75" customHeight="1" x14ac:dyDescent="0.2">
      <c r="A189" s="605" t="s">
        <v>83</v>
      </c>
      <c r="B189" s="606"/>
      <c r="C189" s="25"/>
      <c r="D189" s="26"/>
      <c r="E189" s="26"/>
      <c r="F189" s="123">
        <f>I138</f>
        <v>9350.82</v>
      </c>
      <c r="G189" s="56"/>
    </row>
    <row r="190" spans="1:9" ht="12.75" customHeight="1" x14ac:dyDescent="0.2">
      <c r="A190" s="605" t="s">
        <v>85</v>
      </c>
      <c r="B190" s="606"/>
      <c r="C190" s="25"/>
      <c r="D190" s="26"/>
      <c r="E190" s="26"/>
      <c r="F190" s="123">
        <f>I139</f>
        <v>9997.93</v>
      </c>
      <c r="G190" s="56"/>
    </row>
    <row r="191" spans="1:9" ht="12.75" customHeight="1" x14ac:dyDescent="0.2">
      <c r="A191" s="605" t="s">
        <v>88</v>
      </c>
      <c r="B191" s="606"/>
      <c r="C191" s="25"/>
      <c r="D191" s="26"/>
      <c r="E191" s="26"/>
      <c r="F191" s="123">
        <f>I140</f>
        <v>7880.4</v>
      </c>
      <c r="G191" s="56"/>
    </row>
    <row r="192" spans="1:9" ht="12.75" customHeight="1" x14ac:dyDescent="0.2">
      <c r="A192" s="614" t="s">
        <v>2</v>
      </c>
      <c r="B192" s="615"/>
      <c r="C192" s="25"/>
      <c r="D192" s="26">
        <f>B159</f>
        <v>0</v>
      </c>
      <c r="E192" s="26"/>
      <c r="F192" s="123">
        <f>D192+E192+I159</f>
        <v>54992.06</v>
      </c>
      <c r="G192" s="56"/>
    </row>
    <row r="193" spans="1:7" ht="12.75" customHeight="1" x14ac:dyDescent="0.2">
      <c r="A193" s="605" t="s">
        <v>1</v>
      </c>
      <c r="B193" s="606"/>
      <c r="C193" s="25"/>
      <c r="D193" s="26">
        <f>B175</f>
        <v>399536.12999999995</v>
      </c>
      <c r="E193" s="26"/>
      <c r="F193" s="123">
        <f>D193+E193+I175</f>
        <v>529907.43999999994</v>
      </c>
      <c r="G193" s="56"/>
    </row>
    <row r="194" spans="1:7" ht="27" customHeight="1" x14ac:dyDescent="0.2">
      <c r="A194" s="614" t="s">
        <v>97</v>
      </c>
      <c r="B194" s="615"/>
      <c r="C194" s="25"/>
      <c r="D194" s="26"/>
      <c r="E194" s="26"/>
      <c r="F194" s="123">
        <f>I178</f>
        <v>87150.99</v>
      </c>
      <c r="G194" s="56"/>
    </row>
    <row r="195" spans="1:7" ht="12.75" customHeight="1" x14ac:dyDescent="0.2">
      <c r="A195" s="612" t="s">
        <v>21</v>
      </c>
      <c r="B195" s="613"/>
      <c r="C195" s="27"/>
      <c r="D195" s="28">
        <f>SUM(D181:D193)</f>
        <v>850969.06799999997</v>
      </c>
      <c r="E195" s="28">
        <f>SUM(E181:E185)</f>
        <v>15971.190000000002</v>
      </c>
      <c r="F195" s="124">
        <f>F181+F182+F183+F184+F185+F186+F192+F193+F194</f>
        <v>1344009.6880000001</v>
      </c>
    </row>
  </sheetData>
  <autoFilter ref="A5:I156"/>
  <mergeCells count="47">
    <mergeCell ref="A53:A74"/>
    <mergeCell ref="C53:C75"/>
    <mergeCell ref="D81:D82"/>
    <mergeCell ref="A83:A86"/>
    <mergeCell ref="C81:C86"/>
    <mergeCell ref="D83:D86"/>
    <mergeCell ref="C76:C78"/>
    <mergeCell ref="D76:D78"/>
    <mergeCell ref="B76:B78"/>
    <mergeCell ref="D53:D74"/>
    <mergeCell ref="D6:D10"/>
    <mergeCell ref="B6:B10"/>
    <mergeCell ref="D37:D47"/>
    <mergeCell ref="B35:B47"/>
    <mergeCell ref="A37:A47"/>
    <mergeCell ref="B24:B34"/>
    <mergeCell ref="C35:C47"/>
    <mergeCell ref="C24:C34"/>
    <mergeCell ref="D24:D33"/>
    <mergeCell ref="A24:A33"/>
    <mergeCell ref="A1:B1"/>
    <mergeCell ref="G1:H1"/>
    <mergeCell ref="G2:H2"/>
    <mergeCell ref="A193:B193"/>
    <mergeCell ref="A191:B191"/>
    <mergeCell ref="A190:B190"/>
    <mergeCell ref="A192:B192"/>
    <mergeCell ref="A181:B181"/>
    <mergeCell ref="A6:A10"/>
    <mergeCell ref="C6:C10"/>
    <mergeCell ref="A161:A172"/>
    <mergeCell ref="A188:B188"/>
    <mergeCell ref="A187:B187"/>
    <mergeCell ref="A189:B189"/>
    <mergeCell ref="B53:B75"/>
    <mergeCell ref="A76:A78"/>
    <mergeCell ref="A81:A82"/>
    <mergeCell ref="A124:A136"/>
    <mergeCell ref="B81:B86"/>
    <mergeCell ref="A102:A106"/>
    <mergeCell ref="A195:B195"/>
    <mergeCell ref="A182:B182"/>
    <mergeCell ref="A183:B183"/>
    <mergeCell ref="A184:B184"/>
    <mergeCell ref="A194:B194"/>
    <mergeCell ref="A186:B186"/>
    <mergeCell ref="A185:B18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IU166"/>
  <sheetViews>
    <sheetView topLeftCell="A136" zoomScaleNormal="100" workbookViewId="0">
      <selection activeCell="A154" sqref="A154:B154"/>
    </sheetView>
  </sheetViews>
  <sheetFormatPr defaultRowHeight="12.75" customHeight="1" x14ac:dyDescent="0.2"/>
  <cols>
    <col min="1" max="1" width="22.85546875" customWidth="1"/>
    <col min="2" max="2" width="11.7109375" customWidth="1"/>
    <col min="3" max="3" width="13.140625" customWidth="1"/>
    <col min="4" max="4" width="16.28515625" customWidth="1"/>
    <col min="5" max="5" width="26.42578125" customWidth="1"/>
    <col min="6" max="6" width="12.5703125" customWidth="1"/>
    <col min="7" max="7" width="7.28515625" customWidth="1"/>
    <col min="8" max="8" width="11.28515625" customWidth="1"/>
    <col min="9" max="9" width="13.855468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2645</v>
      </c>
      <c r="E2" s="5">
        <v>729357.52</v>
      </c>
      <c r="F2" s="6">
        <v>637459.39</v>
      </c>
      <c r="G2" s="586">
        <f>E2-F2</f>
        <v>91898.13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>
        <v>9</v>
      </c>
      <c r="F3" s="1"/>
      <c r="G3" s="1"/>
      <c r="H3" s="1" t="s">
        <v>24</v>
      </c>
      <c r="I3" s="8">
        <f>F2-F166</f>
        <v>67895.01800000004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3.75" x14ac:dyDescent="0.2">
      <c r="A5" s="207" t="s">
        <v>95</v>
      </c>
      <c r="B5" s="90" t="s">
        <v>15</v>
      </c>
      <c r="C5" s="90" t="s">
        <v>4</v>
      </c>
      <c r="D5" s="90" t="s">
        <v>22</v>
      </c>
      <c r="E5" s="91" t="s">
        <v>17</v>
      </c>
      <c r="F5" s="90" t="s">
        <v>18</v>
      </c>
      <c r="G5" s="90" t="s">
        <v>9</v>
      </c>
      <c r="H5" s="90" t="s">
        <v>12</v>
      </c>
      <c r="I5" s="92" t="s">
        <v>11</v>
      </c>
    </row>
    <row r="6" spans="1:9" ht="12.75" customHeight="1" x14ac:dyDescent="0.2">
      <c r="A6" s="11"/>
      <c r="B6" s="13">
        <v>7953.5</v>
      </c>
      <c r="C6" s="13" t="s">
        <v>65</v>
      </c>
      <c r="D6" s="14"/>
      <c r="E6" s="15"/>
      <c r="F6" s="15"/>
      <c r="G6" s="15"/>
      <c r="H6" s="16"/>
      <c r="I6" s="13">
        <f t="shared" ref="I6:I12" si="0">G6*H6</f>
        <v>0</v>
      </c>
    </row>
    <row r="7" spans="1:9" ht="12.75" customHeight="1" thickBot="1" x14ac:dyDescent="0.25">
      <c r="A7" s="30"/>
      <c r="B7" s="74">
        <v>7940.37</v>
      </c>
      <c r="C7" s="74" t="s">
        <v>66</v>
      </c>
      <c r="D7" s="461"/>
      <c r="E7" s="76"/>
      <c r="F7" s="76"/>
      <c r="G7" s="76"/>
      <c r="H7" s="77"/>
      <c r="I7" s="74">
        <f t="shared" si="0"/>
        <v>0</v>
      </c>
    </row>
    <row r="8" spans="1:9" ht="13.5" thickBot="1" x14ac:dyDescent="0.25">
      <c r="A8" s="46" t="s">
        <v>421</v>
      </c>
      <c r="B8" s="88">
        <v>8488.1299999999992</v>
      </c>
      <c r="C8" s="88" t="s">
        <v>69</v>
      </c>
      <c r="D8" s="55" t="s">
        <v>653</v>
      </c>
      <c r="E8" s="47" t="s">
        <v>378</v>
      </c>
      <c r="F8" s="47" t="s">
        <v>144</v>
      </c>
      <c r="G8" s="47">
        <v>1</v>
      </c>
      <c r="H8" s="48">
        <v>300</v>
      </c>
      <c r="I8" s="49">
        <f t="shared" si="0"/>
        <v>300</v>
      </c>
    </row>
    <row r="9" spans="1:9" ht="26.25" thickBot="1" x14ac:dyDescent="0.25">
      <c r="A9" s="46" t="s">
        <v>840</v>
      </c>
      <c r="B9" s="88">
        <v>7502.43</v>
      </c>
      <c r="C9" s="88" t="s">
        <v>71</v>
      </c>
      <c r="D9" s="55"/>
      <c r="E9" s="47" t="s">
        <v>841</v>
      </c>
      <c r="F9" s="47" t="s">
        <v>102</v>
      </c>
      <c r="G9" s="47">
        <v>1</v>
      </c>
      <c r="H9" s="48">
        <v>69.78</v>
      </c>
      <c r="I9" s="49">
        <f t="shared" si="0"/>
        <v>69.78</v>
      </c>
    </row>
    <row r="10" spans="1:9" ht="12.75" customHeight="1" thickBot="1" x14ac:dyDescent="0.25">
      <c r="A10" s="268"/>
      <c r="B10" s="13">
        <v>6959.31</v>
      </c>
      <c r="C10" s="88" t="s">
        <v>72</v>
      </c>
      <c r="D10" s="274"/>
      <c r="E10" s="15"/>
      <c r="F10" s="15"/>
      <c r="G10" s="15"/>
      <c r="H10" s="16"/>
      <c r="I10" s="13">
        <f t="shared" si="0"/>
        <v>0</v>
      </c>
    </row>
    <row r="11" spans="1:9" ht="12.75" customHeight="1" thickBot="1" x14ac:dyDescent="0.25">
      <c r="A11" s="268"/>
      <c r="B11" s="13">
        <v>6156.4</v>
      </c>
      <c r="C11" s="88" t="s">
        <v>73</v>
      </c>
      <c r="D11" s="274"/>
      <c r="E11" s="15"/>
      <c r="F11" s="15"/>
      <c r="G11" s="15"/>
      <c r="H11" s="16"/>
      <c r="I11" s="13">
        <f t="shared" si="0"/>
        <v>0</v>
      </c>
    </row>
    <row r="12" spans="1:9" ht="12.75" customHeight="1" thickBot="1" x14ac:dyDescent="0.25">
      <c r="A12" s="11"/>
      <c r="B12" s="13">
        <v>7132.0169999999998</v>
      </c>
      <c r="C12" s="88" t="s">
        <v>74</v>
      </c>
      <c r="D12" s="15"/>
      <c r="E12" s="15"/>
      <c r="F12" s="15"/>
      <c r="G12" s="15"/>
      <c r="H12" s="16"/>
      <c r="I12" s="13">
        <f t="shared" si="0"/>
        <v>0</v>
      </c>
    </row>
    <row r="13" spans="1:9" ht="12.75" customHeight="1" thickBot="1" x14ac:dyDescent="0.25">
      <c r="A13" s="316"/>
      <c r="B13" s="74">
        <v>5845.9279999999999</v>
      </c>
      <c r="C13" s="157" t="s">
        <v>75</v>
      </c>
      <c r="D13" s="326"/>
      <c r="E13" s="76"/>
      <c r="F13" s="76"/>
      <c r="G13" s="76"/>
      <c r="H13" s="77"/>
      <c r="I13" s="74">
        <f>G13*H13</f>
        <v>0</v>
      </c>
    </row>
    <row r="14" spans="1:9" ht="26.25" thickBot="1" x14ac:dyDescent="0.25">
      <c r="A14" s="46" t="s">
        <v>331</v>
      </c>
      <c r="B14" s="88">
        <v>6351.6679999999997</v>
      </c>
      <c r="C14" s="88" t="s">
        <v>76</v>
      </c>
      <c r="D14" s="407" t="s">
        <v>126</v>
      </c>
      <c r="E14" s="47" t="s">
        <v>261</v>
      </c>
      <c r="F14" s="47" t="s">
        <v>100</v>
      </c>
      <c r="G14" s="47">
        <v>1</v>
      </c>
      <c r="H14" s="48">
        <v>280</v>
      </c>
      <c r="I14" s="49">
        <f>G14*H14</f>
        <v>280</v>
      </c>
    </row>
    <row r="15" spans="1:9" ht="12.75" customHeight="1" x14ac:dyDescent="0.2">
      <c r="A15" s="265"/>
      <c r="B15" s="33">
        <v>6436.3649999999998</v>
      </c>
      <c r="C15" s="33" t="s">
        <v>77</v>
      </c>
      <c r="D15" s="267"/>
      <c r="E15" s="35"/>
      <c r="F15" s="35"/>
      <c r="G15" s="35"/>
      <c r="H15" s="36"/>
      <c r="I15" s="33">
        <f>G15*H15</f>
        <v>0</v>
      </c>
    </row>
    <row r="16" spans="1:9" ht="12.75" customHeight="1" x14ac:dyDescent="0.2">
      <c r="A16" s="268"/>
      <c r="B16" s="13">
        <v>6960.8969999999999</v>
      </c>
      <c r="C16" s="33" t="s">
        <v>78</v>
      </c>
      <c r="D16" s="270"/>
      <c r="E16" s="15"/>
      <c r="F16" s="15"/>
      <c r="G16" s="15"/>
      <c r="H16" s="16"/>
      <c r="I16" s="13">
        <f>G16*H16</f>
        <v>0</v>
      </c>
    </row>
    <row r="17" spans="1:9" ht="12.75" customHeight="1" x14ac:dyDescent="0.2">
      <c r="A17" s="268"/>
      <c r="B17" s="13">
        <v>6938.31</v>
      </c>
      <c r="C17" s="33" t="s">
        <v>79</v>
      </c>
      <c r="D17" s="270"/>
      <c r="E17" s="15"/>
      <c r="F17" s="15"/>
      <c r="G17" s="15"/>
      <c r="H17" s="16"/>
      <c r="I17" s="13">
        <f>G17*H17</f>
        <v>0</v>
      </c>
    </row>
    <row r="18" spans="1:9" ht="12.75" customHeight="1" thickBot="1" x14ac:dyDescent="0.25">
      <c r="A18" s="82"/>
      <c r="B18" s="200">
        <f>SUM(B6:B17)</f>
        <v>84665.324999999997</v>
      </c>
      <c r="C18" s="201"/>
      <c r="D18" s="200"/>
      <c r="E18" s="202"/>
      <c r="F18" s="201"/>
      <c r="G18" s="201"/>
      <c r="H18" s="200" t="s">
        <v>16</v>
      </c>
      <c r="I18" s="200">
        <f>SUM(I6:I17)</f>
        <v>649.78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8" t="s">
        <v>12</v>
      </c>
      <c r="I19" s="133" t="s">
        <v>11</v>
      </c>
    </row>
    <row r="20" spans="1:9" ht="12.75" customHeight="1" thickBot="1" x14ac:dyDescent="0.25">
      <c r="A20" s="321"/>
      <c r="B20" s="322">
        <v>11487.6</v>
      </c>
      <c r="C20" s="73" t="s">
        <v>65</v>
      </c>
      <c r="D20" s="323"/>
      <c r="E20" s="53"/>
      <c r="F20" s="53"/>
      <c r="G20" s="53"/>
      <c r="H20" s="156"/>
      <c r="I20" s="73">
        <f>G20*H20</f>
        <v>0</v>
      </c>
    </row>
    <row r="21" spans="1:9" ht="12.75" customHeight="1" x14ac:dyDescent="0.2">
      <c r="A21" s="588" t="s">
        <v>353</v>
      </c>
      <c r="B21" s="579">
        <v>9641.09</v>
      </c>
      <c r="C21" s="579" t="s">
        <v>66</v>
      </c>
      <c r="D21" s="591"/>
      <c r="E21" s="37" t="s">
        <v>355</v>
      </c>
      <c r="F21" s="37" t="s">
        <v>100</v>
      </c>
      <c r="G21" s="37">
        <v>4</v>
      </c>
      <c r="H21" s="38">
        <v>17</v>
      </c>
      <c r="I21" s="39">
        <f>G21*H21</f>
        <v>68</v>
      </c>
    </row>
    <row r="22" spans="1:9" ht="12.75" customHeight="1" thickBot="1" x14ac:dyDescent="0.25">
      <c r="A22" s="590"/>
      <c r="B22" s="581"/>
      <c r="C22" s="581"/>
      <c r="D22" s="592"/>
      <c r="E22" s="40" t="s">
        <v>357</v>
      </c>
      <c r="F22" s="40" t="s">
        <v>100</v>
      </c>
      <c r="G22" s="40">
        <v>1</v>
      </c>
      <c r="H22" s="41">
        <v>18.54</v>
      </c>
      <c r="I22" s="42">
        <f t="shared" ref="I22:I73" si="1">G22*H22</f>
        <v>18.54</v>
      </c>
    </row>
    <row r="23" spans="1:9" x14ac:dyDescent="0.2">
      <c r="A23" s="588" t="s">
        <v>118</v>
      </c>
      <c r="B23" s="581"/>
      <c r="C23" s="581"/>
      <c r="D23" s="591" t="s">
        <v>310</v>
      </c>
      <c r="E23" s="37" t="s">
        <v>512</v>
      </c>
      <c r="F23" s="37" t="s">
        <v>100</v>
      </c>
      <c r="G23" s="37">
        <v>1</v>
      </c>
      <c r="H23" s="38">
        <v>320</v>
      </c>
      <c r="I23" s="39">
        <f>G23*H23</f>
        <v>320</v>
      </c>
    </row>
    <row r="24" spans="1:9" ht="13.5" thickBot="1" x14ac:dyDescent="0.25">
      <c r="A24" s="590"/>
      <c r="B24" s="580"/>
      <c r="C24" s="580"/>
      <c r="D24" s="592"/>
      <c r="E24" s="40" t="s">
        <v>460</v>
      </c>
      <c r="F24" s="40" t="s">
        <v>100</v>
      </c>
      <c r="G24" s="40">
        <v>1</v>
      </c>
      <c r="H24" s="41">
        <v>135</v>
      </c>
      <c r="I24" s="42">
        <f t="shared" si="1"/>
        <v>135</v>
      </c>
    </row>
    <row r="25" spans="1:9" ht="12.75" customHeight="1" x14ac:dyDescent="0.2">
      <c r="A25" s="588" t="s">
        <v>168</v>
      </c>
      <c r="B25" s="579">
        <v>9676.0400000000009</v>
      </c>
      <c r="C25" s="579" t="s">
        <v>69</v>
      </c>
      <c r="D25" s="591" t="s">
        <v>645</v>
      </c>
      <c r="E25" s="37" t="s">
        <v>646</v>
      </c>
      <c r="F25" s="37" t="s">
        <v>100</v>
      </c>
      <c r="G25" s="37">
        <v>2</v>
      </c>
      <c r="H25" s="38">
        <v>125.8</v>
      </c>
      <c r="I25" s="39">
        <f>G25*H25</f>
        <v>251.6</v>
      </c>
    </row>
    <row r="26" spans="1:9" x14ac:dyDescent="0.2">
      <c r="A26" s="589"/>
      <c r="B26" s="581"/>
      <c r="C26" s="581"/>
      <c r="D26" s="595"/>
      <c r="E26" s="295" t="s">
        <v>647</v>
      </c>
      <c r="F26" s="15" t="s">
        <v>100</v>
      </c>
      <c r="G26" s="295">
        <v>2</v>
      </c>
      <c r="H26" s="296">
        <v>32</v>
      </c>
      <c r="I26" s="43">
        <f t="shared" si="1"/>
        <v>64</v>
      </c>
    </row>
    <row r="27" spans="1:9" x14ac:dyDescent="0.2">
      <c r="A27" s="589"/>
      <c r="B27" s="581"/>
      <c r="C27" s="581"/>
      <c r="D27" s="595"/>
      <c r="E27" s="15" t="s">
        <v>345</v>
      </c>
      <c r="F27" s="15" t="s">
        <v>100</v>
      </c>
      <c r="G27" s="15">
        <v>2</v>
      </c>
      <c r="H27" s="16">
        <v>60.6</v>
      </c>
      <c r="I27" s="43">
        <f t="shared" si="1"/>
        <v>121.2</v>
      </c>
    </row>
    <row r="28" spans="1:9" ht="12.75" customHeight="1" x14ac:dyDescent="0.2">
      <c r="A28" s="589"/>
      <c r="B28" s="581"/>
      <c r="C28" s="581"/>
      <c r="D28" s="595"/>
      <c r="E28" s="15" t="s">
        <v>343</v>
      </c>
      <c r="F28" s="15" t="s">
        <v>100</v>
      </c>
      <c r="G28" s="15">
        <v>1</v>
      </c>
      <c r="H28" s="16">
        <v>57.25</v>
      </c>
      <c r="I28" s="43">
        <f t="shared" si="1"/>
        <v>57.25</v>
      </c>
    </row>
    <row r="29" spans="1:9" ht="12.75" customHeight="1" x14ac:dyDescent="0.2">
      <c r="A29" s="589"/>
      <c r="B29" s="581"/>
      <c r="C29" s="581"/>
      <c r="D29" s="595"/>
      <c r="E29" s="15" t="s">
        <v>648</v>
      </c>
      <c r="F29" s="15" t="s">
        <v>100</v>
      </c>
      <c r="G29" s="15">
        <v>1</v>
      </c>
      <c r="H29" s="16">
        <v>58</v>
      </c>
      <c r="I29" s="43">
        <f t="shared" si="1"/>
        <v>58</v>
      </c>
    </row>
    <row r="30" spans="1:9" ht="12.75" customHeight="1" x14ac:dyDescent="0.2">
      <c r="A30" s="589"/>
      <c r="B30" s="581"/>
      <c r="C30" s="581"/>
      <c r="D30" s="595"/>
      <c r="E30" s="15" t="s">
        <v>649</v>
      </c>
      <c r="F30" s="15" t="s">
        <v>100</v>
      </c>
      <c r="G30" s="15">
        <v>1</v>
      </c>
      <c r="H30" s="16">
        <v>66.55</v>
      </c>
      <c r="I30" s="43">
        <f t="shared" si="1"/>
        <v>66.55</v>
      </c>
    </row>
    <row r="31" spans="1:9" ht="12.75" customHeight="1" x14ac:dyDescent="0.2">
      <c r="A31" s="589"/>
      <c r="B31" s="581"/>
      <c r="C31" s="581"/>
      <c r="D31" s="595"/>
      <c r="E31" s="15" t="s">
        <v>441</v>
      </c>
      <c r="F31" s="15" t="s">
        <v>100</v>
      </c>
      <c r="G31" s="15">
        <v>1</v>
      </c>
      <c r="H31" s="16">
        <v>280</v>
      </c>
      <c r="I31" s="43">
        <f t="shared" si="1"/>
        <v>280</v>
      </c>
    </row>
    <row r="32" spans="1:9" ht="12.75" customHeight="1" thickBot="1" x14ac:dyDescent="0.25">
      <c r="A32" s="590"/>
      <c r="B32" s="581"/>
      <c r="C32" s="581"/>
      <c r="D32" s="592"/>
      <c r="E32" s="40" t="s">
        <v>185</v>
      </c>
      <c r="F32" s="40" t="s">
        <v>100</v>
      </c>
      <c r="G32" s="40">
        <v>2</v>
      </c>
      <c r="H32" s="41">
        <v>38</v>
      </c>
      <c r="I32" s="42">
        <f t="shared" si="1"/>
        <v>76</v>
      </c>
    </row>
    <row r="33" spans="1:9" ht="12.75" customHeight="1" x14ac:dyDescent="0.2">
      <c r="A33" s="588" t="s">
        <v>650</v>
      </c>
      <c r="B33" s="581"/>
      <c r="C33" s="581"/>
      <c r="D33" s="591" t="s">
        <v>651</v>
      </c>
      <c r="E33" s="37" t="s">
        <v>652</v>
      </c>
      <c r="F33" s="37" t="s">
        <v>100</v>
      </c>
      <c r="G33" s="37">
        <v>1</v>
      </c>
      <c r="H33" s="38">
        <v>106.12</v>
      </c>
      <c r="I33" s="39">
        <f t="shared" si="1"/>
        <v>106.12</v>
      </c>
    </row>
    <row r="34" spans="1:9" ht="12.75" customHeight="1" x14ac:dyDescent="0.2">
      <c r="A34" s="589"/>
      <c r="B34" s="581"/>
      <c r="C34" s="581"/>
      <c r="D34" s="595"/>
      <c r="E34" s="15" t="s">
        <v>578</v>
      </c>
      <c r="F34" s="15" t="s">
        <v>100</v>
      </c>
      <c r="G34" s="15">
        <v>1</v>
      </c>
      <c r="H34" s="16">
        <v>13.56</v>
      </c>
      <c r="I34" s="43">
        <f t="shared" si="1"/>
        <v>13.56</v>
      </c>
    </row>
    <row r="35" spans="1:9" ht="13.5" thickBot="1" x14ac:dyDescent="0.25">
      <c r="A35" s="590"/>
      <c r="B35" s="581"/>
      <c r="C35" s="581"/>
      <c r="D35" s="592"/>
      <c r="E35" s="40" t="s">
        <v>275</v>
      </c>
      <c r="F35" s="40" t="s">
        <v>100</v>
      </c>
      <c r="G35" s="40">
        <v>1</v>
      </c>
      <c r="H35" s="41">
        <v>92.39</v>
      </c>
      <c r="I35" s="42">
        <f t="shared" si="1"/>
        <v>92.39</v>
      </c>
    </row>
    <row r="36" spans="1:9" ht="26.25" thickBot="1" x14ac:dyDescent="0.25">
      <c r="A36" s="46" t="s">
        <v>353</v>
      </c>
      <c r="B36" s="580"/>
      <c r="C36" s="580"/>
      <c r="D36" s="47" t="s">
        <v>362</v>
      </c>
      <c r="E36" s="47" t="s">
        <v>355</v>
      </c>
      <c r="F36" s="47" t="s">
        <v>100</v>
      </c>
      <c r="G36" s="47">
        <v>4</v>
      </c>
      <c r="H36" s="48">
        <v>17</v>
      </c>
      <c r="I36" s="49">
        <f t="shared" si="1"/>
        <v>68</v>
      </c>
    </row>
    <row r="37" spans="1:9" ht="12.75" customHeight="1" x14ac:dyDescent="0.2">
      <c r="A37" s="588" t="s">
        <v>734</v>
      </c>
      <c r="B37" s="599">
        <v>8947.44</v>
      </c>
      <c r="C37" s="579" t="s">
        <v>71</v>
      </c>
      <c r="D37" s="602" t="s">
        <v>126</v>
      </c>
      <c r="E37" s="475" t="s">
        <v>735</v>
      </c>
      <c r="F37" s="475" t="s">
        <v>100</v>
      </c>
      <c r="G37" s="475">
        <v>1</v>
      </c>
      <c r="H37" s="476">
        <v>106.12</v>
      </c>
      <c r="I37" s="39">
        <f t="shared" si="1"/>
        <v>106.12</v>
      </c>
    </row>
    <row r="38" spans="1:9" ht="12.75" customHeight="1" x14ac:dyDescent="0.2">
      <c r="A38" s="589"/>
      <c r="B38" s="600"/>
      <c r="C38" s="581"/>
      <c r="D38" s="603"/>
      <c r="E38" s="15" t="s">
        <v>438</v>
      </c>
      <c r="F38" s="15" t="s">
        <v>100</v>
      </c>
      <c r="G38" s="15">
        <v>1</v>
      </c>
      <c r="H38" s="16">
        <v>66.5</v>
      </c>
      <c r="I38" s="43">
        <f t="shared" si="1"/>
        <v>66.5</v>
      </c>
    </row>
    <row r="39" spans="1:9" ht="12.75" customHeight="1" x14ac:dyDescent="0.2">
      <c r="A39" s="589"/>
      <c r="B39" s="600"/>
      <c r="C39" s="581"/>
      <c r="D39" s="603"/>
      <c r="E39" s="15" t="s">
        <v>571</v>
      </c>
      <c r="F39" s="15" t="s">
        <v>100</v>
      </c>
      <c r="G39" s="15">
        <v>2</v>
      </c>
      <c r="H39" s="16">
        <v>27</v>
      </c>
      <c r="I39" s="43">
        <f t="shared" si="1"/>
        <v>54</v>
      </c>
    </row>
    <row r="40" spans="1:9" ht="12.75" customHeight="1" thickBot="1" x14ac:dyDescent="0.25">
      <c r="A40" s="590"/>
      <c r="B40" s="601"/>
      <c r="C40" s="580"/>
      <c r="D40" s="604"/>
      <c r="E40" s="40" t="s">
        <v>609</v>
      </c>
      <c r="F40" s="40" t="s">
        <v>100</v>
      </c>
      <c r="G40" s="40">
        <v>1</v>
      </c>
      <c r="H40" s="41">
        <v>51</v>
      </c>
      <c r="I40" s="42">
        <f t="shared" si="1"/>
        <v>51</v>
      </c>
    </row>
    <row r="41" spans="1:9" ht="12.75" customHeight="1" x14ac:dyDescent="0.2">
      <c r="A41" s="265"/>
      <c r="B41" s="513">
        <v>8919.09</v>
      </c>
      <c r="C41" s="33" t="s">
        <v>72</v>
      </c>
      <c r="D41" s="490"/>
      <c r="E41" s="35"/>
      <c r="F41" s="35"/>
      <c r="G41" s="35"/>
      <c r="H41" s="36"/>
      <c r="I41" s="33">
        <f t="shared" si="1"/>
        <v>0</v>
      </c>
    </row>
    <row r="42" spans="1:9" ht="12.75" customHeight="1" x14ac:dyDescent="0.2">
      <c r="A42" s="268"/>
      <c r="B42" s="294">
        <v>8788.2999999999993</v>
      </c>
      <c r="C42" s="33" t="s">
        <v>73</v>
      </c>
      <c r="D42" s="297"/>
      <c r="E42" s="15"/>
      <c r="F42" s="15"/>
      <c r="G42" s="15"/>
      <c r="H42" s="16"/>
      <c r="I42" s="13">
        <f t="shared" si="1"/>
        <v>0</v>
      </c>
    </row>
    <row r="43" spans="1:9" ht="12.75" customHeight="1" thickBot="1" x14ac:dyDescent="0.25">
      <c r="A43" s="268"/>
      <c r="B43" s="294">
        <v>10338.89</v>
      </c>
      <c r="C43" s="33" t="s">
        <v>74</v>
      </c>
      <c r="D43" s="297"/>
      <c r="E43" s="295"/>
      <c r="F43" s="295"/>
      <c r="G43" s="295"/>
      <c r="H43" s="296"/>
      <c r="I43" s="13">
        <f t="shared" si="1"/>
        <v>0</v>
      </c>
    </row>
    <row r="44" spans="1:9" ht="26.25" thickBot="1" x14ac:dyDescent="0.25">
      <c r="A44" s="46" t="s">
        <v>353</v>
      </c>
      <c r="B44" s="609">
        <v>10679.81</v>
      </c>
      <c r="C44" s="609" t="s">
        <v>75</v>
      </c>
      <c r="D44" s="47" t="s">
        <v>362</v>
      </c>
      <c r="E44" s="493" t="s">
        <v>355</v>
      </c>
      <c r="F44" s="493" t="s">
        <v>100</v>
      </c>
      <c r="G44" s="493">
        <v>2</v>
      </c>
      <c r="H44" s="48">
        <v>17</v>
      </c>
      <c r="I44" s="49">
        <f t="shared" si="1"/>
        <v>34</v>
      </c>
    </row>
    <row r="45" spans="1:9" ht="12.75" customHeight="1" x14ac:dyDescent="0.2">
      <c r="A45" s="588" t="s">
        <v>168</v>
      </c>
      <c r="B45" s="610"/>
      <c r="C45" s="610"/>
      <c r="D45" s="602" t="s">
        <v>953</v>
      </c>
      <c r="E45" s="37" t="s">
        <v>646</v>
      </c>
      <c r="F45" s="37" t="s">
        <v>100</v>
      </c>
      <c r="G45" s="37">
        <v>1</v>
      </c>
      <c r="H45" s="38">
        <v>125.8</v>
      </c>
      <c r="I45" s="39">
        <f t="shared" si="1"/>
        <v>125.8</v>
      </c>
    </row>
    <row r="46" spans="1:9" ht="12.75" customHeight="1" x14ac:dyDescent="0.2">
      <c r="A46" s="589"/>
      <c r="B46" s="610"/>
      <c r="C46" s="610"/>
      <c r="D46" s="603"/>
      <c r="E46" s="15" t="s">
        <v>343</v>
      </c>
      <c r="F46" s="15" t="s">
        <v>100</v>
      </c>
      <c r="G46" s="15">
        <v>1</v>
      </c>
      <c r="H46" s="16">
        <v>57.25</v>
      </c>
      <c r="I46" s="43">
        <f t="shared" si="1"/>
        <v>57.25</v>
      </c>
    </row>
    <row r="47" spans="1:9" ht="12.75" customHeight="1" x14ac:dyDescent="0.2">
      <c r="A47" s="589"/>
      <c r="B47" s="610"/>
      <c r="C47" s="610"/>
      <c r="D47" s="603"/>
      <c r="E47" s="15" t="s">
        <v>447</v>
      </c>
      <c r="F47" s="15" t="s">
        <v>100</v>
      </c>
      <c r="G47" s="15">
        <v>1</v>
      </c>
      <c r="H47" s="16">
        <v>32</v>
      </c>
      <c r="I47" s="43">
        <f t="shared" si="1"/>
        <v>32</v>
      </c>
    </row>
    <row r="48" spans="1:9" ht="12.75" customHeight="1" x14ac:dyDescent="0.2">
      <c r="A48" s="589"/>
      <c r="B48" s="610"/>
      <c r="C48" s="610"/>
      <c r="D48" s="603"/>
      <c r="E48" s="15" t="s">
        <v>345</v>
      </c>
      <c r="F48" s="15" t="s">
        <v>100</v>
      </c>
      <c r="G48" s="15">
        <v>1</v>
      </c>
      <c r="H48" s="16">
        <v>60.6</v>
      </c>
      <c r="I48" s="43">
        <f t="shared" si="1"/>
        <v>60.6</v>
      </c>
    </row>
    <row r="49" spans="1:9" ht="12.75" customHeight="1" thickBot="1" x14ac:dyDescent="0.25">
      <c r="A49" s="590"/>
      <c r="B49" s="611"/>
      <c r="C49" s="611"/>
      <c r="D49" s="604"/>
      <c r="E49" s="40" t="s">
        <v>1137</v>
      </c>
      <c r="F49" s="40" t="s">
        <v>100</v>
      </c>
      <c r="G49" s="40">
        <v>2</v>
      </c>
      <c r="H49" s="41">
        <v>80</v>
      </c>
      <c r="I49" s="42">
        <f t="shared" si="1"/>
        <v>160</v>
      </c>
    </row>
    <row r="50" spans="1:9" ht="26.25" thickBot="1" x14ac:dyDescent="0.25">
      <c r="A50" s="46" t="s">
        <v>353</v>
      </c>
      <c r="B50" s="579">
        <v>12567.42</v>
      </c>
      <c r="C50" s="579" t="s">
        <v>76</v>
      </c>
      <c r="D50" s="47" t="s">
        <v>362</v>
      </c>
      <c r="E50" s="47" t="s">
        <v>355</v>
      </c>
      <c r="F50" s="47" t="s">
        <v>100</v>
      </c>
      <c r="G50" s="47">
        <v>1</v>
      </c>
      <c r="H50" s="48">
        <v>9.42</v>
      </c>
      <c r="I50" s="49">
        <f>G50*H50</f>
        <v>9.42</v>
      </c>
    </row>
    <row r="51" spans="1:9" ht="12.75" customHeight="1" x14ac:dyDescent="0.2">
      <c r="A51" s="588" t="s">
        <v>1269</v>
      </c>
      <c r="B51" s="581"/>
      <c r="C51" s="581"/>
      <c r="D51" s="602" t="s">
        <v>131</v>
      </c>
      <c r="E51" s="37" t="s">
        <v>336</v>
      </c>
      <c r="F51" s="37" t="s">
        <v>104</v>
      </c>
      <c r="G51" s="37">
        <v>8</v>
      </c>
      <c r="H51" s="38">
        <v>52.03</v>
      </c>
      <c r="I51" s="39">
        <f t="shared" si="1"/>
        <v>416.24</v>
      </c>
    </row>
    <row r="52" spans="1:9" x14ac:dyDescent="0.2">
      <c r="A52" s="589"/>
      <c r="B52" s="581"/>
      <c r="C52" s="581"/>
      <c r="D52" s="603"/>
      <c r="E52" s="15" t="s">
        <v>337</v>
      </c>
      <c r="F52" s="15" t="s">
        <v>100</v>
      </c>
      <c r="G52" s="15">
        <v>2</v>
      </c>
      <c r="H52" s="16">
        <v>72.92</v>
      </c>
      <c r="I52" s="43">
        <f t="shared" si="1"/>
        <v>145.84</v>
      </c>
    </row>
    <row r="53" spans="1:9" x14ac:dyDescent="0.2">
      <c r="A53" s="589"/>
      <c r="B53" s="581"/>
      <c r="C53" s="581"/>
      <c r="D53" s="603"/>
      <c r="E53" s="15" t="s">
        <v>545</v>
      </c>
      <c r="F53" s="15" t="s">
        <v>100</v>
      </c>
      <c r="G53" s="15">
        <v>1</v>
      </c>
      <c r="H53" s="16">
        <v>100</v>
      </c>
      <c r="I53" s="43">
        <f t="shared" si="1"/>
        <v>100</v>
      </c>
    </row>
    <row r="54" spans="1:9" x14ac:dyDescent="0.2">
      <c r="A54" s="589"/>
      <c r="B54" s="581"/>
      <c r="C54" s="581"/>
      <c r="D54" s="603"/>
      <c r="E54" s="15" t="s">
        <v>339</v>
      </c>
      <c r="F54" s="15" t="s">
        <v>100</v>
      </c>
      <c r="G54" s="15">
        <v>1</v>
      </c>
      <c r="H54" s="16">
        <v>210</v>
      </c>
      <c r="I54" s="43">
        <f t="shared" si="1"/>
        <v>210</v>
      </c>
    </row>
    <row r="55" spans="1:9" ht="13.5" thickBot="1" x14ac:dyDescent="0.25">
      <c r="A55" s="590"/>
      <c r="B55" s="580"/>
      <c r="C55" s="580"/>
      <c r="D55" s="604"/>
      <c r="E55" s="40" t="s">
        <v>193</v>
      </c>
      <c r="F55" s="40" t="s">
        <v>100</v>
      </c>
      <c r="G55" s="40">
        <v>1</v>
      </c>
      <c r="H55" s="41">
        <v>110.19</v>
      </c>
      <c r="I55" s="42">
        <f t="shared" si="1"/>
        <v>110.19</v>
      </c>
    </row>
    <row r="56" spans="1:9" ht="26.45" customHeight="1" x14ac:dyDescent="0.2">
      <c r="A56" s="588" t="s">
        <v>1349</v>
      </c>
      <c r="B56" s="579">
        <v>10090.39</v>
      </c>
      <c r="C56" s="579" t="s">
        <v>77</v>
      </c>
      <c r="D56" s="591" t="s">
        <v>622</v>
      </c>
      <c r="E56" s="37" t="s">
        <v>1165</v>
      </c>
      <c r="F56" s="37" t="s">
        <v>100</v>
      </c>
      <c r="G56" s="37">
        <v>2</v>
      </c>
      <c r="H56" s="38">
        <v>45</v>
      </c>
      <c r="I56" s="39">
        <f t="shared" si="1"/>
        <v>90</v>
      </c>
    </row>
    <row r="57" spans="1:9" x14ac:dyDescent="0.2">
      <c r="A57" s="589"/>
      <c r="B57" s="581"/>
      <c r="C57" s="581"/>
      <c r="D57" s="595"/>
      <c r="E57" s="15" t="s">
        <v>193</v>
      </c>
      <c r="F57" s="15" t="s">
        <v>100</v>
      </c>
      <c r="G57" s="15">
        <v>2</v>
      </c>
      <c r="H57" s="16">
        <v>110.19</v>
      </c>
      <c r="I57" s="43">
        <f t="shared" si="1"/>
        <v>220.38</v>
      </c>
    </row>
    <row r="58" spans="1:9" x14ac:dyDescent="0.2">
      <c r="A58" s="589"/>
      <c r="B58" s="581"/>
      <c r="C58" s="581"/>
      <c r="D58" s="595"/>
      <c r="E58" s="76" t="s">
        <v>1350</v>
      </c>
      <c r="F58" s="76" t="s">
        <v>100</v>
      </c>
      <c r="G58" s="76">
        <v>1</v>
      </c>
      <c r="H58" s="77">
        <v>55</v>
      </c>
      <c r="I58" s="204">
        <f t="shared" si="1"/>
        <v>55</v>
      </c>
    </row>
    <row r="59" spans="1:9" x14ac:dyDescent="0.2">
      <c r="A59" s="589"/>
      <c r="B59" s="581"/>
      <c r="C59" s="581"/>
      <c r="D59" s="595"/>
      <c r="E59" s="76" t="s">
        <v>256</v>
      </c>
      <c r="F59" s="76" t="s">
        <v>100</v>
      </c>
      <c r="G59" s="76">
        <v>1</v>
      </c>
      <c r="H59" s="77">
        <v>10</v>
      </c>
      <c r="I59" s="204">
        <f t="shared" si="1"/>
        <v>10</v>
      </c>
    </row>
    <row r="60" spans="1:9" ht="13.5" thickBot="1" x14ac:dyDescent="0.25">
      <c r="A60" s="590"/>
      <c r="B60" s="580"/>
      <c r="C60" s="580"/>
      <c r="D60" s="592"/>
      <c r="E60" s="40" t="s">
        <v>441</v>
      </c>
      <c r="F60" s="40" t="s">
        <v>100</v>
      </c>
      <c r="G60" s="40">
        <v>1</v>
      </c>
      <c r="H60" s="41">
        <v>290</v>
      </c>
      <c r="I60" s="42">
        <f t="shared" si="1"/>
        <v>290</v>
      </c>
    </row>
    <row r="61" spans="1:9" x14ac:dyDescent="0.2">
      <c r="A61" s="588" t="s">
        <v>353</v>
      </c>
      <c r="B61" s="579">
        <v>13068.39</v>
      </c>
      <c r="C61" s="579" t="s">
        <v>78</v>
      </c>
      <c r="D61" s="591" t="s">
        <v>362</v>
      </c>
      <c r="E61" s="37" t="s">
        <v>355</v>
      </c>
      <c r="F61" s="37" t="s">
        <v>100</v>
      </c>
      <c r="G61" s="37">
        <v>6</v>
      </c>
      <c r="H61" s="38">
        <v>17</v>
      </c>
      <c r="I61" s="298">
        <f t="shared" si="1"/>
        <v>102</v>
      </c>
    </row>
    <row r="62" spans="1:9" x14ac:dyDescent="0.2">
      <c r="A62" s="589"/>
      <c r="B62" s="581"/>
      <c r="C62" s="581"/>
      <c r="D62" s="595"/>
      <c r="E62" s="15" t="s">
        <v>1372</v>
      </c>
      <c r="F62" s="15" t="s">
        <v>100</v>
      </c>
      <c r="G62" s="15">
        <v>4</v>
      </c>
      <c r="H62" s="16">
        <v>275.87</v>
      </c>
      <c r="I62" s="299">
        <f t="shared" si="1"/>
        <v>1103.48</v>
      </c>
    </row>
    <row r="63" spans="1:9" ht="13.5" thickBot="1" x14ac:dyDescent="0.25">
      <c r="A63" s="590"/>
      <c r="B63" s="581"/>
      <c r="C63" s="581"/>
      <c r="D63" s="592"/>
      <c r="E63" s="86" t="s">
        <v>361</v>
      </c>
      <c r="F63" s="86" t="s">
        <v>100</v>
      </c>
      <c r="G63" s="86">
        <v>4</v>
      </c>
      <c r="H63" s="87">
        <v>20.95</v>
      </c>
      <c r="I63" s="203">
        <f t="shared" si="1"/>
        <v>83.8</v>
      </c>
    </row>
    <row r="64" spans="1:9" x14ac:dyDescent="0.2">
      <c r="A64" s="588" t="s">
        <v>952</v>
      </c>
      <c r="B64" s="581"/>
      <c r="C64" s="581"/>
      <c r="D64" s="591" t="s">
        <v>779</v>
      </c>
      <c r="E64" s="37" t="s">
        <v>253</v>
      </c>
      <c r="F64" s="37" t="s">
        <v>100</v>
      </c>
      <c r="G64" s="37">
        <v>1</v>
      </c>
      <c r="H64" s="38">
        <v>12</v>
      </c>
      <c r="I64" s="39">
        <f t="shared" si="1"/>
        <v>12</v>
      </c>
    </row>
    <row r="65" spans="1:9" x14ac:dyDescent="0.2">
      <c r="A65" s="589"/>
      <c r="B65" s="581"/>
      <c r="C65" s="581"/>
      <c r="D65" s="595"/>
      <c r="E65" s="35" t="s">
        <v>343</v>
      </c>
      <c r="F65" s="35" t="s">
        <v>100</v>
      </c>
      <c r="G65" s="35">
        <v>1</v>
      </c>
      <c r="H65" s="36">
        <v>57.25</v>
      </c>
      <c r="I65" s="160">
        <f t="shared" si="1"/>
        <v>57.25</v>
      </c>
    </row>
    <row r="66" spans="1:9" x14ac:dyDescent="0.2">
      <c r="A66" s="589"/>
      <c r="B66" s="581"/>
      <c r="C66" s="581"/>
      <c r="D66" s="595"/>
      <c r="E66" s="35" t="s">
        <v>1449</v>
      </c>
      <c r="F66" s="35" t="s">
        <v>100</v>
      </c>
      <c r="G66" s="35">
        <v>1</v>
      </c>
      <c r="H66" s="36">
        <v>66.55</v>
      </c>
      <c r="I66" s="160">
        <f t="shared" si="1"/>
        <v>66.55</v>
      </c>
    </row>
    <row r="67" spans="1:9" x14ac:dyDescent="0.2">
      <c r="A67" s="589"/>
      <c r="B67" s="581"/>
      <c r="C67" s="581"/>
      <c r="D67" s="595"/>
      <c r="E67" s="35" t="s">
        <v>342</v>
      </c>
      <c r="F67" s="35" t="s">
        <v>100</v>
      </c>
      <c r="G67" s="35">
        <v>2</v>
      </c>
      <c r="H67" s="36">
        <v>88.1</v>
      </c>
      <c r="I67" s="160">
        <f t="shared" si="1"/>
        <v>176.2</v>
      </c>
    </row>
    <row r="68" spans="1:9" x14ac:dyDescent="0.2">
      <c r="A68" s="589"/>
      <c r="B68" s="581"/>
      <c r="C68" s="581"/>
      <c r="D68" s="595"/>
      <c r="E68" s="35" t="s">
        <v>835</v>
      </c>
      <c r="F68" s="35" t="s">
        <v>100</v>
      </c>
      <c r="G68" s="35">
        <v>1</v>
      </c>
      <c r="H68" s="36">
        <v>63.36</v>
      </c>
      <c r="I68" s="160">
        <f t="shared" si="1"/>
        <v>63.36</v>
      </c>
    </row>
    <row r="69" spans="1:9" x14ac:dyDescent="0.2">
      <c r="A69" s="589"/>
      <c r="B69" s="581"/>
      <c r="C69" s="581"/>
      <c r="D69" s="595"/>
      <c r="E69" s="35" t="s">
        <v>345</v>
      </c>
      <c r="F69" s="35" t="s">
        <v>100</v>
      </c>
      <c r="G69" s="35">
        <v>2</v>
      </c>
      <c r="H69" s="36">
        <v>70</v>
      </c>
      <c r="I69" s="160">
        <f t="shared" si="1"/>
        <v>140</v>
      </c>
    </row>
    <row r="70" spans="1:9" x14ac:dyDescent="0.2">
      <c r="A70" s="589"/>
      <c r="B70" s="581"/>
      <c r="C70" s="581"/>
      <c r="D70" s="595"/>
      <c r="E70" s="35" t="s">
        <v>447</v>
      </c>
      <c r="F70" s="35" t="s">
        <v>100</v>
      </c>
      <c r="G70" s="35">
        <v>1</v>
      </c>
      <c r="H70" s="36">
        <v>32</v>
      </c>
      <c r="I70" s="160">
        <f t="shared" si="1"/>
        <v>32</v>
      </c>
    </row>
    <row r="71" spans="1:9" x14ac:dyDescent="0.2">
      <c r="A71" s="589"/>
      <c r="B71" s="581"/>
      <c r="C71" s="581"/>
      <c r="D71" s="595"/>
      <c r="E71" s="35" t="s">
        <v>185</v>
      </c>
      <c r="F71" s="35" t="s">
        <v>100</v>
      </c>
      <c r="G71" s="35">
        <v>2</v>
      </c>
      <c r="H71" s="36">
        <v>42</v>
      </c>
      <c r="I71" s="160">
        <f t="shared" si="1"/>
        <v>84</v>
      </c>
    </row>
    <row r="72" spans="1:9" x14ac:dyDescent="0.2">
      <c r="A72" s="589"/>
      <c r="B72" s="581"/>
      <c r="C72" s="581"/>
      <c r="D72" s="595"/>
      <c r="E72" s="35" t="s">
        <v>571</v>
      </c>
      <c r="F72" s="35" t="s">
        <v>100</v>
      </c>
      <c r="G72" s="35">
        <v>5</v>
      </c>
      <c r="H72" s="36">
        <v>27</v>
      </c>
      <c r="I72" s="160">
        <f t="shared" si="1"/>
        <v>135</v>
      </c>
    </row>
    <row r="73" spans="1:9" ht="13.5" thickBot="1" x14ac:dyDescent="0.25">
      <c r="A73" s="590"/>
      <c r="B73" s="580"/>
      <c r="C73" s="580"/>
      <c r="D73" s="592"/>
      <c r="E73" s="86" t="s">
        <v>441</v>
      </c>
      <c r="F73" s="86" t="s">
        <v>100</v>
      </c>
      <c r="G73" s="86">
        <v>1</v>
      </c>
      <c r="H73" s="87">
        <v>290</v>
      </c>
      <c r="I73" s="203">
        <f t="shared" si="1"/>
        <v>290</v>
      </c>
    </row>
    <row r="74" spans="1:9" x14ac:dyDescent="0.2">
      <c r="A74" s="32"/>
      <c r="B74" s="33">
        <v>11217.88</v>
      </c>
      <c r="C74" s="33" t="s">
        <v>79</v>
      </c>
      <c r="D74" s="35"/>
      <c r="E74" s="35"/>
      <c r="F74" s="35"/>
      <c r="G74" s="35"/>
      <c r="H74" s="36"/>
      <c r="I74" s="33"/>
    </row>
    <row r="75" spans="1:9" ht="12.75" customHeight="1" thickBot="1" x14ac:dyDescent="0.25">
      <c r="A75" s="221"/>
      <c r="B75" s="226">
        <f>SUM(B20:B74)</f>
        <v>125422.34000000001</v>
      </c>
      <c r="C75" s="227"/>
      <c r="D75" s="226"/>
      <c r="E75" s="228"/>
      <c r="F75" s="227"/>
      <c r="G75" s="227"/>
      <c r="H75" s="226" t="s">
        <v>16</v>
      </c>
      <c r="I75" s="229">
        <f>SUM(I20:I74)</f>
        <v>6546.1900000000005</v>
      </c>
    </row>
    <row r="76" spans="1:9" ht="64.5" thickBot="1" x14ac:dyDescent="0.25">
      <c r="A76" s="137" t="s">
        <v>381</v>
      </c>
      <c r="B76" s="82" t="s">
        <v>15</v>
      </c>
      <c r="C76" s="82" t="s">
        <v>4</v>
      </c>
      <c r="D76" s="82" t="s">
        <v>22</v>
      </c>
      <c r="E76" s="83" t="s">
        <v>17</v>
      </c>
      <c r="F76" s="82" t="s">
        <v>18</v>
      </c>
      <c r="G76" s="82" t="s">
        <v>9</v>
      </c>
      <c r="H76" s="82" t="s">
        <v>12</v>
      </c>
      <c r="I76" s="399" t="s">
        <v>11</v>
      </c>
    </row>
    <row r="77" spans="1:9" ht="12.75" customHeight="1" thickBot="1" x14ac:dyDescent="0.25">
      <c r="A77" s="230"/>
      <c r="B77" s="107">
        <v>5027.38</v>
      </c>
      <c r="C77" s="58" t="s">
        <v>65</v>
      </c>
      <c r="D77" s="67"/>
      <c r="E77" s="59"/>
      <c r="F77" s="59"/>
      <c r="G77" s="59"/>
      <c r="H77" s="60"/>
      <c r="I77" s="61"/>
    </row>
    <row r="78" spans="1:9" ht="12.75" customHeight="1" thickBot="1" x14ac:dyDescent="0.25">
      <c r="A78" s="230"/>
      <c r="B78" s="108">
        <v>5124.24</v>
      </c>
      <c r="C78" s="95" t="s">
        <v>66</v>
      </c>
      <c r="D78" s="96"/>
      <c r="E78" s="97"/>
      <c r="F78" s="97"/>
      <c r="G78" s="97"/>
      <c r="H78" s="98"/>
      <c r="I78" s="99"/>
    </row>
    <row r="79" spans="1:9" ht="12.75" customHeight="1" thickBot="1" x14ac:dyDescent="0.25">
      <c r="A79" s="230"/>
      <c r="B79" s="109">
        <v>4837.84</v>
      </c>
      <c r="C79" s="88" t="s">
        <v>69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4814.34</v>
      </c>
      <c r="C80" s="88" t="s">
        <v>71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4931.3999999999996</v>
      </c>
      <c r="C81" s="88" t="s">
        <v>72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5332.96</v>
      </c>
      <c r="C82" s="88" t="s">
        <v>73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4834.9251999999997</v>
      </c>
      <c r="C83" s="88" t="s">
        <v>74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24"/>
      <c r="B84" s="109">
        <v>6207.8990999999996</v>
      </c>
      <c r="C84" s="88" t="s">
        <v>75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24"/>
      <c r="B85" s="109">
        <v>5071.0655999999999</v>
      </c>
      <c r="C85" s="88" t="s">
        <v>76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24"/>
      <c r="B86" s="109">
        <v>4802.0006999999996</v>
      </c>
      <c r="C86" s="88" t="s">
        <v>77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24"/>
      <c r="B87" s="109">
        <v>5373.0920999999998</v>
      </c>
      <c r="C87" s="88" t="s">
        <v>78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24"/>
      <c r="B88" s="109">
        <v>5451.5550000000003</v>
      </c>
      <c r="C88" s="88" t="s">
        <v>79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1"/>
      <c r="B89" s="512">
        <f>SUM(B77:B88)</f>
        <v>61808.697699999997</v>
      </c>
      <c r="C89" s="518" t="s">
        <v>86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596" t="s">
        <v>114</v>
      </c>
      <c r="B90" s="167">
        <v>541.39</v>
      </c>
      <c r="C90" s="88" t="s">
        <v>72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597"/>
      <c r="B91" s="167">
        <v>807.92</v>
      </c>
      <c r="C91" s="88" t="s">
        <v>73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597"/>
      <c r="B92" s="167">
        <v>396.85</v>
      </c>
      <c r="C92" s="88" t="s">
        <v>74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597"/>
      <c r="B93" s="167">
        <v>160.59</v>
      </c>
      <c r="C93" s="88" t="s">
        <v>75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598"/>
      <c r="B94" s="519">
        <f>SUM(B90:B93)</f>
        <v>1906.7499999999998</v>
      </c>
      <c r="C94" s="264" t="s">
        <v>86</v>
      </c>
      <c r="D94" s="166"/>
      <c r="E94" s="53"/>
      <c r="F94" s="53"/>
      <c r="G94" s="53"/>
      <c r="H94" s="156"/>
      <c r="I94" s="49">
        <v>663.6</v>
      </c>
    </row>
    <row r="95" spans="1:9" ht="12.75" customHeight="1" thickBot="1" x14ac:dyDescent="0.25">
      <c r="A95" s="183"/>
      <c r="B95" s="111">
        <f>B89+B94</f>
        <v>63715.447699999997</v>
      </c>
      <c r="C95" s="112"/>
      <c r="D95" s="111"/>
      <c r="E95" s="113"/>
      <c r="F95" s="112"/>
      <c r="G95" s="112"/>
      <c r="H95" s="111" t="s">
        <v>16</v>
      </c>
      <c r="I95" s="235">
        <f>SUM(I77:I94)</f>
        <v>663.6</v>
      </c>
    </row>
    <row r="96" spans="1:9" ht="77.25" thickBot="1" x14ac:dyDescent="0.25">
      <c r="A96" s="137" t="s">
        <v>382</v>
      </c>
      <c r="B96" s="117" t="s">
        <v>15</v>
      </c>
      <c r="C96" s="117" t="s">
        <v>4</v>
      </c>
      <c r="D96" s="117" t="s">
        <v>22</v>
      </c>
      <c r="E96" s="121" t="s">
        <v>17</v>
      </c>
      <c r="F96" s="117" t="s">
        <v>18</v>
      </c>
      <c r="G96" s="117" t="s">
        <v>9</v>
      </c>
      <c r="H96" s="117" t="s">
        <v>12</v>
      </c>
      <c r="I96" s="118" t="s">
        <v>11</v>
      </c>
    </row>
    <row r="97" spans="1:9" ht="12.75" customHeight="1" thickBot="1" x14ac:dyDescent="0.25">
      <c r="A97" s="230"/>
      <c r="B97" s="109">
        <v>7114.42</v>
      </c>
      <c r="C97" s="33" t="s">
        <v>65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7583.29</v>
      </c>
      <c r="C98" s="13" t="s">
        <v>66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6831.16</v>
      </c>
      <c r="C99" s="33" t="s">
        <v>69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7181.13</v>
      </c>
      <c r="C100" s="13" t="s">
        <v>71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7822.83</v>
      </c>
      <c r="C101" s="33" t="s">
        <v>72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7655.8</v>
      </c>
      <c r="C102" s="13" t="s">
        <v>73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6866.6189999999997</v>
      </c>
      <c r="C103" s="33" t="s">
        <v>74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7956.018</v>
      </c>
      <c r="C104" s="13" t="s">
        <v>75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>
        <v>8021.5110000000004</v>
      </c>
      <c r="C105" s="33" t="s">
        <v>76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230"/>
      <c r="B106" s="109">
        <v>7483.6090000000004</v>
      </c>
      <c r="C106" s="13" t="s">
        <v>77</v>
      </c>
      <c r="D106" s="89"/>
      <c r="E106" s="47"/>
      <c r="F106" s="47"/>
      <c r="G106" s="47"/>
      <c r="H106" s="48"/>
      <c r="I106" s="49"/>
    </row>
    <row r="107" spans="1:9" ht="12.75" customHeight="1" thickBot="1" x14ac:dyDescent="0.25">
      <c r="A107" s="230"/>
      <c r="B107" s="109">
        <v>7474.0839999999998</v>
      </c>
      <c r="C107" s="13" t="s">
        <v>78</v>
      </c>
      <c r="D107" s="89"/>
      <c r="E107" s="47"/>
      <c r="F107" s="47"/>
      <c r="G107" s="47"/>
      <c r="H107" s="48"/>
      <c r="I107" s="49"/>
    </row>
    <row r="108" spans="1:9" ht="12.75" customHeight="1" thickBot="1" x14ac:dyDescent="0.25">
      <c r="A108" s="230"/>
      <c r="B108" s="109">
        <v>7728.8649999999998</v>
      </c>
      <c r="C108" s="13" t="s">
        <v>79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230"/>
      <c r="B109" s="109"/>
      <c r="C109" s="88" t="s">
        <v>86</v>
      </c>
      <c r="D109" s="89"/>
      <c r="E109" s="47"/>
      <c r="F109" s="47"/>
      <c r="G109" s="47"/>
      <c r="H109" s="48"/>
      <c r="I109" s="49">
        <v>700.6</v>
      </c>
    </row>
    <row r="110" spans="1:9" ht="13.5" thickBot="1" x14ac:dyDescent="0.25">
      <c r="A110" s="183"/>
      <c r="B110" s="200">
        <f>SUM(B97:B109)</f>
        <v>89719.33600000001</v>
      </c>
      <c r="C110" s="201"/>
      <c r="D110" s="200"/>
      <c r="E110" s="202"/>
      <c r="F110" s="201"/>
      <c r="G110" s="201"/>
      <c r="H110" s="200" t="s">
        <v>16</v>
      </c>
      <c r="I110" s="233">
        <f>SUM(I97:I109)</f>
        <v>700.6</v>
      </c>
    </row>
    <row r="111" spans="1:9" ht="26.25" thickBot="1" x14ac:dyDescent="0.25">
      <c r="A111" s="46" t="s">
        <v>7</v>
      </c>
      <c r="B111" s="117" t="s">
        <v>15</v>
      </c>
      <c r="C111" s="117" t="s">
        <v>4</v>
      </c>
      <c r="D111" s="117" t="s">
        <v>22</v>
      </c>
      <c r="E111" s="121" t="s">
        <v>17</v>
      </c>
      <c r="F111" s="117" t="s">
        <v>18</v>
      </c>
      <c r="G111" s="117" t="s">
        <v>9</v>
      </c>
      <c r="H111" s="117" t="s">
        <v>12</v>
      </c>
      <c r="I111" s="118" t="s">
        <v>11</v>
      </c>
    </row>
    <row r="112" spans="1:9" ht="12.75" customHeight="1" x14ac:dyDescent="0.2">
      <c r="A112" s="589" t="s">
        <v>81</v>
      </c>
      <c r="B112" s="33"/>
      <c r="C112" s="33" t="s">
        <v>65</v>
      </c>
      <c r="D112" s="34"/>
      <c r="E112" s="35"/>
      <c r="F112" s="35" t="s">
        <v>82</v>
      </c>
      <c r="G112" s="35">
        <v>163</v>
      </c>
      <c r="H112" s="16">
        <v>4.54</v>
      </c>
      <c r="I112" s="160">
        <f>G112*H112</f>
        <v>740.02</v>
      </c>
    </row>
    <row r="113" spans="1:9" x14ac:dyDescent="0.2">
      <c r="A113" s="589"/>
      <c r="B113" s="13"/>
      <c r="C113" s="13" t="s">
        <v>66</v>
      </c>
      <c r="D113" s="14"/>
      <c r="E113" s="15"/>
      <c r="F113" s="15" t="s">
        <v>82</v>
      </c>
      <c r="G113" s="15">
        <v>152</v>
      </c>
      <c r="H113" s="16">
        <v>4.54</v>
      </c>
      <c r="I113" s="43">
        <f>G113*H113</f>
        <v>690.08</v>
      </c>
    </row>
    <row r="114" spans="1:9" x14ac:dyDescent="0.2">
      <c r="A114" s="589"/>
      <c r="B114" s="13"/>
      <c r="C114" s="13" t="s">
        <v>69</v>
      </c>
      <c r="D114" s="14"/>
      <c r="E114" s="15"/>
      <c r="F114" s="15" t="s">
        <v>82</v>
      </c>
      <c r="G114" s="15">
        <v>97.91</v>
      </c>
      <c r="H114" s="16">
        <v>4.54</v>
      </c>
      <c r="I114" s="43">
        <f>G114*H114</f>
        <v>444.51139999999998</v>
      </c>
    </row>
    <row r="115" spans="1:9" ht="12.75" customHeight="1" x14ac:dyDescent="0.2">
      <c r="A115" s="589"/>
      <c r="B115" s="13"/>
      <c r="C115" s="13" t="s">
        <v>71</v>
      </c>
      <c r="D115" s="14"/>
      <c r="E115" s="15"/>
      <c r="F115" s="15" t="s">
        <v>82</v>
      </c>
      <c r="G115" s="15">
        <v>125.71</v>
      </c>
      <c r="H115" s="16">
        <v>4.54</v>
      </c>
      <c r="I115" s="43">
        <f t="shared" ref="I115:I121" si="2">G115*H115</f>
        <v>570.72339999999997</v>
      </c>
    </row>
    <row r="116" spans="1:9" x14ac:dyDescent="0.2">
      <c r="A116" s="589"/>
      <c r="B116" s="13"/>
      <c r="C116" s="13" t="s">
        <v>72</v>
      </c>
      <c r="D116" s="14"/>
      <c r="E116" s="15"/>
      <c r="F116" s="15" t="s">
        <v>82</v>
      </c>
      <c r="G116" s="15">
        <v>167.33</v>
      </c>
      <c r="H116" s="16">
        <v>4.54</v>
      </c>
      <c r="I116" s="43">
        <f t="shared" si="2"/>
        <v>759.67820000000006</v>
      </c>
    </row>
    <row r="117" spans="1:9" ht="12.75" customHeight="1" x14ac:dyDescent="0.2">
      <c r="A117" s="589"/>
      <c r="B117" s="13"/>
      <c r="C117" s="13" t="s">
        <v>73</v>
      </c>
      <c r="D117" s="14"/>
      <c r="E117" s="15"/>
      <c r="F117" s="15" t="s">
        <v>82</v>
      </c>
      <c r="G117" s="15">
        <v>-48.06</v>
      </c>
      <c r="H117" s="16">
        <v>4.54</v>
      </c>
      <c r="I117" s="43">
        <f t="shared" si="2"/>
        <v>-218.19240000000002</v>
      </c>
    </row>
    <row r="118" spans="1:9" ht="12.75" customHeight="1" x14ac:dyDescent="0.2">
      <c r="A118" s="589"/>
      <c r="B118" s="13"/>
      <c r="C118" s="13" t="s">
        <v>74</v>
      </c>
      <c r="D118" s="14"/>
      <c r="E118" s="15"/>
      <c r="F118" s="15" t="s">
        <v>82</v>
      </c>
      <c r="G118" s="15">
        <v>-46.1</v>
      </c>
      <c r="H118" s="16">
        <v>4.8099999999999996</v>
      </c>
      <c r="I118" s="43">
        <f t="shared" si="2"/>
        <v>-221.74099999999999</v>
      </c>
    </row>
    <row r="119" spans="1:9" ht="12.75" customHeight="1" x14ac:dyDescent="0.2">
      <c r="A119" s="589"/>
      <c r="B119" s="13"/>
      <c r="C119" s="13" t="s">
        <v>75</v>
      </c>
      <c r="D119" s="14"/>
      <c r="E119" s="15"/>
      <c r="F119" s="15" t="s">
        <v>82</v>
      </c>
      <c r="G119" s="15">
        <v>148.4</v>
      </c>
      <c r="H119" s="16">
        <v>4.8099999999999996</v>
      </c>
      <c r="I119" s="43">
        <f t="shared" si="2"/>
        <v>713.80399999999997</v>
      </c>
    </row>
    <row r="120" spans="1:9" ht="12.75" customHeight="1" x14ac:dyDescent="0.2">
      <c r="A120" s="589"/>
      <c r="B120" s="13"/>
      <c r="C120" s="13" t="s">
        <v>76</v>
      </c>
      <c r="D120" s="14"/>
      <c r="E120" s="15"/>
      <c r="F120" s="15" t="s">
        <v>82</v>
      </c>
      <c r="G120" s="15">
        <v>97.87</v>
      </c>
      <c r="H120" s="16">
        <v>4.8099999999999996</v>
      </c>
      <c r="I120" s="43">
        <f t="shared" si="2"/>
        <v>470.75469999999996</v>
      </c>
    </row>
    <row r="121" spans="1:9" ht="12.75" customHeight="1" x14ac:dyDescent="0.2">
      <c r="A121" s="589"/>
      <c r="B121" s="13"/>
      <c r="C121" s="13" t="s">
        <v>77</v>
      </c>
      <c r="D121" s="14"/>
      <c r="E121" s="15"/>
      <c r="F121" s="15" t="s">
        <v>82</v>
      </c>
      <c r="G121" s="15">
        <v>250.78</v>
      </c>
      <c r="H121" s="16">
        <v>4.8099999999999996</v>
      </c>
      <c r="I121" s="43">
        <f t="shared" si="2"/>
        <v>1206.2518</v>
      </c>
    </row>
    <row r="122" spans="1:9" ht="12.75" customHeight="1" x14ac:dyDescent="0.2">
      <c r="A122" s="589"/>
      <c r="B122" s="13"/>
      <c r="C122" s="13" t="s">
        <v>78</v>
      </c>
      <c r="D122" s="14"/>
      <c r="E122" s="15"/>
      <c r="F122" s="15" t="s">
        <v>82</v>
      </c>
      <c r="G122" s="15">
        <v>145.52000000000001</v>
      </c>
      <c r="H122" s="16">
        <v>4.8099999999999996</v>
      </c>
      <c r="I122" s="43">
        <f>G122*H122</f>
        <v>699.95119999999997</v>
      </c>
    </row>
    <row r="123" spans="1:9" ht="12.75" customHeight="1" x14ac:dyDescent="0.2">
      <c r="A123" s="589"/>
      <c r="B123" s="13"/>
      <c r="C123" s="13" t="s">
        <v>79</v>
      </c>
      <c r="D123" s="14"/>
      <c r="E123" s="15"/>
      <c r="F123" s="15" t="s">
        <v>82</v>
      </c>
      <c r="G123" s="15">
        <v>-28.6</v>
      </c>
      <c r="H123" s="16">
        <v>4.8099999999999996</v>
      </c>
      <c r="I123" s="43">
        <f>G123*H123</f>
        <v>-137.566</v>
      </c>
    </row>
    <row r="124" spans="1:9" ht="12.75" customHeight="1" x14ac:dyDescent="0.2">
      <c r="A124" s="589"/>
      <c r="B124" s="74"/>
      <c r="C124" s="74" t="s">
        <v>86</v>
      </c>
      <c r="D124" s="14"/>
      <c r="E124" s="15"/>
      <c r="F124" s="15" t="s">
        <v>82</v>
      </c>
      <c r="G124" s="15">
        <f>SUM(G112:G123)</f>
        <v>1225.7600000000002</v>
      </c>
      <c r="H124" s="16"/>
      <c r="I124" s="246">
        <f>SUM(I112:I123)</f>
        <v>5718.2753000000002</v>
      </c>
    </row>
    <row r="125" spans="1:9" ht="25.5" x14ac:dyDescent="0.2">
      <c r="A125" s="11" t="s">
        <v>91</v>
      </c>
      <c r="B125" s="13"/>
      <c r="C125" s="13" t="s">
        <v>86</v>
      </c>
      <c r="D125" s="14"/>
      <c r="E125" s="15"/>
      <c r="F125" s="15"/>
      <c r="G125" s="15"/>
      <c r="H125" s="16"/>
      <c r="I125" s="246">
        <v>111853.51</v>
      </c>
    </row>
    <row r="126" spans="1:9" ht="12.75" customHeight="1" x14ac:dyDescent="0.2">
      <c r="A126" s="11" t="s">
        <v>83</v>
      </c>
      <c r="B126" s="13"/>
      <c r="C126" s="13" t="s">
        <v>86</v>
      </c>
      <c r="D126" s="14"/>
      <c r="E126" s="15"/>
      <c r="F126" s="15"/>
      <c r="G126" s="15"/>
      <c r="H126" s="16"/>
      <c r="I126" s="246">
        <v>7532.48</v>
      </c>
    </row>
    <row r="127" spans="1:9" ht="12.75" customHeight="1" x14ac:dyDescent="0.2">
      <c r="A127" s="11" t="s">
        <v>85</v>
      </c>
      <c r="B127" s="13"/>
      <c r="C127" s="13" t="s">
        <v>86</v>
      </c>
      <c r="D127" s="14"/>
      <c r="E127" s="15"/>
      <c r="F127" s="15"/>
      <c r="G127" s="15"/>
      <c r="H127" s="16"/>
      <c r="I127" s="246">
        <v>8053.76</v>
      </c>
    </row>
    <row r="128" spans="1:9" ht="12.75" customHeight="1" x14ac:dyDescent="0.2">
      <c r="A128" s="243" t="s">
        <v>88</v>
      </c>
      <c r="B128" s="13"/>
      <c r="C128" s="13" t="s">
        <v>86</v>
      </c>
      <c r="D128" s="14"/>
      <c r="E128" s="15"/>
      <c r="F128" s="15"/>
      <c r="G128" s="15"/>
      <c r="H128" s="16"/>
      <c r="I128" s="246">
        <v>6348</v>
      </c>
    </row>
    <row r="129" spans="1:255" ht="12.75" customHeight="1" thickBot="1" x14ac:dyDescent="0.25">
      <c r="A129" s="222"/>
      <c r="B129" s="112"/>
      <c r="C129" s="112"/>
      <c r="D129" s="111"/>
      <c r="E129" s="113"/>
      <c r="F129" s="112"/>
      <c r="G129" s="112"/>
      <c r="H129" s="111" t="s">
        <v>16</v>
      </c>
      <c r="I129" s="235">
        <f>SUM(I124:I128)</f>
        <v>139506.02529999998</v>
      </c>
    </row>
    <row r="130" spans="1:255" s="45" customFormat="1" ht="66.599999999999994" customHeight="1" thickBot="1" x14ac:dyDescent="0.25">
      <c r="A130" s="120" t="s">
        <v>96</v>
      </c>
      <c r="B130" s="117" t="s">
        <v>15</v>
      </c>
      <c r="C130" s="117" t="s">
        <v>4</v>
      </c>
      <c r="D130" s="117" t="s">
        <v>22</v>
      </c>
      <c r="E130" s="121" t="s">
        <v>17</v>
      </c>
      <c r="F130" s="117" t="s">
        <v>18</v>
      </c>
      <c r="G130" s="117" t="s">
        <v>9</v>
      </c>
      <c r="H130" s="117" t="s">
        <v>12</v>
      </c>
      <c r="I130" s="118" t="s">
        <v>11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30"/>
      <c r="B131" s="107">
        <v>2940.34</v>
      </c>
      <c r="C131" s="58" t="s">
        <v>65</v>
      </c>
      <c r="D131" s="67"/>
      <c r="E131" s="59"/>
      <c r="F131" s="59"/>
      <c r="G131" s="59"/>
      <c r="H131" s="60"/>
      <c r="I131" s="61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30"/>
      <c r="B132" s="108">
        <v>2575.63</v>
      </c>
      <c r="C132" s="95" t="s">
        <v>66</v>
      </c>
      <c r="D132" s="96"/>
      <c r="E132" s="97"/>
      <c r="F132" s="97"/>
      <c r="G132" s="97"/>
      <c r="H132" s="98"/>
      <c r="I132" s="9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30"/>
      <c r="B133" s="109">
        <v>2937.63</v>
      </c>
      <c r="C133" s="88" t="s">
        <v>69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30"/>
      <c r="B134" s="109">
        <v>2904.05</v>
      </c>
      <c r="C134" s="88" t="s">
        <v>71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30"/>
      <c r="B135" s="109">
        <v>2934.01</v>
      </c>
      <c r="C135" s="88" t="s">
        <v>72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30"/>
      <c r="B136" s="109">
        <v>2892.98</v>
      </c>
      <c r="C136" s="88" t="s">
        <v>73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30"/>
      <c r="B137" s="109">
        <v>2430.6219999999998</v>
      </c>
      <c r="C137" s="88" t="s">
        <v>74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4"/>
      <c r="B138" s="109">
        <v>2570.1799999999998</v>
      </c>
      <c r="C138" s="88" t="s">
        <v>75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4"/>
      <c r="B139" s="109">
        <v>2895.7020000000002</v>
      </c>
      <c r="C139" s="88" t="s">
        <v>76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4"/>
      <c r="B140" s="109">
        <v>2352.0740000000001</v>
      </c>
      <c r="C140" s="88" t="s">
        <v>77</v>
      </c>
      <c r="D140" s="89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4"/>
      <c r="B141" s="109">
        <v>2382.2440000000001</v>
      </c>
      <c r="C141" s="88" t="s">
        <v>78</v>
      </c>
      <c r="D141" s="89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4"/>
      <c r="B142" s="109">
        <v>2969.502</v>
      </c>
      <c r="C142" s="88" t="s">
        <v>79</v>
      </c>
      <c r="D142" s="89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3.5" thickBot="1" x14ac:dyDescent="0.25">
      <c r="A143" s="224"/>
      <c r="B143" s="188"/>
      <c r="C143" s="73" t="s">
        <v>86</v>
      </c>
      <c r="D143" s="166"/>
      <c r="E143" s="53"/>
      <c r="F143" s="53"/>
      <c r="G143" s="53"/>
      <c r="H143" s="156"/>
      <c r="I143" s="49">
        <v>1108.6500000000001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4"/>
      <c r="B144" s="18">
        <f>SUM(B131:B143)</f>
        <v>32784.964</v>
      </c>
      <c r="C144" s="17"/>
      <c r="D144" s="18"/>
      <c r="E144" s="19"/>
      <c r="F144" s="17"/>
      <c r="G144" s="17"/>
      <c r="H144" s="18" t="s">
        <v>16</v>
      </c>
      <c r="I144" s="236">
        <f>SUM(I131:I143)</f>
        <v>1108.6500000000001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72.599999999999994" customHeight="1" thickBot="1" x14ac:dyDescent="0.25">
      <c r="A145" s="46" t="s">
        <v>98</v>
      </c>
      <c r="B145" s="117" t="s">
        <v>15</v>
      </c>
      <c r="C145" s="117" t="s">
        <v>4</v>
      </c>
      <c r="D145" s="117" t="s">
        <v>22</v>
      </c>
      <c r="E145" s="121" t="s">
        <v>17</v>
      </c>
      <c r="F145" s="117" t="s">
        <v>18</v>
      </c>
      <c r="G145" s="117" t="s">
        <v>9</v>
      </c>
      <c r="H145" s="117" t="s">
        <v>12</v>
      </c>
      <c r="I145" s="118" t="s">
        <v>11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26.25" thickBot="1" x14ac:dyDescent="0.25">
      <c r="A146" s="209" t="s">
        <v>87</v>
      </c>
      <c r="B146" s="185"/>
      <c r="C146" s="170" t="s">
        <v>86</v>
      </c>
      <c r="D146" s="241"/>
      <c r="E146" s="242"/>
      <c r="F146" s="241"/>
      <c r="G146" s="242"/>
      <c r="H146" s="242"/>
      <c r="I146" s="203">
        <v>44298.46</v>
      </c>
    </row>
    <row r="147" spans="1:255" ht="13.5" thickBot="1" x14ac:dyDescent="0.25">
      <c r="A147" s="46"/>
      <c r="B147" s="79">
        <f>SUM(B146:B146)</f>
        <v>0</v>
      </c>
      <c r="C147" s="78"/>
      <c r="D147" s="79"/>
      <c r="E147" s="80"/>
      <c r="F147" s="78"/>
      <c r="G147" s="78"/>
      <c r="H147" s="79" t="s">
        <v>16</v>
      </c>
      <c r="I147" s="81">
        <f>SUM(I146:I146)</f>
        <v>44298.46</v>
      </c>
    </row>
    <row r="148" spans="1:255" ht="51.75" thickBot="1" x14ac:dyDescent="0.25">
      <c r="A148" s="137" t="s">
        <v>97</v>
      </c>
      <c r="B148" s="117" t="s">
        <v>15</v>
      </c>
      <c r="C148" s="117" t="s">
        <v>4</v>
      </c>
      <c r="D148" s="117" t="s">
        <v>22</v>
      </c>
      <c r="E148" s="285" t="s">
        <v>17</v>
      </c>
      <c r="F148" s="117" t="s">
        <v>18</v>
      </c>
      <c r="G148" s="117" t="s">
        <v>9</v>
      </c>
      <c r="H148" s="117" t="s">
        <v>12</v>
      </c>
      <c r="I148" s="118" t="s">
        <v>11</v>
      </c>
    </row>
    <row r="149" spans="1:255" ht="13.5" thickBot="1" x14ac:dyDescent="0.25">
      <c r="A149" s="209"/>
      <c r="B149" s="188"/>
      <c r="C149" s="73" t="s">
        <v>86</v>
      </c>
      <c r="D149" s="166"/>
      <c r="E149" s="53"/>
      <c r="F149" s="53"/>
      <c r="G149" s="53"/>
      <c r="H149" s="156"/>
      <c r="I149" s="284">
        <v>70203.59</v>
      </c>
    </row>
    <row r="150" spans="1:255" ht="13.5" thickBot="1" x14ac:dyDescent="0.25">
      <c r="A150" s="137"/>
      <c r="B150" s="277"/>
      <c r="C150" s="78"/>
      <c r="D150" s="79"/>
      <c r="E150" s="80"/>
      <c r="F150" s="78"/>
      <c r="G150" s="78"/>
      <c r="H150" s="79"/>
      <c r="I150" s="81">
        <f>SUM(I149)</f>
        <v>70203.59</v>
      </c>
    </row>
    <row r="151" spans="1:255" x14ac:dyDescent="0.2">
      <c r="A151" s="9"/>
      <c r="B151" s="9"/>
      <c r="C151" s="9"/>
      <c r="D151" s="9"/>
      <c r="E151" s="9"/>
      <c r="F151" s="20"/>
      <c r="G151" s="20"/>
      <c r="H151" s="20"/>
      <c r="I151" s="20"/>
    </row>
    <row r="152" spans="1:255" ht="12.75" customHeight="1" x14ac:dyDescent="0.2">
      <c r="A152" s="21" t="s">
        <v>20</v>
      </c>
      <c r="B152" s="22"/>
      <c r="C152" s="23"/>
      <c r="D152" s="4" t="s">
        <v>8</v>
      </c>
      <c r="E152" s="4" t="s">
        <v>5</v>
      </c>
      <c r="F152" s="122" t="s">
        <v>6</v>
      </c>
    </row>
    <row r="153" spans="1:255" ht="12.75" customHeight="1" x14ac:dyDescent="0.2">
      <c r="A153" s="593" t="s">
        <v>14</v>
      </c>
      <c r="B153" s="594"/>
      <c r="C153" s="25"/>
      <c r="D153" s="26">
        <f>B18</f>
        <v>84665.324999999997</v>
      </c>
      <c r="E153" s="26">
        <f>I18</f>
        <v>649.78</v>
      </c>
      <c r="F153" s="123">
        <f>D153+E153</f>
        <v>85315.104999999996</v>
      </c>
    </row>
    <row r="154" spans="1:255" ht="12.75" customHeight="1" x14ac:dyDescent="0.2">
      <c r="A154" s="593" t="s">
        <v>1603</v>
      </c>
      <c r="B154" s="594"/>
      <c r="C154" s="25"/>
      <c r="D154" s="26">
        <f>B75</f>
        <v>125422.34000000001</v>
      </c>
      <c r="E154" s="26">
        <f>I75</f>
        <v>6546.1900000000005</v>
      </c>
      <c r="F154" s="123">
        <f>D154+E154</f>
        <v>131968.53</v>
      </c>
    </row>
    <row r="155" spans="1:255" ht="12.75" customHeight="1" x14ac:dyDescent="0.2">
      <c r="A155" s="593" t="s">
        <v>13</v>
      </c>
      <c r="B155" s="594"/>
      <c r="C155" s="25"/>
      <c r="D155" s="26">
        <f>B95</f>
        <v>63715.447699999997</v>
      </c>
      <c r="E155" s="26">
        <f>I95</f>
        <v>663.6</v>
      </c>
      <c r="F155" s="123">
        <f>D155+E155</f>
        <v>64379.047699999996</v>
      </c>
    </row>
    <row r="156" spans="1:255" ht="12.75" customHeight="1" x14ac:dyDescent="0.2">
      <c r="A156" s="593" t="s">
        <v>383</v>
      </c>
      <c r="B156" s="594"/>
      <c r="C156" s="25"/>
      <c r="D156" s="26">
        <f>B110</f>
        <v>89719.33600000001</v>
      </c>
      <c r="E156" s="26">
        <f>I110</f>
        <v>700.6</v>
      </c>
      <c r="F156" s="123">
        <f>D156+E156</f>
        <v>90419.936000000016</v>
      </c>
    </row>
    <row r="157" spans="1:255" ht="12.75" customHeight="1" x14ac:dyDescent="0.2">
      <c r="A157" s="593" t="s">
        <v>25</v>
      </c>
      <c r="B157" s="594"/>
      <c r="C157" s="25"/>
      <c r="D157" s="26">
        <f>B144</f>
        <v>32784.964</v>
      </c>
      <c r="E157" s="26">
        <f>I144</f>
        <v>1108.6500000000001</v>
      </c>
      <c r="F157" s="123">
        <f>D157+E157</f>
        <v>33893.614000000001</v>
      </c>
      <c r="G157" s="56"/>
    </row>
    <row r="158" spans="1:255" ht="12.75" customHeight="1" x14ac:dyDescent="0.2">
      <c r="A158" s="607" t="s">
        <v>68</v>
      </c>
      <c r="B158" s="608"/>
      <c r="C158" s="248"/>
      <c r="D158" s="249"/>
      <c r="E158" s="249"/>
      <c r="F158" s="245">
        <f>F159+F160+F161+F162+F163</f>
        <v>139506.02529999998</v>
      </c>
      <c r="G158" s="56"/>
    </row>
    <row r="159" spans="1:255" ht="12.75" customHeight="1" x14ac:dyDescent="0.2">
      <c r="A159" s="605" t="s">
        <v>81</v>
      </c>
      <c r="B159" s="606"/>
      <c r="C159" s="25"/>
      <c r="D159" s="26"/>
      <c r="E159" s="26"/>
      <c r="F159" s="123">
        <f>I124</f>
        <v>5718.2753000000002</v>
      </c>
      <c r="G159" s="56"/>
    </row>
    <row r="160" spans="1:255" ht="12.75" customHeight="1" x14ac:dyDescent="0.2">
      <c r="A160" s="605" t="s">
        <v>91</v>
      </c>
      <c r="B160" s="606"/>
      <c r="C160" s="25"/>
      <c r="D160" s="26"/>
      <c r="E160" s="26"/>
      <c r="F160" s="123">
        <f>I125</f>
        <v>111853.51</v>
      </c>
      <c r="G160" s="56"/>
    </row>
    <row r="161" spans="1:7" ht="12.75" customHeight="1" x14ac:dyDescent="0.2">
      <c r="A161" s="605" t="s">
        <v>83</v>
      </c>
      <c r="B161" s="606"/>
      <c r="C161" s="25"/>
      <c r="D161" s="26"/>
      <c r="E161" s="26"/>
      <c r="F161" s="123">
        <f>I126</f>
        <v>7532.48</v>
      </c>
      <c r="G161" s="56"/>
    </row>
    <row r="162" spans="1:7" ht="12.75" customHeight="1" x14ac:dyDescent="0.2">
      <c r="A162" s="605" t="s">
        <v>85</v>
      </c>
      <c r="B162" s="606"/>
      <c r="C162" s="25"/>
      <c r="D162" s="26"/>
      <c r="E162" s="26"/>
      <c r="F162" s="123">
        <f>I127</f>
        <v>8053.76</v>
      </c>
      <c r="G162" s="56"/>
    </row>
    <row r="163" spans="1:7" ht="12.75" customHeight="1" x14ac:dyDescent="0.2">
      <c r="A163" s="605" t="s">
        <v>88</v>
      </c>
      <c r="B163" s="606"/>
      <c r="C163" s="25"/>
      <c r="D163" s="26"/>
      <c r="E163" s="26"/>
      <c r="F163" s="123">
        <f>I128</f>
        <v>6348</v>
      </c>
      <c r="G163" s="56"/>
    </row>
    <row r="164" spans="1:7" ht="12.75" customHeight="1" x14ac:dyDescent="0.2">
      <c r="A164" s="614" t="s">
        <v>2</v>
      </c>
      <c r="B164" s="615"/>
      <c r="C164" s="25"/>
      <c r="D164" s="26">
        <f>B147</f>
        <v>0</v>
      </c>
      <c r="E164" s="26"/>
      <c r="F164" s="123">
        <f>D164+I147</f>
        <v>44298.46</v>
      </c>
      <c r="G164" s="56"/>
    </row>
    <row r="165" spans="1:7" ht="30" customHeight="1" x14ac:dyDescent="0.2">
      <c r="A165" s="614" t="s">
        <v>97</v>
      </c>
      <c r="B165" s="615"/>
      <c r="C165" s="25"/>
      <c r="D165" s="26"/>
      <c r="E165" s="26"/>
      <c r="F165" s="123">
        <f>I150</f>
        <v>70203.59</v>
      </c>
      <c r="G165" s="56"/>
    </row>
    <row r="166" spans="1:7" ht="12.75" customHeight="1" x14ac:dyDescent="0.2">
      <c r="A166" s="612" t="s">
        <v>21</v>
      </c>
      <c r="B166" s="613"/>
      <c r="C166" s="27"/>
      <c r="D166" s="28">
        <f>SUM(D153:D164)</f>
        <v>396307.41269999999</v>
      </c>
      <c r="E166" s="28">
        <f>SUM(E153:E157)</f>
        <v>9668.82</v>
      </c>
      <c r="F166" s="124">
        <f>F153+F154+F155++F157+F158+F164+F165</f>
        <v>569564.37199999997</v>
      </c>
      <c r="G166" s="56"/>
    </row>
  </sheetData>
  <autoFilter ref="A5:I144"/>
  <mergeCells count="53">
    <mergeCell ref="A37:A40"/>
    <mergeCell ref="A90:A94"/>
    <mergeCell ref="A45:A49"/>
    <mergeCell ref="A112:A124"/>
    <mergeCell ref="B44:B49"/>
    <mergeCell ref="A64:A73"/>
    <mergeCell ref="A166:B166"/>
    <mergeCell ref="A164:B164"/>
    <mergeCell ref="A153:B153"/>
    <mergeCell ref="A163:B163"/>
    <mergeCell ref="A165:B165"/>
    <mergeCell ref="A155:B155"/>
    <mergeCell ref="A160:B160"/>
    <mergeCell ref="A161:B161"/>
    <mergeCell ref="A162:B162"/>
    <mergeCell ref="A159:B159"/>
    <mergeCell ref="A33:A35"/>
    <mergeCell ref="D33:D35"/>
    <mergeCell ref="B37:B40"/>
    <mergeCell ref="A51:A55"/>
    <mergeCell ref="A56:A60"/>
    <mergeCell ref="A61:A63"/>
    <mergeCell ref="B61:B73"/>
    <mergeCell ref="C61:C73"/>
    <mergeCell ref="D61:D63"/>
    <mergeCell ref="D64:D73"/>
    <mergeCell ref="A25:A32"/>
    <mergeCell ref="A156:B156"/>
    <mergeCell ref="A158:B158"/>
    <mergeCell ref="A154:B154"/>
    <mergeCell ref="A157:B157"/>
    <mergeCell ref="D45:D49"/>
    <mergeCell ref="C44:C49"/>
    <mergeCell ref="C25:C36"/>
    <mergeCell ref="C37:C40"/>
    <mergeCell ref="D37:D40"/>
    <mergeCell ref="G1:H1"/>
    <mergeCell ref="A1:B1"/>
    <mergeCell ref="D23:D24"/>
    <mergeCell ref="D21:D22"/>
    <mergeCell ref="B21:B24"/>
    <mergeCell ref="A21:A22"/>
    <mergeCell ref="C21:C24"/>
    <mergeCell ref="A23:A24"/>
    <mergeCell ref="G2:H2"/>
    <mergeCell ref="D25:D32"/>
    <mergeCell ref="B25:B36"/>
    <mergeCell ref="C56:C60"/>
    <mergeCell ref="D56:D60"/>
    <mergeCell ref="B56:B60"/>
    <mergeCell ref="C50:C55"/>
    <mergeCell ref="D51:D55"/>
    <mergeCell ref="B50:B5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4"/>
  <dimension ref="A1:IU173"/>
  <sheetViews>
    <sheetView topLeftCell="A151" zoomScaleNormal="100" workbookViewId="0">
      <selection activeCell="A160" sqref="A160:B160"/>
    </sheetView>
  </sheetViews>
  <sheetFormatPr defaultRowHeight="12.75" customHeight="1" x14ac:dyDescent="0.2"/>
  <cols>
    <col min="1" max="1" width="22.5703125" customWidth="1"/>
    <col min="2" max="2" width="12.28515625" customWidth="1"/>
    <col min="3" max="3" width="14" customWidth="1"/>
    <col min="4" max="4" width="14.140625" customWidth="1"/>
    <col min="5" max="5" width="26.140625" customWidth="1"/>
    <col min="6" max="6" width="13.140625" customWidth="1"/>
    <col min="7" max="7" width="7.28515625" customWidth="1"/>
    <col min="8" max="8" width="12.28515625" customWidth="1"/>
    <col min="9" max="9" width="13.71093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3262.5</v>
      </c>
      <c r="E2" s="5">
        <v>995877.35</v>
      </c>
      <c r="F2" s="6">
        <v>999618.13</v>
      </c>
      <c r="G2" s="586">
        <f>E2-F2</f>
        <v>-3740.7800000000279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 t="s">
        <v>60</v>
      </c>
      <c r="F3" s="1"/>
      <c r="G3" s="1"/>
      <c r="H3" s="1" t="s">
        <v>24</v>
      </c>
      <c r="I3" s="8">
        <f>F2-F173</f>
        <v>-335721.6908000001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153</v>
      </c>
      <c r="B6" s="579">
        <v>10449.73</v>
      </c>
      <c r="C6" s="579" t="s">
        <v>65</v>
      </c>
      <c r="D6" s="591" t="s">
        <v>154</v>
      </c>
      <c r="E6" s="37" t="s">
        <v>232</v>
      </c>
      <c r="F6" s="37" t="s">
        <v>100</v>
      </c>
      <c r="G6" s="37">
        <v>1</v>
      </c>
      <c r="H6" s="38">
        <v>180.85</v>
      </c>
      <c r="I6" s="39">
        <f t="shared" ref="I6:I22" si="0">G6*H6</f>
        <v>180.85</v>
      </c>
    </row>
    <row r="7" spans="1:9" ht="12.75" customHeight="1" x14ac:dyDescent="0.2">
      <c r="A7" s="589"/>
      <c r="B7" s="581"/>
      <c r="C7" s="581"/>
      <c r="D7" s="595"/>
      <c r="E7" s="15" t="s">
        <v>234</v>
      </c>
      <c r="F7" s="15" t="s">
        <v>100</v>
      </c>
      <c r="G7" s="15">
        <v>1</v>
      </c>
      <c r="H7" s="16">
        <v>188.88</v>
      </c>
      <c r="I7" s="43">
        <f t="shared" si="0"/>
        <v>188.88</v>
      </c>
    </row>
    <row r="8" spans="1:9" ht="12.75" customHeight="1" x14ac:dyDescent="0.2">
      <c r="A8" s="589"/>
      <c r="B8" s="581"/>
      <c r="C8" s="581"/>
      <c r="D8" s="595"/>
      <c r="E8" s="76" t="s">
        <v>233</v>
      </c>
      <c r="F8" s="76" t="s">
        <v>102</v>
      </c>
      <c r="G8" s="76">
        <v>0.5</v>
      </c>
      <c r="H8" s="77">
        <v>84.51</v>
      </c>
      <c r="I8" s="43">
        <f t="shared" si="0"/>
        <v>42.255000000000003</v>
      </c>
    </row>
    <row r="9" spans="1:9" ht="12.75" customHeight="1" thickBot="1" x14ac:dyDescent="0.25">
      <c r="A9" s="590"/>
      <c r="B9" s="580"/>
      <c r="C9" s="580"/>
      <c r="D9" s="592"/>
      <c r="E9" s="40" t="s">
        <v>235</v>
      </c>
      <c r="F9" s="40" t="s">
        <v>155</v>
      </c>
      <c r="G9" s="40">
        <v>1</v>
      </c>
      <c r="H9" s="41">
        <v>298</v>
      </c>
      <c r="I9" s="42">
        <f t="shared" si="0"/>
        <v>298</v>
      </c>
    </row>
    <row r="10" spans="1:9" ht="12.75" customHeight="1" x14ac:dyDescent="0.2">
      <c r="A10" s="265"/>
      <c r="B10" s="33">
        <v>10184.620000000001</v>
      </c>
      <c r="C10" s="33" t="s">
        <v>66</v>
      </c>
      <c r="D10" s="312"/>
      <c r="E10" s="35"/>
      <c r="F10" s="35"/>
      <c r="G10" s="35"/>
      <c r="H10" s="36"/>
      <c r="I10" s="160">
        <f t="shared" si="0"/>
        <v>0</v>
      </c>
    </row>
    <row r="11" spans="1:9" ht="12.75" customHeight="1" thickBot="1" x14ac:dyDescent="0.25">
      <c r="A11" s="316"/>
      <c r="B11" s="74">
        <v>10891.99</v>
      </c>
      <c r="C11" s="74" t="s">
        <v>69</v>
      </c>
      <c r="D11" s="326"/>
      <c r="E11" s="76"/>
      <c r="F11" s="76"/>
      <c r="G11" s="76"/>
      <c r="H11" s="77"/>
      <c r="I11" s="204">
        <f t="shared" si="0"/>
        <v>0</v>
      </c>
    </row>
    <row r="12" spans="1:9" ht="13.5" thickBot="1" x14ac:dyDescent="0.25">
      <c r="A12" s="46" t="s">
        <v>421</v>
      </c>
      <c r="B12" s="88">
        <v>9606.9500000000007</v>
      </c>
      <c r="C12" s="88" t="s">
        <v>71</v>
      </c>
      <c r="D12" s="55" t="s">
        <v>793</v>
      </c>
      <c r="E12" s="47" t="s">
        <v>378</v>
      </c>
      <c r="F12" s="47" t="s">
        <v>111</v>
      </c>
      <c r="G12" s="47">
        <v>1</v>
      </c>
      <c r="H12" s="48">
        <v>345</v>
      </c>
      <c r="I12" s="49">
        <f t="shared" si="0"/>
        <v>345</v>
      </c>
    </row>
    <row r="13" spans="1:9" ht="12.75" customHeight="1" thickBot="1" x14ac:dyDescent="0.25">
      <c r="A13" s="265"/>
      <c r="B13" s="33">
        <v>8913.9699999999993</v>
      </c>
      <c r="C13" s="88" t="s">
        <v>72</v>
      </c>
      <c r="D13" s="312"/>
      <c r="E13" s="35"/>
      <c r="F13" s="35"/>
      <c r="G13" s="35"/>
      <c r="H13" s="36"/>
      <c r="I13" s="160">
        <f t="shared" si="0"/>
        <v>0</v>
      </c>
    </row>
    <row r="14" spans="1:9" ht="12.75" customHeight="1" thickBot="1" x14ac:dyDescent="0.25">
      <c r="A14" s="268"/>
      <c r="B14" s="13">
        <v>7928.74</v>
      </c>
      <c r="C14" s="88" t="s">
        <v>73</v>
      </c>
      <c r="D14" s="274"/>
      <c r="E14" s="15"/>
      <c r="F14" s="15"/>
      <c r="G14" s="15"/>
      <c r="H14" s="16"/>
      <c r="I14" s="43">
        <f t="shared" si="0"/>
        <v>0</v>
      </c>
    </row>
    <row r="15" spans="1:9" ht="13.5" thickBot="1" x14ac:dyDescent="0.25">
      <c r="A15" s="30"/>
      <c r="B15" s="74">
        <v>7965.8019999999997</v>
      </c>
      <c r="C15" s="157" t="s">
        <v>74</v>
      </c>
      <c r="D15" s="273"/>
      <c r="E15" s="76"/>
      <c r="F15" s="76"/>
      <c r="G15" s="76"/>
      <c r="H15" s="77"/>
      <c r="I15" s="204">
        <f t="shared" si="0"/>
        <v>0</v>
      </c>
    </row>
    <row r="16" spans="1:9" ht="12.75" customHeight="1" x14ac:dyDescent="0.2">
      <c r="A16" s="588" t="s">
        <v>214</v>
      </c>
      <c r="B16" s="579">
        <v>6519.6040000000003</v>
      </c>
      <c r="C16" s="579" t="s">
        <v>75</v>
      </c>
      <c r="D16" s="616" t="s">
        <v>1101</v>
      </c>
      <c r="E16" s="37" t="s">
        <v>211</v>
      </c>
      <c r="F16" s="37" t="s">
        <v>137</v>
      </c>
      <c r="G16" s="37">
        <v>0.52</v>
      </c>
      <c r="H16" s="38">
        <v>197.09</v>
      </c>
      <c r="I16" s="39">
        <f t="shared" si="0"/>
        <v>102.4868</v>
      </c>
    </row>
    <row r="17" spans="1:9" ht="12.75" customHeight="1" thickBot="1" x14ac:dyDescent="0.25">
      <c r="A17" s="590"/>
      <c r="B17" s="580"/>
      <c r="C17" s="580"/>
      <c r="D17" s="617"/>
      <c r="E17" s="40" t="s">
        <v>212</v>
      </c>
      <c r="F17" s="40" t="s">
        <v>102</v>
      </c>
      <c r="G17" s="40">
        <v>0.05</v>
      </c>
      <c r="H17" s="41">
        <v>116</v>
      </c>
      <c r="I17" s="42">
        <f t="shared" si="0"/>
        <v>5.8000000000000007</v>
      </c>
    </row>
    <row r="18" spans="1:9" ht="12.75" customHeight="1" thickBot="1" x14ac:dyDescent="0.25">
      <c r="A18" s="321"/>
      <c r="B18" s="73">
        <v>7083.8559999999998</v>
      </c>
      <c r="C18" s="73" t="s">
        <v>76</v>
      </c>
      <c r="D18" s="402"/>
      <c r="E18" s="53"/>
      <c r="F18" s="53"/>
      <c r="G18" s="53"/>
      <c r="H18" s="156"/>
      <c r="I18" s="168">
        <f t="shared" si="0"/>
        <v>0</v>
      </c>
    </row>
    <row r="19" spans="1:9" ht="13.5" thickBot="1" x14ac:dyDescent="0.25">
      <c r="A19" s="46" t="s">
        <v>1363</v>
      </c>
      <c r="B19" s="88">
        <v>7177.9759999999997</v>
      </c>
      <c r="C19" s="88" t="s">
        <v>77</v>
      </c>
      <c r="D19" s="407"/>
      <c r="E19" s="47" t="s">
        <v>261</v>
      </c>
      <c r="F19" s="47" t="s">
        <v>100</v>
      </c>
      <c r="G19" s="47">
        <v>1</v>
      </c>
      <c r="H19" s="48">
        <v>280</v>
      </c>
      <c r="I19" s="49">
        <f t="shared" si="0"/>
        <v>280</v>
      </c>
    </row>
    <row r="20" spans="1:9" ht="12.75" customHeight="1" thickBot="1" x14ac:dyDescent="0.25">
      <c r="A20" s="321"/>
      <c r="B20" s="73">
        <v>7762.5609999999997</v>
      </c>
      <c r="C20" s="157" t="s">
        <v>78</v>
      </c>
      <c r="D20" s="402"/>
      <c r="E20" s="53"/>
      <c r="F20" s="53"/>
      <c r="G20" s="53"/>
      <c r="H20" s="156"/>
      <c r="I20" s="168">
        <f t="shared" si="0"/>
        <v>0</v>
      </c>
    </row>
    <row r="21" spans="1:9" ht="12.75" customHeight="1" x14ac:dyDescent="0.2">
      <c r="A21" s="588" t="s">
        <v>1524</v>
      </c>
      <c r="B21" s="579">
        <v>7739.3829999999998</v>
      </c>
      <c r="C21" s="579" t="s">
        <v>79</v>
      </c>
      <c r="D21" s="616"/>
      <c r="E21" s="37" t="s">
        <v>505</v>
      </c>
      <c r="F21" s="37" t="s">
        <v>107</v>
      </c>
      <c r="G21" s="37">
        <v>1</v>
      </c>
      <c r="H21" s="38">
        <v>520</v>
      </c>
      <c r="I21" s="39">
        <f t="shared" si="0"/>
        <v>520</v>
      </c>
    </row>
    <row r="22" spans="1:9" ht="13.5" thickBot="1" x14ac:dyDescent="0.25">
      <c r="A22" s="590"/>
      <c r="B22" s="580"/>
      <c r="C22" s="580"/>
      <c r="D22" s="617"/>
      <c r="E22" s="40" t="s">
        <v>221</v>
      </c>
      <c r="F22" s="40" t="s">
        <v>102</v>
      </c>
      <c r="G22" s="40">
        <v>0.3</v>
      </c>
      <c r="H22" s="41">
        <v>82</v>
      </c>
      <c r="I22" s="42">
        <f t="shared" si="0"/>
        <v>24.599999999999998</v>
      </c>
    </row>
    <row r="23" spans="1:9" ht="12.75" customHeight="1" thickBot="1" x14ac:dyDescent="0.25">
      <c r="A23" s="183"/>
      <c r="B23" s="200">
        <f>SUM(B6:B22)</f>
        <v>102225.182</v>
      </c>
      <c r="C23" s="201"/>
      <c r="D23" s="200"/>
      <c r="E23" s="202"/>
      <c r="F23" s="201"/>
      <c r="G23" s="201"/>
      <c r="H23" s="200" t="s">
        <v>16</v>
      </c>
      <c r="I23" s="233">
        <f>SUM(I6:I22)</f>
        <v>1987.8717999999999</v>
      </c>
    </row>
    <row r="24" spans="1:9" ht="77.25" thickBot="1" x14ac:dyDescent="0.25">
      <c r="A24" s="137" t="s">
        <v>1602</v>
      </c>
      <c r="B24" s="117" t="s">
        <v>15</v>
      </c>
      <c r="C24" s="117" t="s">
        <v>4</v>
      </c>
      <c r="D24" s="117" t="s">
        <v>22</v>
      </c>
      <c r="E24" s="121" t="s">
        <v>17</v>
      </c>
      <c r="F24" s="117" t="s">
        <v>18</v>
      </c>
      <c r="G24" s="117" t="s">
        <v>9</v>
      </c>
      <c r="H24" s="117" t="s">
        <v>12</v>
      </c>
      <c r="I24" s="118" t="s">
        <v>11</v>
      </c>
    </row>
    <row r="25" spans="1:9" ht="26.25" thickBot="1" x14ac:dyDescent="0.25">
      <c r="A25" s="46" t="s">
        <v>353</v>
      </c>
      <c r="B25" s="88">
        <v>10832.14</v>
      </c>
      <c r="C25" s="88" t="s">
        <v>65</v>
      </c>
      <c r="D25" s="47" t="s">
        <v>362</v>
      </c>
      <c r="E25" s="47" t="s">
        <v>355</v>
      </c>
      <c r="F25" s="47" t="s">
        <v>100</v>
      </c>
      <c r="G25" s="47">
        <v>5</v>
      </c>
      <c r="H25" s="48">
        <v>17</v>
      </c>
      <c r="I25" s="49">
        <f>G25*H25</f>
        <v>85</v>
      </c>
    </row>
    <row r="26" spans="1:9" ht="26.25" thickBot="1" x14ac:dyDescent="0.25">
      <c r="A26" s="46" t="s">
        <v>380</v>
      </c>
      <c r="B26" s="579">
        <v>9090.33</v>
      </c>
      <c r="C26" s="579" t="s">
        <v>66</v>
      </c>
      <c r="D26" s="47" t="s">
        <v>126</v>
      </c>
      <c r="E26" s="47" t="s">
        <v>261</v>
      </c>
      <c r="F26" s="47" t="s">
        <v>100</v>
      </c>
      <c r="G26" s="47">
        <v>1</v>
      </c>
      <c r="H26" s="48">
        <v>180</v>
      </c>
      <c r="I26" s="49">
        <f>G26*H26</f>
        <v>180</v>
      </c>
    </row>
    <row r="27" spans="1:9" ht="12.75" customHeight="1" x14ac:dyDescent="0.2">
      <c r="A27" s="588" t="s">
        <v>118</v>
      </c>
      <c r="B27" s="581"/>
      <c r="C27" s="581" t="s">
        <v>66</v>
      </c>
      <c r="D27" s="591" t="s">
        <v>544</v>
      </c>
      <c r="E27" s="37" t="s">
        <v>236</v>
      </c>
      <c r="F27" s="37" t="s">
        <v>104</v>
      </c>
      <c r="G27" s="37">
        <v>4</v>
      </c>
      <c r="H27" s="38">
        <v>57.72</v>
      </c>
      <c r="I27" s="39">
        <f t="shared" ref="I27:I65" si="1">G27*H27</f>
        <v>230.88</v>
      </c>
    </row>
    <row r="28" spans="1:9" ht="12.75" customHeight="1" thickBot="1" x14ac:dyDescent="0.25">
      <c r="A28" s="590"/>
      <c r="B28" s="580"/>
      <c r="C28" s="580"/>
      <c r="D28" s="592"/>
      <c r="E28" s="40" t="s">
        <v>231</v>
      </c>
      <c r="F28" s="40" t="s">
        <v>100</v>
      </c>
      <c r="G28" s="40">
        <v>2</v>
      </c>
      <c r="H28" s="41">
        <v>3.82</v>
      </c>
      <c r="I28" s="42">
        <f t="shared" si="1"/>
        <v>7.64</v>
      </c>
    </row>
    <row r="29" spans="1:9" ht="26.25" thickBot="1" x14ac:dyDescent="0.25">
      <c r="A29" s="46" t="s">
        <v>353</v>
      </c>
      <c r="B29" s="88">
        <v>9125.77</v>
      </c>
      <c r="C29" s="88" t="s">
        <v>69</v>
      </c>
      <c r="D29" s="47" t="s">
        <v>362</v>
      </c>
      <c r="E29" s="47" t="s">
        <v>355</v>
      </c>
      <c r="F29" s="47" t="s">
        <v>100</v>
      </c>
      <c r="G29" s="47">
        <v>4</v>
      </c>
      <c r="H29" s="48">
        <v>17</v>
      </c>
      <c r="I29" s="49">
        <f t="shared" si="1"/>
        <v>68</v>
      </c>
    </row>
    <row r="30" spans="1:9" ht="26.25" thickBot="1" x14ac:dyDescent="0.25">
      <c r="A30" s="46" t="s">
        <v>353</v>
      </c>
      <c r="B30" s="579">
        <v>8437.49</v>
      </c>
      <c r="C30" s="579" t="s">
        <v>71</v>
      </c>
      <c r="D30" s="47" t="s">
        <v>362</v>
      </c>
      <c r="E30" s="493" t="s">
        <v>355</v>
      </c>
      <c r="F30" s="493" t="s">
        <v>100</v>
      </c>
      <c r="G30" s="493">
        <v>2</v>
      </c>
      <c r="H30" s="494">
        <v>17</v>
      </c>
      <c r="I30" s="49">
        <f>G30*H30</f>
        <v>34</v>
      </c>
    </row>
    <row r="31" spans="1:9" ht="13.5" thickBot="1" x14ac:dyDescent="0.25">
      <c r="A31" s="46" t="s">
        <v>150</v>
      </c>
      <c r="B31" s="581"/>
      <c r="C31" s="581" t="s">
        <v>71</v>
      </c>
      <c r="D31" s="47" t="s">
        <v>792</v>
      </c>
      <c r="E31" s="47" t="s">
        <v>436</v>
      </c>
      <c r="F31" s="47" t="s">
        <v>100</v>
      </c>
      <c r="G31" s="47">
        <v>2</v>
      </c>
      <c r="H31" s="48">
        <v>85.05</v>
      </c>
      <c r="I31" s="49">
        <f t="shared" si="1"/>
        <v>170.1</v>
      </c>
    </row>
    <row r="32" spans="1:9" ht="12.75" customHeight="1" x14ac:dyDescent="0.2">
      <c r="A32" s="588" t="s">
        <v>168</v>
      </c>
      <c r="B32" s="581"/>
      <c r="C32" s="581" t="s">
        <v>71</v>
      </c>
      <c r="D32" s="591" t="s">
        <v>793</v>
      </c>
      <c r="E32" s="37" t="s">
        <v>794</v>
      </c>
      <c r="F32" s="37" t="s">
        <v>100</v>
      </c>
      <c r="G32" s="37">
        <v>2</v>
      </c>
      <c r="H32" s="38">
        <v>199.6</v>
      </c>
      <c r="I32" s="39">
        <f t="shared" si="1"/>
        <v>399.2</v>
      </c>
    </row>
    <row r="33" spans="1:9" ht="12.75" customHeight="1" x14ac:dyDescent="0.2">
      <c r="A33" s="589"/>
      <c r="B33" s="581"/>
      <c r="C33" s="581"/>
      <c r="D33" s="595"/>
      <c r="E33" s="15" t="s">
        <v>345</v>
      </c>
      <c r="F33" s="15" t="s">
        <v>100</v>
      </c>
      <c r="G33" s="15">
        <v>1</v>
      </c>
      <c r="H33" s="16">
        <v>60.6</v>
      </c>
      <c r="I33" s="43">
        <f t="shared" si="1"/>
        <v>60.6</v>
      </c>
    </row>
    <row r="34" spans="1:9" ht="13.5" thickBot="1" x14ac:dyDescent="0.25">
      <c r="A34" s="590"/>
      <c r="B34" s="580"/>
      <c r="C34" s="580"/>
      <c r="D34" s="592"/>
      <c r="E34" s="40" t="s">
        <v>244</v>
      </c>
      <c r="F34" s="40" t="s">
        <v>100</v>
      </c>
      <c r="G34" s="40">
        <v>1</v>
      </c>
      <c r="H34" s="41">
        <v>280</v>
      </c>
      <c r="I34" s="42">
        <f t="shared" si="1"/>
        <v>280</v>
      </c>
    </row>
    <row r="35" spans="1:9" ht="12.75" customHeight="1" x14ac:dyDescent="0.2">
      <c r="A35" s="588" t="s">
        <v>353</v>
      </c>
      <c r="B35" s="579">
        <v>8410.73</v>
      </c>
      <c r="C35" s="579" t="s">
        <v>72</v>
      </c>
      <c r="D35" s="591" t="s">
        <v>362</v>
      </c>
      <c r="E35" s="37" t="s">
        <v>862</v>
      </c>
      <c r="F35" s="37" t="s">
        <v>100</v>
      </c>
      <c r="G35" s="37">
        <v>1</v>
      </c>
      <c r="H35" s="38">
        <v>42</v>
      </c>
      <c r="I35" s="39">
        <f t="shared" si="1"/>
        <v>42</v>
      </c>
    </row>
    <row r="36" spans="1:9" ht="13.5" thickBot="1" x14ac:dyDescent="0.25">
      <c r="A36" s="590"/>
      <c r="B36" s="581"/>
      <c r="C36" s="581"/>
      <c r="D36" s="592"/>
      <c r="E36" s="40" t="s">
        <v>402</v>
      </c>
      <c r="F36" s="40" t="s">
        <v>100</v>
      </c>
      <c r="G36" s="40">
        <v>1</v>
      </c>
      <c r="H36" s="41">
        <v>180</v>
      </c>
      <c r="I36" s="42">
        <f t="shared" si="1"/>
        <v>180</v>
      </c>
    </row>
    <row r="37" spans="1:9" ht="12.75" customHeight="1" x14ac:dyDescent="0.2">
      <c r="A37" s="588" t="s">
        <v>558</v>
      </c>
      <c r="B37" s="581"/>
      <c r="C37" s="581" t="s">
        <v>72</v>
      </c>
      <c r="D37" s="609" t="s">
        <v>866</v>
      </c>
      <c r="E37" s="37" t="s">
        <v>240</v>
      </c>
      <c r="F37" s="37" t="s">
        <v>100</v>
      </c>
      <c r="G37" s="37">
        <v>1</v>
      </c>
      <c r="H37" s="38">
        <v>320</v>
      </c>
      <c r="I37" s="39">
        <f t="shared" si="1"/>
        <v>320</v>
      </c>
    </row>
    <row r="38" spans="1:9" ht="12.75" customHeight="1" x14ac:dyDescent="0.2">
      <c r="A38" s="589"/>
      <c r="B38" s="581"/>
      <c r="C38" s="581"/>
      <c r="D38" s="610"/>
      <c r="E38" s="15" t="s">
        <v>656</v>
      </c>
      <c r="F38" s="15" t="s">
        <v>100</v>
      </c>
      <c r="G38" s="15">
        <v>1</v>
      </c>
      <c r="H38" s="16">
        <v>155.69999999999999</v>
      </c>
      <c r="I38" s="43">
        <f t="shared" si="1"/>
        <v>155.69999999999999</v>
      </c>
    </row>
    <row r="39" spans="1:9" ht="12.75" customHeight="1" x14ac:dyDescent="0.2">
      <c r="A39" s="589"/>
      <c r="B39" s="581"/>
      <c r="C39" s="581"/>
      <c r="D39" s="610"/>
      <c r="E39" s="15" t="s">
        <v>193</v>
      </c>
      <c r="F39" s="15" t="s">
        <v>100</v>
      </c>
      <c r="G39" s="15">
        <v>1</v>
      </c>
      <c r="H39" s="16">
        <v>106.12</v>
      </c>
      <c r="I39" s="43">
        <f t="shared" si="1"/>
        <v>106.12</v>
      </c>
    </row>
    <row r="40" spans="1:9" ht="12.75" customHeight="1" thickBot="1" x14ac:dyDescent="0.25">
      <c r="A40" s="590"/>
      <c r="B40" s="580"/>
      <c r="C40" s="580"/>
      <c r="D40" s="611"/>
      <c r="E40" s="40" t="s">
        <v>244</v>
      </c>
      <c r="F40" s="40" t="s">
        <v>100</v>
      </c>
      <c r="G40" s="40">
        <v>1</v>
      </c>
      <c r="H40" s="41">
        <v>280</v>
      </c>
      <c r="I40" s="42">
        <f t="shared" si="1"/>
        <v>280</v>
      </c>
    </row>
    <row r="41" spans="1:9" ht="12.75" customHeight="1" x14ac:dyDescent="0.2">
      <c r="A41" s="588" t="s">
        <v>168</v>
      </c>
      <c r="B41" s="579">
        <v>8289.93</v>
      </c>
      <c r="C41" s="579" t="s">
        <v>73</v>
      </c>
      <c r="D41" s="609" t="s">
        <v>916</v>
      </c>
      <c r="E41" s="37" t="s">
        <v>917</v>
      </c>
      <c r="F41" s="37" t="s">
        <v>100</v>
      </c>
      <c r="G41" s="37">
        <v>1</v>
      </c>
      <c r="H41" s="38">
        <v>407.68</v>
      </c>
      <c r="I41" s="39">
        <f>G41*H41</f>
        <v>407.68</v>
      </c>
    </row>
    <row r="42" spans="1:9" ht="12.75" customHeight="1" x14ac:dyDescent="0.2">
      <c r="A42" s="589"/>
      <c r="B42" s="581"/>
      <c r="C42" s="581"/>
      <c r="D42" s="610"/>
      <c r="E42" s="15" t="s">
        <v>244</v>
      </c>
      <c r="F42" s="15" t="s">
        <v>100</v>
      </c>
      <c r="G42" s="15">
        <v>1</v>
      </c>
      <c r="H42" s="16">
        <v>290</v>
      </c>
      <c r="I42" s="43">
        <f t="shared" si="1"/>
        <v>290</v>
      </c>
    </row>
    <row r="43" spans="1:9" ht="12.75" customHeight="1" x14ac:dyDescent="0.2">
      <c r="A43" s="589"/>
      <c r="B43" s="581"/>
      <c r="C43" s="581"/>
      <c r="D43" s="610"/>
      <c r="E43" s="15" t="s">
        <v>918</v>
      </c>
      <c r="F43" s="15" t="s">
        <v>100</v>
      </c>
      <c r="G43" s="15">
        <v>2</v>
      </c>
      <c r="H43" s="16">
        <v>10</v>
      </c>
      <c r="I43" s="43">
        <f t="shared" si="1"/>
        <v>20</v>
      </c>
    </row>
    <row r="44" spans="1:9" ht="12.75" customHeight="1" x14ac:dyDescent="0.2">
      <c r="A44" s="589"/>
      <c r="B44" s="581"/>
      <c r="C44" s="581"/>
      <c r="D44" s="610"/>
      <c r="E44" s="15" t="s">
        <v>919</v>
      </c>
      <c r="F44" s="15" t="s">
        <v>100</v>
      </c>
      <c r="G44" s="15">
        <v>1</v>
      </c>
      <c r="H44" s="16">
        <v>66.55</v>
      </c>
      <c r="I44" s="43">
        <f t="shared" si="1"/>
        <v>66.55</v>
      </c>
    </row>
    <row r="45" spans="1:9" ht="12.75" customHeight="1" x14ac:dyDescent="0.2">
      <c r="A45" s="589"/>
      <c r="B45" s="581"/>
      <c r="C45" s="581"/>
      <c r="D45" s="610"/>
      <c r="E45" s="15" t="s">
        <v>750</v>
      </c>
      <c r="F45" s="15" t="s">
        <v>100</v>
      </c>
      <c r="G45" s="15">
        <v>1</v>
      </c>
      <c r="H45" s="16">
        <v>25.8</v>
      </c>
      <c r="I45" s="43">
        <f t="shared" si="1"/>
        <v>25.8</v>
      </c>
    </row>
    <row r="46" spans="1:9" ht="12.75" customHeight="1" thickBot="1" x14ac:dyDescent="0.25">
      <c r="A46" s="590"/>
      <c r="B46" s="580"/>
      <c r="C46" s="580"/>
      <c r="D46" s="611"/>
      <c r="E46" s="40" t="s">
        <v>768</v>
      </c>
      <c r="F46" s="40" t="s">
        <v>100</v>
      </c>
      <c r="G46" s="40">
        <v>2</v>
      </c>
      <c r="H46" s="41">
        <v>0.7</v>
      </c>
      <c r="I46" s="42">
        <f t="shared" si="1"/>
        <v>1.4</v>
      </c>
    </row>
    <row r="47" spans="1:9" ht="26.25" thickBot="1" x14ac:dyDescent="0.25">
      <c r="A47" s="46" t="s">
        <v>353</v>
      </c>
      <c r="B47" s="88">
        <v>11759.08</v>
      </c>
      <c r="C47" s="88" t="s">
        <v>74</v>
      </c>
      <c r="D47" s="47" t="s">
        <v>362</v>
      </c>
      <c r="E47" s="47" t="s">
        <v>355</v>
      </c>
      <c r="F47" s="47" t="s">
        <v>100</v>
      </c>
      <c r="G47" s="47">
        <v>1</v>
      </c>
      <c r="H47" s="48">
        <v>17</v>
      </c>
      <c r="I47" s="49">
        <f t="shared" si="1"/>
        <v>17</v>
      </c>
    </row>
    <row r="48" spans="1:9" ht="12.75" customHeight="1" thickBot="1" x14ac:dyDescent="0.25">
      <c r="A48" s="316"/>
      <c r="B48" s="273">
        <v>12143.26</v>
      </c>
      <c r="C48" s="74" t="s">
        <v>75</v>
      </c>
      <c r="D48" s="317"/>
      <c r="E48" s="76"/>
      <c r="F48" s="76"/>
      <c r="G48" s="76"/>
      <c r="H48" s="77"/>
      <c r="I48" s="204">
        <f t="shared" si="1"/>
        <v>0</v>
      </c>
    </row>
    <row r="49" spans="1:9" x14ac:dyDescent="0.2">
      <c r="A49" s="588" t="s">
        <v>353</v>
      </c>
      <c r="B49" s="579">
        <v>14291.58</v>
      </c>
      <c r="C49" s="579" t="s">
        <v>76</v>
      </c>
      <c r="D49" s="609" t="s">
        <v>362</v>
      </c>
      <c r="E49" s="37" t="s">
        <v>1182</v>
      </c>
      <c r="F49" s="37" t="s">
        <v>104</v>
      </c>
      <c r="G49" s="37">
        <v>12</v>
      </c>
      <c r="H49" s="38">
        <v>9.8699999999999992</v>
      </c>
      <c r="I49" s="39">
        <f t="shared" si="1"/>
        <v>118.44</v>
      </c>
    </row>
    <row r="50" spans="1:9" ht="12.75" customHeight="1" thickBot="1" x14ac:dyDescent="0.25">
      <c r="A50" s="590"/>
      <c r="B50" s="581"/>
      <c r="C50" s="581"/>
      <c r="D50" s="611"/>
      <c r="E50" s="40" t="s">
        <v>355</v>
      </c>
      <c r="F50" s="40" t="s">
        <v>100</v>
      </c>
      <c r="G50" s="40">
        <v>4</v>
      </c>
      <c r="H50" s="41">
        <v>9.42</v>
      </c>
      <c r="I50" s="42">
        <f t="shared" si="1"/>
        <v>37.68</v>
      </c>
    </row>
    <row r="51" spans="1:9" ht="12.75" customHeight="1" x14ac:dyDescent="0.2">
      <c r="A51" s="588" t="s">
        <v>168</v>
      </c>
      <c r="B51" s="581"/>
      <c r="C51" s="581"/>
      <c r="D51" s="591" t="s">
        <v>860</v>
      </c>
      <c r="E51" s="37" t="s">
        <v>244</v>
      </c>
      <c r="F51" s="37" t="s">
        <v>111</v>
      </c>
      <c r="G51" s="37">
        <v>1</v>
      </c>
      <c r="H51" s="38">
        <v>290</v>
      </c>
      <c r="I51" s="39">
        <f t="shared" si="1"/>
        <v>290</v>
      </c>
    </row>
    <row r="52" spans="1:9" ht="12.75" customHeight="1" thickBot="1" x14ac:dyDescent="0.25">
      <c r="A52" s="590"/>
      <c r="B52" s="580"/>
      <c r="C52" s="580"/>
      <c r="D52" s="592"/>
      <c r="E52" s="40" t="s">
        <v>235</v>
      </c>
      <c r="F52" s="40" t="s">
        <v>102</v>
      </c>
      <c r="G52" s="40">
        <v>0.5</v>
      </c>
      <c r="H52" s="41">
        <v>191.61</v>
      </c>
      <c r="I52" s="42">
        <f t="shared" si="1"/>
        <v>95.805000000000007</v>
      </c>
    </row>
    <row r="53" spans="1:9" ht="12.75" customHeight="1" x14ac:dyDescent="0.2">
      <c r="A53" s="588" t="s">
        <v>353</v>
      </c>
      <c r="B53" s="579">
        <v>11473.4</v>
      </c>
      <c r="C53" s="579" t="s">
        <v>77</v>
      </c>
      <c r="D53" s="591" t="s">
        <v>362</v>
      </c>
      <c r="E53" s="37" t="s">
        <v>355</v>
      </c>
      <c r="F53" s="37" t="s">
        <v>100</v>
      </c>
      <c r="G53" s="37">
        <v>3</v>
      </c>
      <c r="H53" s="38">
        <v>9.42</v>
      </c>
      <c r="I53" s="39">
        <f t="shared" si="1"/>
        <v>28.259999999999998</v>
      </c>
    </row>
    <row r="54" spans="1:9" ht="13.5" thickBot="1" x14ac:dyDescent="0.25">
      <c r="A54" s="590"/>
      <c r="B54" s="581"/>
      <c r="C54" s="581"/>
      <c r="D54" s="592"/>
      <c r="E54" s="86" t="s">
        <v>356</v>
      </c>
      <c r="F54" s="86" t="s">
        <v>100</v>
      </c>
      <c r="G54" s="86">
        <v>1</v>
      </c>
      <c r="H54" s="87">
        <v>44.8</v>
      </c>
      <c r="I54" s="203">
        <f t="shared" si="1"/>
        <v>44.8</v>
      </c>
    </row>
    <row r="55" spans="1:9" ht="12.75" customHeight="1" x14ac:dyDescent="0.2">
      <c r="A55" s="588" t="s">
        <v>118</v>
      </c>
      <c r="B55" s="581"/>
      <c r="C55" s="581"/>
      <c r="D55" s="591" t="s">
        <v>1309</v>
      </c>
      <c r="E55" s="37" t="s">
        <v>207</v>
      </c>
      <c r="F55" s="37" t="s">
        <v>100</v>
      </c>
      <c r="G55" s="37">
        <v>1</v>
      </c>
      <c r="H55" s="38">
        <v>5.85</v>
      </c>
      <c r="I55" s="39">
        <f t="shared" si="1"/>
        <v>5.85</v>
      </c>
    </row>
    <row r="56" spans="1:9" ht="12.75" customHeight="1" thickBot="1" x14ac:dyDescent="0.25">
      <c r="A56" s="590"/>
      <c r="B56" s="580"/>
      <c r="C56" s="580"/>
      <c r="D56" s="592"/>
      <c r="E56" s="40" t="s">
        <v>193</v>
      </c>
      <c r="F56" s="40" t="s">
        <v>100</v>
      </c>
      <c r="G56" s="40">
        <v>1</v>
      </c>
      <c r="H56" s="41">
        <v>110.19</v>
      </c>
      <c r="I56" s="42">
        <f t="shared" si="1"/>
        <v>110.19</v>
      </c>
    </row>
    <row r="57" spans="1:9" ht="12.75" customHeight="1" x14ac:dyDescent="0.2">
      <c r="A57" s="588" t="s">
        <v>118</v>
      </c>
      <c r="B57" s="579">
        <v>14859.51</v>
      </c>
      <c r="C57" s="579" t="s">
        <v>78</v>
      </c>
      <c r="D57" s="591" t="s">
        <v>1414</v>
      </c>
      <c r="E57" s="37" t="s">
        <v>336</v>
      </c>
      <c r="F57" s="37" t="s">
        <v>104</v>
      </c>
      <c r="G57" s="37">
        <v>1</v>
      </c>
      <c r="H57" s="38">
        <v>52.03</v>
      </c>
      <c r="I57" s="39">
        <f t="shared" si="1"/>
        <v>52.03</v>
      </c>
    </row>
    <row r="58" spans="1:9" ht="12.75" customHeight="1" x14ac:dyDescent="0.2">
      <c r="A58" s="589"/>
      <c r="B58" s="581"/>
      <c r="C58" s="581"/>
      <c r="D58" s="595"/>
      <c r="E58" s="15" t="s">
        <v>330</v>
      </c>
      <c r="F58" s="15" t="s">
        <v>100</v>
      </c>
      <c r="G58" s="15">
        <v>1</v>
      </c>
      <c r="H58" s="16">
        <v>61.59</v>
      </c>
      <c r="I58" s="43">
        <f t="shared" si="1"/>
        <v>61.59</v>
      </c>
    </row>
    <row r="59" spans="1:9" ht="12.75" customHeight="1" x14ac:dyDescent="0.2">
      <c r="A59" s="589"/>
      <c r="B59" s="581"/>
      <c r="C59" s="581"/>
      <c r="D59" s="595"/>
      <c r="E59" s="15" t="s">
        <v>293</v>
      </c>
      <c r="F59" s="15" t="s">
        <v>100</v>
      </c>
      <c r="G59" s="15">
        <v>1</v>
      </c>
      <c r="H59" s="16">
        <v>125</v>
      </c>
      <c r="I59" s="43">
        <f t="shared" si="1"/>
        <v>125</v>
      </c>
    </row>
    <row r="60" spans="1:9" ht="12.75" customHeight="1" x14ac:dyDescent="0.2">
      <c r="A60" s="589"/>
      <c r="B60" s="581"/>
      <c r="C60" s="581"/>
      <c r="D60" s="595"/>
      <c r="E60" s="15" t="s">
        <v>193</v>
      </c>
      <c r="F60" s="15" t="s">
        <v>100</v>
      </c>
      <c r="G60" s="15">
        <v>1</v>
      </c>
      <c r="H60" s="16">
        <v>110.19</v>
      </c>
      <c r="I60" s="43">
        <f t="shared" si="1"/>
        <v>110.19</v>
      </c>
    </row>
    <row r="61" spans="1:9" s="45" customFormat="1" ht="13.5" thickBot="1" x14ac:dyDescent="0.25">
      <c r="A61" s="590"/>
      <c r="B61" s="580"/>
      <c r="C61" s="580"/>
      <c r="D61" s="592"/>
      <c r="E61" s="40" t="s">
        <v>1246</v>
      </c>
      <c r="F61" s="15" t="s">
        <v>100</v>
      </c>
      <c r="G61" s="40">
        <v>1</v>
      </c>
      <c r="H61" s="41">
        <v>45</v>
      </c>
      <c r="I61" s="42">
        <f t="shared" si="1"/>
        <v>45</v>
      </c>
    </row>
    <row r="62" spans="1:9" ht="12.75" customHeight="1" x14ac:dyDescent="0.2">
      <c r="A62" s="588" t="s">
        <v>353</v>
      </c>
      <c r="B62" s="579">
        <v>12755.62</v>
      </c>
      <c r="C62" s="579" t="s">
        <v>79</v>
      </c>
      <c r="D62" s="591" t="s">
        <v>362</v>
      </c>
      <c r="E62" s="37" t="s">
        <v>355</v>
      </c>
      <c r="F62" s="37" t="s">
        <v>100</v>
      </c>
      <c r="G62" s="37">
        <v>4</v>
      </c>
      <c r="H62" s="38">
        <v>17</v>
      </c>
      <c r="I62" s="39">
        <f t="shared" si="1"/>
        <v>68</v>
      </c>
    </row>
    <row r="63" spans="1:9" ht="13.5" thickBot="1" x14ac:dyDescent="0.25">
      <c r="A63" s="590"/>
      <c r="B63" s="581"/>
      <c r="C63" s="581"/>
      <c r="D63" s="592"/>
      <c r="E63" s="86" t="s">
        <v>356</v>
      </c>
      <c r="F63" s="86" t="s">
        <v>100</v>
      </c>
      <c r="G63" s="86">
        <v>1</v>
      </c>
      <c r="H63" s="87">
        <v>44.8</v>
      </c>
      <c r="I63" s="203">
        <f t="shared" si="1"/>
        <v>44.8</v>
      </c>
    </row>
    <row r="64" spans="1:9" x14ac:dyDescent="0.2">
      <c r="A64" s="588" t="s">
        <v>118</v>
      </c>
      <c r="B64" s="581"/>
      <c r="C64" s="581"/>
      <c r="D64" s="591" t="s">
        <v>126</v>
      </c>
      <c r="E64" s="37" t="s">
        <v>336</v>
      </c>
      <c r="F64" s="37" t="s">
        <v>100</v>
      </c>
      <c r="G64" s="37">
        <v>1</v>
      </c>
      <c r="H64" s="38">
        <v>52.03</v>
      </c>
      <c r="I64" s="39">
        <f t="shared" si="1"/>
        <v>52.03</v>
      </c>
    </row>
    <row r="65" spans="1:9" ht="12.75" customHeight="1" thickBot="1" x14ac:dyDescent="0.25">
      <c r="A65" s="590"/>
      <c r="B65" s="580"/>
      <c r="C65" s="580"/>
      <c r="D65" s="592"/>
      <c r="E65" s="40" t="s">
        <v>249</v>
      </c>
      <c r="F65" s="40" t="s">
        <v>100</v>
      </c>
      <c r="G65" s="40">
        <v>1</v>
      </c>
      <c r="H65" s="41">
        <v>75</v>
      </c>
      <c r="I65" s="42">
        <f t="shared" si="1"/>
        <v>75</v>
      </c>
    </row>
    <row r="66" spans="1:9" ht="12.75" customHeight="1" thickBot="1" x14ac:dyDescent="0.25">
      <c r="A66" s="183"/>
      <c r="B66" s="200">
        <f>SUM(B25:B65)</f>
        <v>131468.84</v>
      </c>
      <c r="C66" s="201"/>
      <c r="D66" s="200"/>
      <c r="E66" s="202"/>
      <c r="F66" s="201"/>
      <c r="G66" s="201"/>
      <c r="H66" s="200" t="s">
        <v>16</v>
      </c>
      <c r="I66" s="233">
        <f>SUM(I25:I65)</f>
        <v>4792.3349999999991</v>
      </c>
    </row>
    <row r="67" spans="1:9" ht="64.5" thickBot="1" x14ac:dyDescent="0.25">
      <c r="A67" s="137" t="s">
        <v>381</v>
      </c>
      <c r="B67" s="117" t="s">
        <v>15</v>
      </c>
      <c r="C67" s="117" t="s">
        <v>4</v>
      </c>
      <c r="D67" s="117" t="s">
        <v>22</v>
      </c>
      <c r="E67" s="121" t="s">
        <v>17</v>
      </c>
      <c r="F67" s="117" t="s">
        <v>18</v>
      </c>
      <c r="G67" s="117" t="s">
        <v>9</v>
      </c>
      <c r="H67" s="117" t="s">
        <v>12</v>
      </c>
      <c r="I67" s="118" t="s">
        <v>11</v>
      </c>
    </row>
    <row r="68" spans="1:9" ht="12.75" customHeight="1" thickBot="1" x14ac:dyDescent="0.25">
      <c r="A68" s="230"/>
      <c r="B68" s="107">
        <v>7955.26</v>
      </c>
      <c r="C68" s="58" t="s">
        <v>65</v>
      </c>
      <c r="D68" s="67"/>
      <c r="E68" s="59"/>
      <c r="F68" s="59"/>
      <c r="G68" s="59"/>
      <c r="H68" s="60"/>
      <c r="I68" s="61"/>
    </row>
    <row r="69" spans="1:9" ht="12.75" customHeight="1" thickBot="1" x14ac:dyDescent="0.25">
      <c r="A69" s="230"/>
      <c r="B69" s="108">
        <v>8045.98</v>
      </c>
      <c r="C69" s="95" t="s">
        <v>66</v>
      </c>
      <c r="D69" s="96"/>
      <c r="E69" s="97"/>
      <c r="F69" s="97"/>
      <c r="G69" s="97"/>
      <c r="H69" s="98"/>
      <c r="I69" s="99"/>
    </row>
    <row r="70" spans="1:9" ht="12.75" customHeight="1" thickBot="1" x14ac:dyDescent="0.25">
      <c r="A70" s="230"/>
      <c r="B70" s="109">
        <v>7646.84</v>
      </c>
      <c r="C70" s="88" t="s">
        <v>69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7601.53</v>
      </c>
      <c r="C71" s="88" t="s">
        <v>71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7798.09</v>
      </c>
      <c r="C72" s="88" t="s">
        <v>72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>
        <v>8472.7000000000007</v>
      </c>
      <c r="C73" s="88" t="s">
        <v>73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24"/>
      <c r="B74" s="109">
        <v>2019.5027</v>
      </c>
      <c r="C74" s="88" t="s">
        <v>74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24"/>
      <c r="B75" s="109">
        <v>2593.1918999999998</v>
      </c>
      <c r="C75" s="88" t="s">
        <v>75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24"/>
      <c r="B76" s="109">
        <v>2118.3579</v>
      </c>
      <c r="C76" s="88" t="s">
        <v>76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24"/>
      <c r="B77" s="109">
        <v>2006.1591000000001</v>
      </c>
      <c r="C77" s="88" t="s">
        <v>77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24"/>
      <c r="B78" s="109">
        <v>2244.134</v>
      </c>
      <c r="C78" s="88" t="s">
        <v>78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24"/>
      <c r="B79" s="109">
        <v>2276.9234999999999</v>
      </c>
      <c r="C79" s="88" t="s">
        <v>79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1"/>
      <c r="B80" s="512">
        <f>SUM(B68:B79)</f>
        <v>60778.669099999985</v>
      </c>
      <c r="C80" s="518" t="s">
        <v>86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596" t="s">
        <v>114</v>
      </c>
      <c r="B81" s="109">
        <v>665.16</v>
      </c>
      <c r="C81" s="88" t="s">
        <v>72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597"/>
      <c r="B82" s="109">
        <v>996.53</v>
      </c>
      <c r="C82" s="88" t="s">
        <v>73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597"/>
      <c r="B83" s="109">
        <v>489.5</v>
      </c>
      <c r="C83" s="88" t="s">
        <v>74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597"/>
      <c r="B84" s="109">
        <v>198.08</v>
      </c>
      <c r="C84" s="88" t="s">
        <v>75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598"/>
      <c r="B85" s="512">
        <f>SUM(B81:B84)</f>
        <v>2349.27</v>
      </c>
      <c r="C85" s="518" t="s">
        <v>86</v>
      </c>
      <c r="D85" s="89"/>
      <c r="E85" s="47"/>
      <c r="F85" s="47"/>
      <c r="G85" s="47"/>
      <c r="H85" s="48"/>
      <c r="I85" s="49">
        <v>277.2</v>
      </c>
    </row>
    <row r="86" spans="1:9" ht="12.75" customHeight="1" thickBot="1" x14ac:dyDescent="0.25">
      <c r="A86" s="183"/>
      <c r="B86" s="200">
        <f>B80+B85</f>
        <v>63127.939099999981</v>
      </c>
      <c r="C86" s="201"/>
      <c r="D86" s="200"/>
      <c r="E86" s="202"/>
      <c r="F86" s="201"/>
      <c r="G86" s="201"/>
      <c r="H86" s="200" t="s">
        <v>16</v>
      </c>
      <c r="I86" s="233">
        <f>SUM(I68:I85)</f>
        <v>277.2</v>
      </c>
    </row>
    <row r="87" spans="1:9" ht="77.25" thickBot="1" x14ac:dyDescent="0.25">
      <c r="A87" s="137" t="s">
        <v>382</v>
      </c>
      <c r="B87" s="120" t="s">
        <v>15</v>
      </c>
      <c r="C87" s="134" t="s">
        <v>4</v>
      </c>
      <c r="D87" s="120" t="s">
        <v>22</v>
      </c>
      <c r="E87" s="135" t="s">
        <v>17</v>
      </c>
      <c r="F87" s="120" t="s">
        <v>18</v>
      </c>
      <c r="G87" s="134" t="s">
        <v>9</v>
      </c>
      <c r="H87" s="120" t="s">
        <v>12</v>
      </c>
      <c r="I87" s="120" t="s">
        <v>11</v>
      </c>
    </row>
    <row r="88" spans="1:9" ht="12.75" customHeight="1" thickBot="1" x14ac:dyDescent="0.25">
      <c r="A88" s="230"/>
      <c r="B88" s="109">
        <v>8770.52</v>
      </c>
      <c r="C88" s="55" t="s">
        <v>65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9349.14</v>
      </c>
      <c r="C89" s="55" t="s">
        <v>66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8421.6200000000008</v>
      </c>
      <c r="C90" s="88" t="s">
        <v>69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8853.2999999999993</v>
      </c>
      <c r="C91" s="88" t="s">
        <v>71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9644.77</v>
      </c>
      <c r="C92" s="88" t="s">
        <v>72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9443.1200000000008</v>
      </c>
      <c r="C93" s="88" t="s">
        <v>73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8568.3639999999996</v>
      </c>
      <c r="C94" s="88" t="s">
        <v>74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1"/>
      <c r="B95" s="109">
        <v>9926.7440000000006</v>
      </c>
      <c r="C95" s="88" t="s">
        <v>75</v>
      </c>
      <c r="D95" s="89"/>
      <c r="E95" s="47"/>
      <c r="F95" s="47"/>
      <c r="G95" s="47"/>
      <c r="H95" s="48"/>
      <c r="I95" s="49"/>
    </row>
    <row r="96" spans="1:9" ht="26.25" thickBot="1" x14ac:dyDescent="0.25">
      <c r="A96" s="120" t="s">
        <v>1596</v>
      </c>
      <c r="B96" s="109">
        <v>10009.23</v>
      </c>
      <c r="C96" s="88" t="s">
        <v>76</v>
      </c>
      <c r="D96" s="86" t="s">
        <v>126</v>
      </c>
      <c r="E96" s="47" t="s">
        <v>1211</v>
      </c>
      <c r="F96" s="47" t="s">
        <v>1210</v>
      </c>
      <c r="G96" s="47">
        <v>2</v>
      </c>
      <c r="H96" s="48">
        <v>3885.8</v>
      </c>
      <c r="I96" s="49">
        <f>G96*H96</f>
        <v>7771.6</v>
      </c>
    </row>
    <row r="97" spans="1:9" ht="12.75" customHeight="1" thickBot="1" x14ac:dyDescent="0.25">
      <c r="A97" s="230"/>
      <c r="B97" s="109">
        <v>9338.1139999999996</v>
      </c>
      <c r="C97" s="88" t="s">
        <v>77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9326.0939999999991</v>
      </c>
      <c r="C98" s="88" t="s">
        <v>78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9644.2340000000004</v>
      </c>
      <c r="C99" s="88" t="s">
        <v>79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/>
      <c r="C100" s="170" t="s">
        <v>86</v>
      </c>
      <c r="D100" s="89"/>
      <c r="E100" s="47"/>
      <c r="F100" s="47"/>
      <c r="G100" s="47"/>
      <c r="H100" s="48"/>
      <c r="I100" s="49">
        <v>874.3</v>
      </c>
    </row>
    <row r="101" spans="1:9" ht="13.5" thickBot="1" x14ac:dyDescent="0.25">
      <c r="A101" s="183"/>
      <c r="B101" s="200">
        <f>SUM(B88:B100)</f>
        <v>111295.25</v>
      </c>
      <c r="C101" s="201"/>
      <c r="D101" s="200"/>
      <c r="E101" s="202"/>
      <c r="F101" s="201"/>
      <c r="G101" s="201"/>
      <c r="H101" s="200" t="s">
        <v>16</v>
      </c>
      <c r="I101" s="233">
        <f>SUM(I88:I100)</f>
        <v>8645.9</v>
      </c>
    </row>
    <row r="102" spans="1:9" ht="26.25" thickBot="1" x14ac:dyDescent="0.25">
      <c r="A102" s="46" t="s">
        <v>7</v>
      </c>
      <c r="B102" s="117" t="s">
        <v>15</v>
      </c>
      <c r="C102" s="117" t="s">
        <v>4</v>
      </c>
      <c r="D102" s="117" t="s">
        <v>22</v>
      </c>
      <c r="E102" s="121" t="s">
        <v>17</v>
      </c>
      <c r="F102" s="117" t="s">
        <v>18</v>
      </c>
      <c r="G102" s="117" t="s">
        <v>9</v>
      </c>
      <c r="H102" s="117" t="s">
        <v>12</v>
      </c>
      <c r="I102" s="118" t="s">
        <v>11</v>
      </c>
    </row>
    <row r="103" spans="1:9" ht="12.75" customHeight="1" x14ac:dyDescent="0.2">
      <c r="A103" s="589" t="s">
        <v>67</v>
      </c>
      <c r="B103" s="360"/>
      <c r="C103" s="33" t="s">
        <v>65</v>
      </c>
      <c r="D103" s="360"/>
      <c r="E103" s="361"/>
      <c r="F103" s="33" t="s">
        <v>82</v>
      </c>
      <c r="G103" s="35">
        <v>1480</v>
      </c>
      <c r="H103" s="13">
        <v>4.54</v>
      </c>
      <c r="I103" s="160">
        <f>G103*H103</f>
        <v>6719.2</v>
      </c>
    </row>
    <row r="104" spans="1:9" ht="12.75" customHeight="1" x14ac:dyDescent="0.2">
      <c r="A104" s="589"/>
      <c r="B104" s="191"/>
      <c r="C104" s="13" t="s">
        <v>66</v>
      </c>
      <c r="D104" s="191"/>
      <c r="E104" s="192"/>
      <c r="F104" s="13" t="s">
        <v>82</v>
      </c>
      <c r="G104" s="15">
        <v>1250</v>
      </c>
      <c r="H104" s="13">
        <v>4.54</v>
      </c>
      <c r="I104" s="43">
        <f t="shared" ref="I104:I114" si="2">G104*H104</f>
        <v>5675</v>
      </c>
    </row>
    <row r="105" spans="1:9" ht="15.75" x14ac:dyDescent="0.2">
      <c r="A105" s="589"/>
      <c r="B105" s="191"/>
      <c r="C105" s="13" t="s">
        <v>69</v>
      </c>
      <c r="D105" s="191"/>
      <c r="E105" s="192"/>
      <c r="F105" s="13" t="s">
        <v>82</v>
      </c>
      <c r="G105" s="15">
        <v>857.85</v>
      </c>
      <c r="H105" s="13">
        <v>4.54</v>
      </c>
      <c r="I105" s="43">
        <f t="shared" si="2"/>
        <v>3894.6390000000001</v>
      </c>
    </row>
    <row r="106" spans="1:9" ht="12.75" customHeight="1" x14ac:dyDescent="0.2">
      <c r="A106" s="589"/>
      <c r="B106" s="191"/>
      <c r="C106" s="13" t="s">
        <v>71</v>
      </c>
      <c r="D106" s="191"/>
      <c r="E106" s="192"/>
      <c r="F106" s="13" t="s">
        <v>82</v>
      </c>
      <c r="G106" s="15">
        <v>1340.21</v>
      </c>
      <c r="H106" s="13">
        <v>4.54</v>
      </c>
      <c r="I106" s="43">
        <f t="shared" si="2"/>
        <v>6084.5533999999998</v>
      </c>
    </row>
    <row r="107" spans="1:9" ht="15.75" x14ac:dyDescent="0.2">
      <c r="A107" s="589"/>
      <c r="B107" s="191"/>
      <c r="C107" s="13" t="s">
        <v>72</v>
      </c>
      <c r="D107" s="191"/>
      <c r="E107" s="192"/>
      <c r="F107" s="13" t="s">
        <v>82</v>
      </c>
      <c r="G107" s="15">
        <v>1080.5</v>
      </c>
      <c r="H107" s="13">
        <v>4.54</v>
      </c>
      <c r="I107" s="43">
        <f t="shared" si="2"/>
        <v>4905.47</v>
      </c>
    </row>
    <row r="108" spans="1:9" ht="12.75" customHeight="1" x14ac:dyDescent="0.2">
      <c r="A108" s="589"/>
      <c r="B108" s="191"/>
      <c r="C108" s="13" t="s">
        <v>73</v>
      </c>
      <c r="D108" s="191"/>
      <c r="E108" s="192"/>
      <c r="F108" s="13" t="s">
        <v>82</v>
      </c>
      <c r="G108" s="15">
        <v>1466.59</v>
      </c>
      <c r="H108" s="13">
        <v>4.54</v>
      </c>
      <c r="I108" s="43">
        <f t="shared" si="2"/>
        <v>6658.3185999999996</v>
      </c>
    </row>
    <row r="109" spans="1:9" ht="12.75" customHeight="1" x14ac:dyDescent="0.2">
      <c r="A109" s="589"/>
      <c r="B109" s="191"/>
      <c r="C109" s="13" t="s">
        <v>74</v>
      </c>
      <c r="D109" s="191"/>
      <c r="E109" s="192"/>
      <c r="F109" s="13" t="s">
        <v>82</v>
      </c>
      <c r="G109" s="15">
        <v>1350.78</v>
      </c>
      <c r="H109" s="16">
        <v>4.8099999999999996</v>
      </c>
      <c r="I109" s="43">
        <f t="shared" si="2"/>
        <v>6497.2517999999991</v>
      </c>
    </row>
    <row r="110" spans="1:9" ht="12.75" customHeight="1" x14ac:dyDescent="0.2">
      <c r="A110" s="589"/>
      <c r="B110" s="191"/>
      <c r="C110" s="13" t="s">
        <v>75</v>
      </c>
      <c r="D110" s="191"/>
      <c r="E110" s="192"/>
      <c r="F110" s="13" t="s">
        <v>82</v>
      </c>
      <c r="G110" s="15">
        <v>826.93</v>
      </c>
      <c r="H110" s="16">
        <v>4.8099999999999996</v>
      </c>
      <c r="I110" s="43">
        <f t="shared" si="2"/>
        <v>3977.5332999999996</v>
      </c>
    </row>
    <row r="111" spans="1:9" ht="12.75" customHeight="1" x14ac:dyDescent="0.2">
      <c r="A111" s="589"/>
      <c r="B111" s="13"/>
      <c r="C111" s="13" t="s">
        <v>76</v>
      </c>
      <c r="D111" s="14"/>
      <c r="E111" s="175"/>
      <c r="F111" s="13" t="s">
        <v>82</v>
      </c>
      <c r="G111" s="15">
        <v>1101</v>
      </c>
      <c r="H111" s="16">
        <v>4.8099999999999996</v>
      </c>
      <c r="I111" s="43">
        <f t="shared" si="2"/>
        <v>5295.8099999999995</v>
      </c>
    </row>
    <row r="112" spans="1:9" ht="12.75" customHeight="1" x14ac:dyDescent="0.2">
      <c r="A112" s="589"/>
      <c r="B112" s="13"/>
      <c r="C112" s="13" t="s">
        <v>77</v>
      </c>
      <c r="D112" s="14"/>
      <c r="E112" s="15"/>
      <c r="F112" s="13" t="s">
        <v>82</v>
      </c>
      <c r="G112" s="15">
        <v>1115.03</v>
      </c>
      <c r="H112" s="16">
        <v>4.8099999999999996</v>
      </c>
      <c r="I112" s="43">
        <f t="shared" si="2"/>
        <v>5363.2942999999996</v>
      </c>
    </row>
    <row r="113" spans="1:255" ht="12.75" customHeight="1" x14ac:dyDescent="0.2">
      <c r="A113" s="589"/>
      <c r="B113" s="13"/>
      <c r="C113" s="13" t="s">
        <v>78</v>
      </c>
      <c r="D113" s="14"/>
      <c r="E113" s="15"/>
      <c r="F113" s="13" t="s">
        <v>82</v>
      </c>
      <c r="G113" s="15">
        <v>1226.8499999999999</v>
      </c>
      <c r="H113" s="16">
        <v>4.8099999999999996</v>
      </c>
      <c r="I113" s="43">
        <f t="shared" si="2"/>
        <v>5901.1484999999993</v>
      </c>
    </row>
    <row r="114" spans="1:255" ht="12.75" customHeight="1" x14ac:dyDescent="0.2">
      <c r="A114" s="589"/>
      <c r="B114" s="13"/>
      <c r="C114" s="13" t="s">
        <v>79</v>
      </c>
      <c r="D114" s="14"/>
      <c r="E114" s="15"/>
      <c r="F114" s="13" t="s">
        <v>82</v>
      </c>
      <c r="G114" s="15">
        <v>860.9</v>
      </c>
      <c r="H114" s="16">
        <v>4.8099999999999996</v>
      </c>
      <c r="I114" s="43">
        <f t="shared" si="2"/>
        <v>4140.9289999999992</v>
      </c>
    </row>
    <row r="115" spans="1:255" ht="12.75" customHeight="1" x14ac:dyDescent="0.2">
      <c r="A115" s="625"/>
      <c r="B115" s="13"/>
      <c r="C115" s="13" t="s">
        <v>86</v>
      </c>
      <c r="D115" s="14"/>
      <c r="E115" s="15"/>
      <c r="F115" s="13" t="s">
        <v>82</v>
      </c>
      <c r="G115" s="15">
        <f>SUM(G103:G114)</f>
        <v>13956.640000000001</v>
      </c>
      <c r="H115" s="13"/>
      <c r="I115" s="246">
        <f>SUM(I103:I114)</f>
        <v>65113.147900000004</v>
      </c>
    </row>
    <row r="116" spans="1:255" ht="25.5" x14ac:dyDescent="0.2">
      <c r="A116" s="224" t="s">
        <v>91</v>
      </c>
      <c r="B116" s="13"/>
      <c r="C116" s="13" t="s">
        <v>86</v>
      </c>
      <c r="D116" s="14"/>
      <c r="E116" s="15"/>
      <c r="F116" s="13"/>
      <c r="G116" s="15"/>
      <c r="H116" s="13"/>
      <c r="I116" s="246">
        <v>137724.42000000001</v>
      </c>
    </row>
    <row r="117" spans="1:255" ht="12.75" customHeight="1" x14ac:dyDescent="0.2">
      <c r="A117" s="224" t="s">
        <v>83</v>
      </c>
      <c r="B117" s="13"/>
      <c r="C117" s="13" t="s">
        <v>86</v>
      </c>
      <c r="D117" s="14"/>
      <c r="E117" s="15"/>
      <c r="F117" s="13"/>
      <c r="G117" s="15"/>
      <c r="H117" s="13"/>
      <c r="I117" s="246">
        <v>9291.01</v>
      </c>
    </row>
    <row r="118" spans="1:255" ht="12.75" customHeight="1" x14ac:dyDescent="0.2">
      <c r="A118" s="224" t="s">
        <v>85</v>
      </c>
      <c r="B118" s="13"/>
      <c r="C118" s="13" t="s">
        <v>86</v>
      </c>
      <c r="D118" s="14"/>
      <c r="E118" s="15"/>
      <c r="F118" s="13"/>
      <c r="G118" s="15"/>
      <c r="H118" s="13"/>
      <c r="I118" s="246">
        <v>9933.99</v>
      </c>
    </row>
    <row r="119" spans="1:255" ht="12.75" customHeight="1" x14ac:dyDescent="0.2">
      <c r="A119" s="222" t="s">
        <v>88</v>
      </c>
      <c r="B119" s="13"/>
      <c r="C119" s="13" t="s">
        <v>86</v>
      </c>
      <c r="D119" s="14"/>
      <c r="E119" s="15"/>
      <c r="F119" s="13"/>
      <c r="G119" s="15"/>
      <c r="H119" s="13"/>
      <c r="I119" s="246">
        <v>7830</v>
      </c>
    </row>
    <row r="120" spans="1:255" ht="12.75" customHeight="1" thickBot="1" x14ac:dyDescent="0.25">
      <c r="A120" s="222"/>
      <c r="B120" s="112"/>
      <c r="C120" s="112"/>
      <c r="D120" s="111"/>
      <c r="E120" s="113"/>
      <c r="F120" s="112"/>
      <c r="G120" s="112"/>
      <c r="H120" s="111" t="s">
        <v>16</v>
      </c>
      <c r="I120" s="235">
        <f>SUM(I115:I119)</f>
        <v>229892.56790000002</v>
      </c>
    </row>
    <row r="121" spans="1:255" s="45" customFormat="1" ht="83.25" customHeight="1" thickBot="1" x14ac:dyDescent="0.25">
      <c r="A121" s="120" t="s">
        <v>96</v>
      </c>
      <c r="B121" s="117" t="s">
        <v>15</v>
      </c>
      <c r="C121" s="117" t="s">
        <v>4</v>
      </c>
      <c r="D121" s="117" t="s">
        <v>22</v>
      </c>
      <c r="E121" s="121" t="s">
        <v>17</v>
      </c>
      <c r="F121" s="117" t="s">
        <v>18</v>
      </c>
      <c r="G121" s="117" t="s">
        <v>9</v>
      </c>
      <c r="H121" s="117" t="s">
        <v>12</v>
      </c>
      <c r="I121" s="118" t="s">
        <v>11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30"/>
      <c r="B122" s="107">
        <v>3613.64</v>
      </c>
      <c r="C122" s="58" t="s">
        <v>65</v>
      </c>
      <c r="D122" s="67"/>
      <c r="E122" s="59"/>
      <c r="F122" s="59"/>
      <c r="G122" s="59"/>
      <c r="H122" s="60"/>
      <c r="I122" s="61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30"/>
      <c r="B123" s="108">
        <v>3178.44</v>
      </c>
      <c r="C123" s="95" t="s">
        <v>66</v>
      </c>
      <c r="D123" s="96"/>
      <c r="E123" s="97"/>
      <c r="F123" s="97"/>
      <c r="G123" s="97"/>
      <c r="H123" s="98"/>
      <c r="I123" s="9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30"/>
      <c r="B124" s="109">
        <v>3623.88</v>
      </c>
      <c r="C124" s="88" t="s">
        <v>69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30"/>
      <c r="B125" s="109">
        <v>3586.36</v>
      </c>
      <c r="C125" s="88" t="s">
        <v>71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30"/>
      <c r="B126" s="109">
        <v>3623.35</v>
      </c>
      <c r="C126" s="88" t="s">
        <v>72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30"/>
      <c r="B127" s="109">
        <v>3568.37</v>
      </c>
      <c r="C127" s="88" t="s">
        <v>73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4"/>
      <c r="B128" s="109">
        <v>2995.51</v>
      </c>
      <c r="C128" s="88" t="s">
        <v>74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24"/>
      <c r="B129" s="109">
        <v>3167.0390000000002</v>
      </c>
      <c r="C129" s="88" t="s">
        <v>75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4"/>
      <c r="B130" s="109">
        <v>3568.471</v>
      </c>
      <c r="C130" s="88" t="s">
        <v>76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4"/>
      <c r="B131" s="109">
        <v>2898.5250000000001</v>
      </c>
      <c r="C131" s="88" t="s">
        <v>77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4"/>
      <c r="B132" s="109">
        <v>2935.7559999999999</v>
      </c>
      <c r="C132" s="88" t="s">
        <v>78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4"/>
      <c r="B133" s="109">
        <v>3659.614</v>
      </c>
      <c r="C133" s="88" t="s">
        <v>79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3.5" thickBot="1" x14ac:dyDescent="0.25">
      <c r="A134" s="230"/>
      <c r="B134" s="109"/>
      <c r="C134" s="88" t="s">
        <v>86</v>
      </c>
      <c r="D134" s="89"/>
      <c r="E134" s="47"/>
      <c r="F134" s="47"/>
      <c r="G134" s="47"/>
      <c r="H134" s="48"/>
      <c r="I134" s="49">
        <v>1367.48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4"/>
      <c r="B135" s="51">
        <f>SUM(B122:B133)</f>
        <v>40418.955000000002</v>
      </c>
      <c r="C135" s="50"/>
      <c r="D135" s="51"/>
      <c r="E135" s="52"/>
      <c r="F135" s="50"/>
      <c r="G135" s="50"/>
      <c r="H135" s="51" t="s">
        <v>16</v>
      </c>
      <c r="I135" s="240">
        <f>SUM(I122:I134)</f>
        <v>1367.48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58.5" customHeight="1" thickBot="1" x14ac:dyDescent="0.25">
      <c r="A136" s="46" t="s">
        <v>98</v>
      </c>
      <c r="B136" s="117" t="s">
        <v>15</v>
      </c>
      <c r="C136" s="117" t="s">
        <v>4</v>
      </c>
      <c r="D136" s="117" t="s">
        <v>22</v>
      </c>
      <c r="E136" s="121" t="s">
        <v>17</v>
      </c>
      <c r="F136" s="117" t="s">
        <v>18</v>
      </c>
      <c r="G136" s="117" t="s">
        <v>9</v>
      </c>
      <c r="H136" s="117" t="s">
        <v>12</v>
      </c>
      <c r="I136" s="118" t="s">
        <v>11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27" customHeight="1" thickBot="1" x14ac:dyDescent="0.25">
      <c r="A137" s="120" t="s">
        <v>87</v>
      </c>
      <c r="B137" s="167"/>
      <c r="C137" s="88" t="s">
        <v>86</v>
      </c>
      <c r="D137" s="241"/>
      <c r="E137" s="242"/>
      <c r="F137" s="241"/>
      <c r="G137" s="242"/>
      <c r="H137" s="242"/>
      <c r="I137" s="49">
        <v>54640.35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46"/>
      <c r="B138" s="79">
        <f>SUM(B137)</f>
        <v>0</v>
      </c>
      <c r="C138" s="78"/>
      <c r="D138" s="79"/>
      <c r="E138" s="80"/>
      <c r="F138" s="78"/>
      <c r="G138" s="78"/>
      <c r="H138" s="79" t="s">
        <v>16</v>
      </c>
      <c r="I138" s="81">
        <f>SUM(I137:I137)</f>
        <v>54640.35</v>
      </c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6.5" thickBot="1" x14ac:dyDescent="0.25">
      <c r="A139" s="120" t="s">
        <v>1</v>
      </c>
      <c r="B139" s="263" t="s">
        <v>15</v>
      </c>
      <c r="C139" s="117" t="s">
        <v>4</v>
      </c>
      <c r="D139" s="117" t="s">
        <v>22</v>
      </c>
      <c r="E139" s="121" t="s">
        <v>17</v>
      </c>
      <c r="F139" s="117" t="s">
        <v>18</v>
      </c>
      <c r="G139" s="117" t="s">
        <v>9</v>
      </c>
      <c r="H139" s="117" t="s">
        <v>12</v>
      </c>
      <c r="I139" s="118" t="s">
        <v>11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x14ac:dyDescent="0.2">
      <c r="A140" s="597"/>
      <c r="B140" s="210">
        <v>34619.949999999997</v>
      </c>
      <c r="C140" s="33" t="s">
        <v>65</v>
      </c>
      <c r="D140" s="10"/>
      <c r="E140" s="308"/>
      <c r="F140" s="308"/>
      <c r="G140" s="308"/>
      <c r="H140" s="308"/>
      <c r="I140" s="358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x14ac:dyDescent="0.2">
      <c r="A141" s="597"/>
      <c r="B141" s="206">
        <v>30346.2</v>
      </c>
      <c r="C141" s="13" t="s">
        <v>66</v>
      </c>
      <c r="D141" s="10"/>
      <c r="E141" s="205"/>
      <c r="F141" s="205"/>
      <c r="G141" s="205"/>
      <c r="H141" s="205"/>
      <c r="I141" s="261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x14ac:dyDescent="0.2">
      <c r="A142" s="597"/>
      <c r="B142" s="206">
        <v>41899.599999999999</v>
      </c>
      <c r="C142" s="13" t="s">
        <v>69</v>
      </c>
      <c r="D142" s="10"/>
      <c r="E142" s="205"/>
      <c r="F142" s="205"/>
      <c r="G142" s="205"/>
      <c r="H142" s="205"/>
      <c r="I142" s="261"/>
    </row>
    <row r="143" spans="1:255" x14ac:dyDescent="0.2">
      <c r="A143" s="597"/>
      <c r="B143" s="206">
        <v>27473.81</v>
      </c>
      <c r="C143" s="13" t="s">
        <v>71</v>
      </c>
      <c r="D143" s="10"/>
      <c r="E143" s="205"/>
      <c r="F143" s="205"/>
      <c r="G143" s="205"/>
      <c r="H143" s="205"/>
      <c r="I143" s="261"/>
    </row>
    <row r="144" spans="1:255" ht="12.75" customHeight="1" x14ac:dyDescent="0.2">
      <c r="A144" s="597"/>
      <c r="B144" s="206">
        <v>29712.37</v>
      </c>
      <c r="C144" s="13" t="s">
        <v>72</v>
      </c>
      <c r="D144" s="10"/>
      <c r="E144" s="205"/>
      <c r="F144" s="205"/>
      <c r="G144" s="205"/>
      <c r="H144" s="205"/>
      <c r="I144" s="261"/>
    </row>
    <row r="145" spans="1:9" ht="12.75" customHeight="1" x14ac:dyDescent="0.2">
      <c r="A145" s="597"/>
      <c r="B145" s="206">
        <v>23350.19</v>
      </c>
      <c r="C145" s="13" t="s">
        <v>73</v>
      </c>
      <c r="D145" s="9"/>
      <c r="E145" s="205"/>
      <c r="F145" s="205"/>
      <c r="G145" s="205"/>
      <c r="H145" s="205"/>
      <c r="I145" s="261"/>
    </row>
    <row r="146" spans="1:9" ht="12.75" customHeight="1" x14ac:dyDescent="0.2">
      <c r="A146" s="597"/>
      <c r="B146" s="206">
        <v>38335.1</v>
      </c>
      <c r="C146" s="13" t="s">
        <v>74</v>
      </c>
      <c r="D146" s="9"/>
      <c r="E146" s="205"/>
      <c r="F146" s="205"/>
      <c r="G146" s="205"/>
      <c r="H146" s="205"/>
      <c r="I146" s="261"/>
    </row>
    <row r="147" spans="1:9" x14ac:dyDescent="0.2">
      <c r="A147" s="597"/>
      <c r="B147" s="206">
        <v>37872.57</v>
      </c>
      <c r="C147" s="13" t="s">
        <v>75</v>
      </c>
      <c r="D147" s="9"/>
      <c r="E147" s="205"/>
      <c r="F147" s="20"/>
      <c r="G147" s="7"/>
      <c r="H147" s="7"/>
      <c r="I147" s="219"/>
    </row>
    <row r="148" spans="1:9" x14ac:dyDescent="0.2">
      <c r="A148" s="597"/>
      <c r="B148" s="206">
        <v>39943.32</v>
      </c>
      <c r="C148" s="13" t="s">
        <v>76</v>
      </c>
      <c r="D148" s="9"/>
      <c r="E148" s="205"/>
      <c r="F148" s="20"/>
      <c r="G148" s="7"/>
      <c r="H148" s="7"/>
      <c r="I148" s="219"/>
    </row>
    <row r="149" spans="1:9" x14ac:dyDescent="0.2">
      <c r="A149" s="597"/>
      <c r="B149" s="206">
        <v>28564.1</v>
      </c>
      <c r="C149" s="13" t="s">
        <v>77</v>
      </c>
      <c r="D149" s="9"/>
      <c r="E149" s="205"/>
      <c r="F149" s="20"/>
      <c r="G149" s="7"/>
      <c r="H149" s="7"/>
      <c r="I149" s="219"/>
    </row>
    <row r="150" spans="1:9" x14ac:dyDescent="0.2">
      <c r="A150" s="597"/>
      <c r="B150" s="206">
        <v>31772.720000000001</v>
      </c>
      <c r="C150" s="13" t="s">
        <v>78</v>
      </c>
      <c r="D150" s="9"/>
      <c r="E150" s="205"/>
      <c r="F150" s="20"/>
      <c r="G150" s="7"/>
      <c r="H150" s="7"/>
      <c r="I150" s="219"/>
    </row>
    <row r="151" spans="1:9" ht="13.5" thickBot="1" x14ac:dyDescent="0.25">
      <c r="A151" s="597"/>
      <c r="B151" s="208">
        <v>33094.699999999997</v>
      </c>
      <c r="C151" s="74" t="s">
        <v>79</v>
      </c>
      <c r="D151" s="20"/>
      <c r="E151" s="7"/>
      <c r="F151" s="436"/>
      <c r="G151" s="7"/>
      <c r="H151" s="7"/>
      <c r="I151" s="311"/>
    </row>
    <row r="152" spans="1:9" ht="26.25" thickBot="1" x14ac:dyDescent="0.25">
      <c r="A152" s="120" t="s">
        <v>89</v>
      </c>
      <c r="B152" s="167"/>
      <c r="C152" s="88" t="s">
        <v>86</v>
      </c>
      <c r="D152" s="257"/>
      <c r="E152" s="258"/>
      <c r="F152" s="257"/>
      <c r="G152" s="258"/>
      <c r="H152" s="258"/>
      <c r="I152" s="49">
        <v>101621.72</v>
      </c>
    </row>
    <row r="153" spans="1:9" ht="13.5" thickBot="1" x14ac:dyDescent="0.25">
      <c r="A153" s="46"/>
      <c r="B153" s="79">
        <f>SUM(B140:B152)</f>
        <v>396984.62999999995</v>
      </c>
      <c r="C153" s="78"/>
      <c r="D153" s="79"/>
      <c r="E153" s="80"/>
      <c r="F153" s="78"/>
      <c r="G153" s="78"/>
      <c r="H153" s="79" t="s">
        <v>16</v>
      </c>
      <c r="I153" s="81">
        <f>SUM(I140:I152)</f>
        <v>101621.72</v>
      </c>
    </row>
    <row r="154" spans="1:9" ht="51.75" thickBot="1" x14ac:dyDescent="0.25">
      <c r="A154" s="137" t="s">
        <v>97</v>
      </c>
      <c r="B154" s="117" t="s">
        <v>15</v>
      </c>
      <c r="C154" s="117" t="s">
        <v>4</v>
      </c>
      <c r="D154" s="117" t="s">
        <v>22</v>
      </c>
      <c r="E154" s="285" t="s">
        <v>17</v>
      </c>
      <c r="F154" s="117" t="s">
        <v>18</v>
      </c>
      <c r="G154" s="117" t="s">
        <v>9</v>
      </c>
      <c r="H154" s="117" t="s">
        <v>12</v>
      </c>
      <c r="I154" s="118" t="s">
        <v>11</v>
      </c>
    </row>
    <row r="155" spans="1:9" ht="13.5" thickBot="1" x14ac:dyDescent="0.25">
      <c r="A155" s="209"/>
      <c r="B155" s="188"/>
      <c r="C155" s="73" t="s">
        <v>86</v>
      </c>
      <c r="D155" s="166"/>
      <c r="E155" s="53"/>
      <c r="F155" s="53"/>
      <c r="G155" s="53"/>
      <c r="H155" s="156"/>
      <c r="I155" s="284">
        <v>86593.600000000006</v>
      </c>
    </row>
    <row r="156" spans="1:9" ht="13.5" thickBot="1" x14ac:dyDescent="0.25">
      <c r="A156" s="137"/>
      <c r="B156" s="277"/>
      <c r="C156" s="78"/>
      <c r="D156" s="79"/>
      <c r="E156" s="80"/>
      <c r="F156" s="78"/>
      <c r="G156" s="78"/>
      <c r="H156" s="79"/>
      <c r="I156" s="81">
        <f>SUM(I155)</f>
        <v>86593.600000000006</v>
      </c>
    </row>
    <row r="157" spans="1:9" ht="27" customHeight="1" x14ac:dyDescent="0.2">
      <c r="A157" s="9"/>
      <c r="B157" s="9"/>
      <c r="C157" s="9"/>
      <c r="D157" s="9"/>
      <c r="E157" s="9"/>
      <c r="F157" s="20"/>
      <c r="G157" s="20"/>
      <c r="H157" s="20"/>
      <c r="I157" s="20"/>
    </row>
    <row r="158" spans="1:9" ht="15.75" x14ac:dyDescent="0.2">
      <c r="A158" s="21" t="s">
        <v>20</v>
      </c>
      <c r="B158" s="22"/>
      <c r="C158" s="23"/>
      <c r="D158" s="4" t="s">
        <v>8</v>
      </c>
      <c r="E158" s="4" t="s">
        <v>5</v>
      </c>
      <c r="F158" s="122" t="s">
        <v>6</v>
      </c>
    </row>
    <row r="159" spans="1:9" ht="12.75" customHeight="1" x14ac:dyDescent="0.2">
      <c r="A159" s="593" t="s">
        <v>14</v>
      </c>
      <c r="B159" s="594"/>
      <c r="C159" s="25"/>
      <c r="D159" s="26">
        <f>B23</f>
        <v>102225.182</v>
      </c>
      <c r="E159" s="26">
        <f>I23</f>
        <v>1987.8717999999999</v>
      </c>
      <c r="F159" s="123">
        <f>D159+E159</f>
        <v>104213.05379999999</v>
      </c>
    </row>
    <row r="160" spans="1:9" ht="12.75" customHeight="1" x14ac:dyDescent="0.2">
      <c r="A160" s="593" t="s">
        <v>1603</v>
      </c>
      <c r="B160" s="594"/>
      <c r="C160" s="25"/>
      <c r="D160" s="26">
        <f>B66</f>
        <v>131468.84</v>
      </c>
      <c r="E160" s="26">
        <f>I66</f>
        <v>4792.3349999999991</v>
      </c>
      <c r="F160" s="123">
        <f>D160+E160</f>
        <v>136261.17499999999</v>
      </c>
    </row>
    <row r="161" spans="1:7" ht="12.75" customHeight="1" x14ac:dyDescent="0.2">
      <c r="A161" s="593" t="s">
        <v>13</v>
      </c>
      <c r="B161" s="594"/>
      <c r="C161" s="25"/>
      <c r="D161" s="26">
        <f>B86</f>
        <v>63127.939099999981</v>
      </c>
      <c r="E161" s="26">
        <f>I86</f>
        <v>277.2</v>
      </c>
      <c r="F161" s="123">
        <f>D161+E161</f>
        <v>63405.139099999978</v>
      </c>
    </row>
    <row r="162" spans="1:7" ht="12.75" customHeight="1" x14ac:dyDescent="0.2">
      <c r="A162" s="593" t="s">
        <v>383</v>
      </c>
      <c r="B162" s="594"/>
      <c r="C162" s="25"/>
      <c r="D162" s="26">
        <f>B101</f>
        <v>111295.25</v>
      </c>
      <c r="E162" s="26">
        <f>I101</f>
        <v>8645.9</v>
      </c>
      <c r="F162" s="123">
        <f>D162+E162</f>
        <v>119941.15</v>
      </c>
      <c r="G162" s="56"/>
    </row>
    <row r="163" spans="1:7" ht="12.75" customHeight="1" x14ac:dyDescent="0.2">
      <c r="A163" s="593" t="s">
        <v>25</v>
      </c>
      <c r="B163" s="594"/>
      <c r="C163" s="25"/>
      <c r="D163" s="26">
        <f>B135</f>
        <v>40418.955000000002</v>
      </c>
      <c r="E163" s="26">
        <f>I135</f>
        <v>1367.48</v>
      </c>
      <c r="F163" s="123">
        <f>D163+E163</f>
        <v>41786.435000000005</v>
      </c>
      <c r="G163" s="56"/>
    </row>
    <row r="164" spans="1:7" ht="12.75" customHeight="1" x14ac:dyDescent="0.2">
      <c r="A164" s="607" t="s">
        <v>68</v>
      </c>
      <c r="B164" s="608"/>
      <c r="C164" s="249"/>
      <c r="D164" s="249"/>
      <c r="E164" s="249"/>
      <c r="F164" s="245">
        <f>F165+F166+F167+F168+F169</f>
        <v>229892.56790000002</v>
      </c>
      <c r="G164" s="56"/>
    </row>
    <row r="165" spans="1:7" ht="12.75" customHeight="1" x14ac:dyDescent="0.2">
      <c r="A165" s="605" t="s">
        <v>81</v>
      </c>
      <c r="B165" s="606"/>
      <c r="C165" s="26"/>
      <c r="D165" s="26"/>
      <c r="E165" s="26"/>
      <c r="F165" s="123">
        <f>I115</f>
        <v>65113.147900000004</v>
      </c>
      <c r="G165" s="56"/>
    </row>
    <row r="166" spans="1:7" ht="12.75" customHeight="1" x14ac:dyDescent="0.2">
      <c r="A166" s="605" t="s">
        <v>91</v>
      </c>
      <c r="B166" s="606"/>
      <c r="C166" s="26"/>
      <c r="D166" s="26"/>
      <c r="E166" s="26"/>
      <c r="F166" s="123">
        <f>I116</f>
        <v>137724.42000000001</v>
      </c>
      <c r="G166" s="56"/>
    </row>
    <row r="167" spans="1:7" ht="12.75" customHeight="1" x14ac:dyDescent="0.2">
      <c r="A167" s="605" t="s">
        <v>83</v>
      </c>
      <c r="B167" s="606"/>
      <c r="C167" s="26"/>
      <c r="D167" s="26"/>
      <c r="E167" s="26"/>
      <c r="F167" s="123">
        <f>I117</f>
        <v>9291.01</v>
      </c>
      <c r="G167" s="56"/>
    </row>
    <row r="168" spans="1:7" ht="12.75" customHeight="1" x14ac:dyDescent="0.2">
      <c r="A168" s="605" t="s">
        <v>85</v>
      </c>
      <c r="B168" s="606"/>
      <c r="C168" s="26"/>
      <c r="D168" s="26"/>
      <c r="E168" s="26"/>
      <c r="F168" s="123">
        <f>I118</f>
        <v>9933.99</v>
      </c>
      <c r="G168" s="56"/>
    </row>
    <row r="169" spans="1:7" ht="12.75" customHeight="1" x14ac:dyDescent="0.2">
      <c r="A169" s="605" t="s">
        <v>88</v>
      </c>
      <c r="B169" s="606"/>
      <c r="C169" s="26"/>
      <c r="D169" s="26"/>
      <c r="E169" s="26"/>
      <c r="F169" s="123">
        <f>I119</f>
        <v>7830</v>
      </c>
      <c r="G169" s="56"/>
    </row>
    <row r="170" spans="1:7" ht="12.75" customHeight="1" x14ac:dyDescent="0.2">
      <c r="A170" s="614" t="s">
        <v>2</v>
      </c>
      <c r="B170" s="615"/>
      <c r="C170" s="26"/>
      <c r="D170" s="26">
        <f>B138</f>
        <v>0</v>
      </c>
      <c r="E170" s="26"/>
      <c r="F170" s="123">
        <f>D170+E170+I138</f>
        <v>54640.35</v>
      </c>
      <c r="G170" s="56"/>
    </row>
    <row r="171" spans="1:7" ht="12.75" customHeight="1" x14ac:dyDescent="0.2">
      <c r="A171" s="605" t="s">
        <v>1</v>
      </c>
      <c r="B171" s="606"/>
      <c r="C171" s="26"/>
      <c r="D171" s="26">
        <f>B153</f>
        <v>396984.62999999995</v>
      </c>
      <c r="E171" s="26"/>
      <c r="F171" s="123">
        <f>D171+E171+I153</f>
        <v>498606.35</v>
      </c>
      <c r="G171" s="56"/>
    </row>
    <row r="172" spans="1:7" ht="12.75" customHeight="1" x14ac:dyDescent="0.2">
      <c r="A172" s="614" t="s">
        <v>97</v>
      </c>
      <c r="B172" s="615"/>
      <c r="C172" s="26"/>
      <c r="D172" s="26"/>
      <c r="E172" s="26"/>
      <c r="F172" s="123">
        <f>I156</f>
        <v>86593.600000000006</v>
      </c>
      <c r="G172" s="56"/>
    </row>
    <row r="173" spans="1:7" ht="12.75" customHeight="1" x14ac:dyDescent="0.2">
      <c r="A173" s="612" t="s">
        <v>21</v>
      </c>
      <c r="B173" s="613"/>
      <c r="C173" s="28">
        <f>C164</f>
        <v>0</v>
      </c>
      <c r="D173" s="28">
        <f>SUM(D159:D171)</f>
        <v>845520.79609999992</v>
      </c>
      <c r="E173" s="28">
        <f>SUM(E159:E163)</f>
        <v>17070.786799999998</v>
      </c>
      <c r="F173" s="124">
        <f>F159+F160+F161+F162+F163+F164+F170+F171+F172</f>
        <v>1335339.8208000001</v>
      </c>
    </row>
  </sheetData>
  <autoFilter ref="A5:I135"/>
  <mergeCells count="73">
    <mergeCell ref="C49:C52"/>
    <mergeCell ref="B49:B52"/>
    <mergeCell ref="C53:C56"/>
    <mergeCell ref="A62:A63"/>
    <mergeCell ref="A49:A50"/>
    <mergeCell ref="D49:D50"/>
    <mergeCell ref="D62:D63"/>
    <mergeCell ref="D55:D56"/>
    <mergeCell ref="A81:A85"/>
    <mergeCell ref="A64:A65"/>
    <mergeCell ref="B53:B56"/>
    <mergeCell ref="C62:C65"/>
    <mergeCell ref="D64:D65"/>
    <mergeCell ref="B62:B65"/>
    <mergeCell ref="B57:B61"/>
    <mergeCell ref="B41:B46"/>
    <mergeCell ref="A32:A34"/>
    <mergeCell ref="A53:A54"/>
    <mergeCell ref="D53:D54"/>
    <mergeCell ref="A55:A56"/>
    <mergeCell ref="A57:A61"/>
    <mergeCell ref="C57:C61"/>
    <mergeCell ref="D57:D61"/>
    <mergeCell ref="A51:A52"/>
    <mergeCell ref="D51:D52"/>
    <mergeCell ref="A16:A17"/>
    <mergeCell ref="C16:C17"/>
    <mergeCell ref="D16:D17"/>
    <mergeCell ref="B16:B17"/>
    <mergeCell ref="A21:A22"/>
    <mergeCell ref="C21:C22"/>
    <mergeCell ref="D21:D22"/>
    <mergeCell ref="B21:B22"/>
    <mergeCell ref="A140:A151"/>
    <mergeCell ref="A6:A9"/>
    <mergeCell ref="A41:A46"/>
    <mergeCell ref="C41:C46"/>
    <mergeCell ref="D41:D46"/>
    <mergeCell ref="D6:D9"/>
    <mergeCell ref="B6:B9"/>
    <mergeCell ref="A27:A28"/>
    <mergeCell ref="D27:D28"/>
    <mergeCell ref="C6:C9"/>
    <mergeCell ref="A166:B166"/>
    <mergeCell ref="A159:B159"/>
    <mergeCell ref="A163:B163"/>
    <mergeCell ref="A161:B161"/>
    <mergeCell ref="A160:B160"/>
    <mergeCell ref="G1:H1"/>
    <mergeCell ref="G2:H2"/>
    <mergeCell ref="A1:B1"/>
    <mergeCell ref="D32:D34"/>
    <mergeCell ref="B30:B34"/>
    <mergeCell ref="A162:B162"/>
    <mergeCell ref="A35:A36"/>
    <mergeCell ref="A173:B173"/>
    <mergeCell ref="A171:B171"/>
    <mergeCell ref="A170:B170"/>
    <mergeCell ref="A164:B164"/>
    <mergeCell ref="A165:B165"/>
    <mergeCell ref="A169:B169"/>
    <mergeCell ref="A168:B168"/>
    <mergeCell ref="A167:B167"/>
    <mergeCell ref="A172:B172"/>
    <mergeCell ref="C30:C34"/>
    <mergeCell ref="C26:C28"/>
    <mergeCell ref="D35:D36"/>
    <mergeCell ref="A37:A40"/>
    <mergeCell ref="D37:D40"/>
    <mergeCell ref="B35:B40"/>
    <mergeCell ref="C35:C40"/>
    <mergeCell ref="B26:B28"/>
    <mergeCell ref="A103:A115"/>
  </mergeCells>
  <phoneticPr fontId="0" type="noConversion"/>
  <pageMargins left="0.15748031496062992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8"/>
  <dimension ref="A1:IU171"/>
  <sheetViews>
    <sheetView topLeftCell="A142" zoomScaleNormal="100" workbookViewId="0">
      <selection activeCell="A158" sqref="A158:B158"/>
    </sheetView>
  </sheetViews>
  <sheetFormatPr defaultRowHeight="12.75" customHeight="1" x14ac:dyDescent="0.2"/>
  <cols>
    <col min="1" max="1" width="22.85546875" customWidth="1"/>
    <col min="2" max="2" width="12.140625" customWidth="1"/>
    <col min="3" max="3" width="13" customWidth="1"/>
    <col min="4" max="4" width="17.5703125" customWidth="1"/>
    <col min="5" max="5" width="26.28515625" customWidth="1"/>
    <col min="6" max="6" width="14.28515625" customWidth="1"/>
    <col min="7" max="7" width="7.28515625" customWidth="1"/>
    <col min="8" max="8" width="10.28515625" customWidth="1"/>
    <col min="9" max="9" width="13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3111.7</v>
      </c>
      <c r="E2" s="5">
        <v>952326.39</v>
      </c>
      <c r="F2" s="6">
        <v>909146.16</v>
      </c>
      <c r="G2" s="586">
        <f>E2-F2</f>
        <v>43180.229999999981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 t="s">
        <v>61</v>
      </c>
      <c r="F3" s="1"/>
      <c r="G3" s="1"/>
      <c r="H3" s="1" t="s">
        <v>24</v>
      </c>
      <c r="I3" s="8">
        <f>F2-F171</f>
        <v>-362497.44030000002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9967.5499999999993</v>
      </c>
      <c r="C6" s="33" t="s">
        <v>65</v>
      </c>
      <c r="D6" s="34"/>
      <c r="E6" s="35"/>
      <c r="F6" s="35"/>
      <c r="G6" s="35"/>
      <c r="H6" s="345"/>
      <c r="I6" s="43">
        <f t="shared" ref="I6:I20" si="0">G6*H6</f>
        <v>0</v>
      </c>
    </row>
    <row r="7" spans="1:9" ht="12.75" customHeight="1" x14ac:dyDescent="0.2">
      <c r="A7" s="224"/>
      <c r="B7" s="13">
        <v>9713.86</v>
      </c>
      <c r="C7" s="13" t="s">
        <v>66</v>
      </c>
      <c r="D7" s="14"/>
      <c r="E7" s="15"/>
      <c r="F7" s="15"/>
      <c r="G7" s="15"/>
      <c r="H7" s="343"/>
      <c r="I7" s="43">
        <f t="shared" si="0"/>
        <v>0</v>
      </c>
    </row>
    <row r="8" spans="1:9" ht="12.75" customHeight="1" x14ac:dyDescent="0.2">
      <c r="A8" s="222"/>
      <c r="B8" s="74">
        <v>10388.540000000001</v>
      </c>
      <c r="C8" s="74" t="s">
        <v>69</v>
      </c>
      <c r="D8" s="75"/>
      <c r="E8" s="76"/>
      <c r="F8" s="76"/>
      <c r="G8" s="76"/>
      <c r="H8" s="347"/>
      <c r="I8" s="43">
        <f t="shared" si="0"/>
        <v>0</v>
      </c>
    </row>
    <row r="9" spans="1:9" ht="12.75" customHeight="1" x14ac:dyDescent="0.2">
      <c r="A9" s="268"/>
      <c r="B9" s="13">
        <v>9162.9</v>
      </c>
      <c r="C9" s="74" t="s">
        <v>71</v>
      </c>
      <c r="D9" s="274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8"/>
      <c r="B10" s="13">
        <v>8501.9500000000007</v>
      </c>
      <c r="C10" s="74" t="s">
        <v>72</v>
      </c>
      <c r="D10" s="27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11"/>
      <c r="B11" s="13">
        <v>7562.26</v>
      </c>
      <c r="C11" s="74" t="s">
        <v>73</v>
      </c>
      <c r="D11" s="1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8"/>
      <c r="B12" s="13">
        <v>7597.6049999999996</v>
      </c>
      <c r="C12" s="74" t="s">
        <v>74</v>
      </c>
      <c r="D12" s="274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16"/>
      <c r="B13" s="74">
        <v>6218.2539999999999</v>
      </c>
      <c r="C13" s="74" t="s">
        <v>75</v>
      </c>
      <c r="D13" s="326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522</v>
      </c>
      <c r="B14" s="579">
        <v>6756.424</v>
      </c>
      <c r="C14" s="579" t="s">
        <v>76</v>
      </c>
      <c r="D14" s="616" t="s">
        <v>624</v>
      </c>
      <c r="E14" s="37" t="s">
        <v>523</v>
      </c>
      <c r="F14" s="37" t="s">
        <v>300</v>
      </c>
      <c r="G14" s="37">
        <v>1</v>
      </c>
      <c r="H14" s="38">
        <v>815.4</v>
      </c>
      <c r="I14" s="39">
        <f t="shared" si="0"/>
        <v>815.4</v>
      </c>
    </row>
    <row r="15" spans="1:9" ht="12.75" customHeight="1" thickBot="1" x14ac:dyDescent="0.25">
      <c r="A15" s="590"/>
      <c r="B15" s="580"/>
      <c r="C15" s="580"/>
      <c r="D15" s="617"/>
      <c r="E15" s="40" t="s">
        <v>524</v>
      </c>
      <c r="F15" s="40" t="s">
        <v>111</v>
      </c>
      <c r="G15" s="40">
        <v>1</v>
      </c>
      <c r="H15" s="41">
        <v>750</v>
      </c>
      <c r="I15" s="42">
        <f t="shared" si="0"/>
        <v>750</v>
      </c>
    </row>
    <row r="16" spans="1:9" ht="12.75" customHeight="1" thickBot="1" x14ac:dyDescent="0.25">
      <c r="A16" s="321"/>
      <c r="B16" s="73">
        <v>6846.1940000000004</v>
      </c>
      <c r="C16" s="73" t="s">
        <v>77</v>
      </c>
      <c r="D16" s="402"/>
      <c r="E16" s="53"/>
      <c r="F16" s="53"/>
      <c r="G16" s="53"/>
      <c r="H16" s="156"/>
      <c r="I16" s="168">
        <f t="shared" si="0"/>
        <v>0</v>
      </c>
    </row>
    <row r="17" spans="1:9" ht="12.75" customHeight="1" x14ac:dyDescent="0.2">
      <c r="A17" s="588" t="s">
        <v>1415</v>
      </c>
      <c r="B17" s="579">
        <v>7403.759</v>
      </c>
      <c r="C17" s="579" t="s">
        <v>78</v>
      </c>
      <c r="D17" s="616" t="s">
        <v>1416</v>
      </c>
      <c r="E17" s="37" t="s">
        <v>326</v>
      </c>
      <c r="F17" s="37" t="s">
        <v>102</v>
      </c>
      <c r="G17" s="37">
        <v>0.05</v>
      </c>
      <c r="H17" s="38">
        <v>150</v>
      </c>
      <c r="I17" s="39">
        <f t="shared" si="0"/>
        <v>7.5</v>
      </c>
    </row>
    <row r="18" spans="1:9" ht="12.75" customHeight="1" x14ac:dyDescent="0.2">
      <c r="A18" s="589"/>
      <c r="B18" s="581"/>
      <c r="C18" s="581"/>
      <c r="D18" s="622"/>
      <c r="E18" s="15" t="s">
        <v>375</v>
      </c>
      <c r="F18" s="15" t="s">
        <v>102</v>
      </c>
      <c r="G18" s="15">
        <v>0.1</v>
      </c>
      <c r="H18" s="16">
        <v>150</v>
      </c>
      <c r="I18" s="43">
        <f t="shared" si="0"/>
        <v>15</v>
      </c>
    </row>
    <row r="19" spans="1:9" ht="12.75" customHeight="1" thickBot="1" x14ac:dyDescent="0.25">
      <c r="A19" s="590"/>
      <c r="B19" s="580"/>
      <c r="C19" s="580"/>
      <c r="D19" s="617"/>
      <c r="E19" s="40" t="s">
        <v>221</v>
      </c>
      <c r="F19" s="40" t="s">
        <v>102</v>
      </c>
      <c r="G19" s="40">
        <v>0.1</v>
      </c>
      <c r="H19" s="41">
        <v>82</v>
      </c>
      <c r="I19" s="42">
        <f t="shared" si="0"/>
        <v>8.2000000000000011</v>
      </c>
    </row>
    <row r="20" spans="1:9" ht="12.75" customHeight="1" x14ac:dyDescent="0.2">
      <c r="A20" s="403"/>
      <c r="B20" s="33">
        <v>7381.652</v>
      </c>
      <c r="C20" s="33" t="s">
        <v>79</v>
      </c>
      <c r="D20" s="312"/>
      <c r="E20" s="35"/>
      <c r="F20" s="35"/>
      <c r="G20" s="35"/>
      <c r="H20" s="36"/>
      <c r="I20" s="160">
        <f t="shared" si="0"/>
        <v>0</v>
      </c>
    </row>
    <row r="21" spans="1:9" ht="12.75" customHeight="1" thickBot="1" x14ac:dyDescent="0.25">
      <c r="A21" s="397"/>
      <c r="B21" s="386">
        <f>SUM(B6:B20)</f>
        <v>97500.948000000019</v>
      </c>
      <c r="C21" s="227"/>
      <c r="D21" s="226"/>
      <c r="E21" s="228"/>
      <c r="F21" s="227"/>
      <c r="G21" s="227"/>
      <c r="H21" s="411" t="s">
        <v>16</v>
      </c>
      <c r="I21" s="439">
        <f>SUM(I6:I20)</f>
        <v>1596.1000000000001</v>
      </c>
    </row>
    <row r="22" spans="1:9" ht="77.25" thickBot="1" x14ac:dyDescent="0.25">
      <c r="A22" s="137" t="s">
        <v>1602</v>
      </c>
      <c r="B22" s="117" t="s">
        <v>15</v>
      </c>
      <c r="C22" s="117" t="s">
        <v>4</v>
      </c>
      <c r="D22" s="117" t="s">
        <v>22</v>
      </c>
      <c r="E22" s="121" t="s">
        <v>17</v>
      </c>
      <c r="F22" s="117" t="s">
        <v>18</v>
      </c>
      <c r="G22" s="117" t="s">
        <v>9</v>
      </c>
      <c r="H22" s="117" t="s">
        <v>12</v>
      </c>
      <c r="I22" s="118" t="s">
        <v>11</v>
      </c>
    </row>
    <row r="23" spans="1:9" ht="26.25" thickBot="1" x14ac:dyDescent="0.25">
      <c r="A23" s="46" t="s">
        <v>353</v>
      </c>
      <c r="B23" s="88">
        <v>10331.450000000001</v>
      </c>
      <c r="C23" s="88" t="s">
        <v>65</v>
      </c>
      <c r="D23" s="47" t="s">
        <v>362</v>
      </c>
      <c r="E23" s="47" t="s">
        <v>355</v>
      </c>
      <c r="F23" s="47" t="s">
        <v>100</v>
      </c>
      <c r="G23" s="47">
        <v>10</v>
      </c>
      <c r="H23" s="48">
        <v>17</v>
      </c>
      <c r="I23" s="49">
        <f>G23*H23</f>
        <v>170</v>
      </c>
    </row>
    <row r="24" spans="1:9" ht="13.5" thickBot="1" x14ac:dyDescent="0.25">
      <c r="A24" s="30"/>
      <c r="B24" s="74">
        <v>8670.15</v>
      </c>
      <c r="C24" s="74" t="s">
        <v>66</v>
      </c>
      <c r="D24" s="76"/>
      <c r="E24" s="76"/>
      <c r="F24" s="76"/>
      <c r="G24" s="76"/>
      <c r="H24" s="77"/>
      <c r="I24" s="204">
        <f t="shared" ref="I24:I62" si="1">G24*H24</f>
        <v>0</v>
      </c>
    </row>
    <row r="25" spans="1:9" ht="12.75" customHeight="1" x14ac:dyDescent="0.2">
      <c r="A25" s="588" t="s">
        <v>150</v>
      </c>
      <c r="B25" s="579">
        <v>8703.9599999999991</v>
      </c>
      <c r="C25" s="579" t="s">
        <v>69</v>
      </c>
      <c r="D25" s="591" t="s">
        <v>595</v>
      </c>
      <c r="E25" s="37" t="s">
        <v>228</v>
      </c>
      <c r="F25" s="37" t="s">
        <v>100</v>
      </c>
      <c r="G25" s="37">
        <v>4</v>
      </c>
      <c r="H25" s="38">
        <v>8.07</v>
      </c>
      <c r="I25" s="39">
        <f t="shared" si="1"/>
        <v>32.28</v>
      </c>
    </row>
    <row r="26" spans="1:9" ht="12.75" customHeight="1" x14ac:dyDescent="0.2">
      <c r="A26" s="589"/>
      <c r="B26" s="581"/>
      <c r="C26" s="581"/>
      <c r="D26" s="595"/>
      <c r="E26" s="15" t="s">
        <v>224</v>
      </c>
      <c r="F26" s="15" t="s">
        <v>104</v>
      </c>
      <c r="G26" s="15">
        <v>8</v>
      </c>
      <c r="H26" s="16">
        <v>135.87</v>
      </c>
      <c r="I26" s="43">
        <f t="shared" si="1"/>
        <v>1086.96</v>
      </c>
    </row>
    <row r="27" spans="1:9" ht="12.75" customHeight="1" x14ac:dyDescent="0.2">
      <c r="A27" s="589"/>
      <c r="B27" s="581"/>
      <c r="C27" s="581"/>
      <c r="D27" s="595"/>
      <c r="E27" s="15" t="s">
        <v>227</v>
      </c>
      <c r="F27" s="15" t="s">
        <v>100</v>
      </c>
      <c r="G27" s="15">
        <v>2</v>
      </c>
      <c r="H27" s="16">
        <v>9.52</v>
      </c>
      <c r="I27" s="43">
        <f t="shared" si="1"/>
        <v>19.04</v>
      </c>
    </row>
    <row r="28" spans="1:9" ht="12.75" customHeight="1" x14ac:dyDescent="0.2">
      <c r="A28" s="589"/>
      <c r="B28" s="581"/>
      <c r="C28" s="581"/>
      <c r="D28" s="595"/>
      <c r="E28" s="15" t="s">
        <v>596</v>
      </c>
      <c r="F28" s="15" t="s">
        <v>100</v>
      </c>
      <c r="G28" s="15">
        <v>4</v>
      </c>
      <c r="H28" s="16">
        <v>191.27</v>
      </c>
      <c r="I28" s="43">
        <f t="shared" si="1"/>
        <v>765.08</v>
      </c>
    </row>
    <row r="29" spans="1:9" ht="12.75" customHeight="1" x14ac:dyDescent="0.2">
      <c r="A29" s="589"/>
      <c r="B29" s="581"/>
      <c r="C29" s="581"/>
      <c r="D29" s="595"/>
      <c r="E29" s="15" t="s">
        <v>229</v>
      </c>
      <c r="F29" s="15" t="s">
        <v>100</v>
      </c>
      <c r="G29" s="15">
        <v>2</v>
      </c>
      <c r="H29" s="16">
        <v>47.38</v>
      </c>
      <c r="I29" s="43">
        <f t="shared" si="1"/>
        <v>94.76</v>
      </c>
    </row>
    <row r="30" spans="1:9" ht="12.75" customHeight="1" x14ac:dyDescent="0.2">
      <c r="A30" s="589"/>
      <c r="B30" s="581"/>
      <c r="C30" s="581"/>
      <c r="D30" s="595"/>
      <c r="E30" s="15" t="s">
        <v>193</v>
      </c>
      <c r="F30" s="15" t="s">
        <v>100</v>
      </c>
      <c r="G30" s="15">
        <v>3</v>
      </c>
      <c r="H30" s="16">
        <v>106.12</v>
      </c>
      <c r="I30" s="43">
        <f t="shared" si="1"/>
        <v>318.36</v>
      </c>
    </row>
    <row r="31" spans="1:9" ht="12.75" customHeight="1" x14ac:dyDescent="0.2">
      <c r="A31" s="589"/>
      <c r="B31" s="581"/>
      <c r="C31" s="581"/>
      <c r="D31" s="595"/>
      <c r="E31" s="15" t="s">
        <v>329</v>
      </c>
      <c r="F31" s="15" t="s">
        <v>100</v>
      </c>
      <c r="G31" s="15">
        <v>2</v>
      </c>
      <c r="H31" s="16">
        <v>45</v>
      </c>
      <c r="I31" s="43">
        <f t="shared" si="1"/>
        <v>90</v>
      </c>
    </row>
    <row r="32" spans="1:9" ht="12.75" customHeight="1" x14ac:dyDescent="0.2">
      <c r="A32" s="589"/>
      <c r="B32" s="581"/>
      <c r="C32" s="581"/>
      <c r="D32" s="595"/>
      <c r="E32" s="15" t="s">
        <v>226</v>
      </c>
      <c r="F32" s="15" t="s">
        <v>100</v>
      </c>
      <c r="G32" s="15">
        <v>2</v>
      </c>
      <c r="H32" s="16">
        <v>9.15</v>
      </c>
      <c r="I32" s="43">
        <f t="shared" si="1"/>
        <v>18.3</v>
      </c>
    </row>
    <row r="33" spans="1:9" ht="12.75" customHeight="1" thickBot="1" x14ac:dyDescent="0.25">
      <c r="A33" s="590"/>
      <c r="B33" s="581"/>
      <c r="C33" s="581"/>
      <c r="D33" s="592"/>
      <c r="E33" s="40" t="s">
        <v>244</v>
      </c>
      <c r="F33" s="40" t="s">
        <v>100</v>
      </c>
      <c r="G33" s="40">
        <v>1</v>
      </c>
      <c r="H33" s="41">
        <v>280</v>
      </c>
      <c r="I33" s="42">
        <f t="shared" si="1"/>
        <v>280</v>
      </c>
    </row>
    <row r="34" spans="1:9" ht="26.25" thickBot="1" x14ac:dyDescent="0.25">
      <c r="A34" s="46" t="s">
        <v>353</v>
      </c>
      <c r="B34" s="580"/>
      <c r="C34" s="580" t="s">
        <v>69</v>
      </c>
      <c r="D34" s="47" t="s">
        <v>362</v>
      </c>
      <c r="E34" s="47" t="s">
        <v>355</v>
      </c>
      <c r="F34" s="47" t="s">
        <v>100</v>
      </c>
      <c r="G34" s="47">
        <v>3</v>
      </c>
      <c r="H34" s="48">
        <v>17</v>
      </c>
      <c r="I34" s="49">
        <f t="shared" si="1"/>
        <v>51</v>
      </c>
    </row>
    <row r="35" spans="1:9" ht="12.75" customHeight="1" thickBot="1" x14ac:dyDescent="0.25">
      <c r="A35" s="316"/>
      <c r="B35" s="74">
        <v>8047.49</v>
      </c>
      <c r="C35" s="74" t="s">
        <v>71</v>
      </c>
      <c r="D35" s="317"/>
      <c r="E35" s="76"/>
      <c r="F35" s="76"/>
      <c r="G35" s="76"/>
      <c r="H35" s="77"/>
      <c r="I35" s="204">
        <f t="shared" si="1"/>
        <v>0</v>
      </c>
    </row>
    <row r="36" spans="1:9" ht="12.75" customHeight="1" x14ac:dyDescent="0.2">
      <c r="A36" s="588" t="s">
        <v>353</v>
      </c>
      <c r="B36" s="579">
        <v>8021.97</v>
      </c>
      <c r="C36" s="579" t="s">
        <v>72</v>
      </c>
      <c r="D36" s="591" t="s">
        <v>362</v>
      </c>
      <c r="E36" s="37" t="s">
        <v>355</v>
      </c>
      <c r="F36" s="37" t="s">
        <v>100</v>
      </c>
      <c r="G36" s="37">
        <v>5</v>
      </c>
      <c r="H36" s="38">
        <v>17</v>
      </c>
      <c r="I36" s="39">
        <f t="shared" si="1"/>
        <v>85</v>
      </c>
    </row>
    <row r="37" spans="1:9" ht="12.75" customHeight="1" thickBot="1" x14ac:dyDescent="0.25">
      <c r="A37" s="590"/>
      <c r="B37" s="581"/>
      <c r="C37" s="581"/>
      <c r="D37" s="592"/>
      <c r="E37" s="40" t="s">
        <v>356</v>
      </c>
      <c r="F37" s="40" t="s">
        <v>100</v>
      </c>
      <c r="G37" s="40">
        <v>1</v>
      </c>
      <c r="H37" s="41">
        <v>45</v>
      </c>
      <c r="I37" s="42">
        <f t="shared" si="1"/>
        <v>45</v>
      </c>
    </row>
    <row r="38" spans="1:9" ht="13.5" thickBot="1" x14ac:dyDescent="0.25">
      <c r="A38" s="46" t="s">
        <v>168</v>
      </c>
      <c r="B38" s="580"/>
      <c r="C38" s="580" t="s">
        <v>72</v>
      </c>
      <c r="D38" s="467" t="s">
        <v>867</v>
      </c>
      <c r="E38" s="47" t="s">
        <v>634</v>
      </c>
      <c r="F38" s="47" t="s">
        <v>100</v>
      </c>
      <c r="G38" s="47">
        <v>2</v>
      </c>
      <c r="H38" s="48">
        <v>87</v>
      </c>
      <c r="I38" s="49">
        <f t="shared" si="1"/>
        <v>174</v>
      </c>
    </row>
    <row r="39" spans="1:9" ht="26.25" thickBot="1" x14ac:dyDescent="0.25">
      <c r="A39" s="46" t="s">
        <v>353</v>
      </c>
      <c r="B39" s="579">
        <v>7906.75</v>
      </c>
      <c r="C39" s="579" t="s">
        <v>73</v>
      </c>
      <c r="D39" s="47" t="s">
        <v>362</v>
      </c>
      <c r="E39" s="47" t="s">
        <v>355</v>
      </c>
      <c r="F39" s="47" t="s">
        <v>100</v>
      </c>
      <c r="G39" s="47">
        <v>3</v>
      </c>
      <c r="H39" s="48">
        <v>17</v>
      </c>
      <c r="I39" s="49">
        <f t="shared" si="1"/>
        <v>51</v>
      </c>
    </row>
    <row r="40" spans="1:9" x14ac:dyDescent="0.2">
      <c r="A40" s="588" t="s">
        <v>150</v>
      </c>
      <c r="B40" s="581"/>
      <c r="C40" s="581" t="s">
        <v>73</v>
      </c>
      <c r="D40" s="591" t="s">
        <v>126</v>
      </c>
      <c r="E40" s="37" t="s">
        <v>368</v>
      </c>
      <c r="F40" s="37" t="s">
        <v>100</v>
      </c>
      <c r="G40" s="37">
        <v>1</v>
      </c>
      <c r="H40" s="38">
        <v>7.03</v>
      </c>
      <c r="I40" s="39">
        <f t="shared" si="1"/>
        <v>7.03</v>
      </c>
    </row>
    <row r="41" spans="1:9" x14ac:dyDescent="0.2">
      <c r="A41" s="589"/>
      <c r="B41" s="581"/>
      <c r="C41" s="581"/>
      <c r="D41" s="595"/>
      <c r="E41" s="15" t="s">
        <v>920</v>
      </c>
      <c r="F41" s="15" t="s">
        <v>100</v>
      </c>
      <c r="G41" s="15">
        <v>1</v>
      </c>
      <c r="H41" s="16">
        <v>18.39</v>
      </c>
      <c r="I41" s="43">
        <f t="shared" si="1"/>
        <v>18.39</v>
      </c>
    </row>
    <row r="42" spans="1:9" ht="12.75" customHeight="1" x14ac:dyDescent="0.2">
      <c r="A42" s="589"/>
      <c r="B42" s="581"/>
      <c r="C42" s="581"/>
      <c r="D42" s="595"/>
      <c r="E42" s="15" t="s">
        <v>921</v>
      </c>
      <c r="F42" s="15" t="s">
        <v>100</v>
      </c>
      <c r="G42" s="15">
        <v>1</v>
      </c>
      <c r="H42" s="16">
        <v>6.19</v>
      </c>
      <c r="I42" s="43">
        <f t="shared" si="1"/>
        <v>6.19</v>
      </c>
    </row>
    <row r="43" spans="1:9" ht="12.75" customHeight="1" x14ac:dyDescent="0.2">
      <c r="A43" s="589"/>
      <c r="B43" s="581"/>
      <c r="C43" s="581"/>
      <c r="D43" s="595"/>
      <c r="E43" s="15" t="s">
        <v>922</v>
      </c>
      <c r="F43" s="15" t="s">
        <v>100</v>
      </c>
      <c r="G43" s="15">
        <v>1</v>
      </c>
      <c r="H43" s="16">
        <v>14.24</v>
      </c>
      <c r="I43" s="43">
        <f t="shared" si="1"/>
        <v>14.24</v>
      </c>
    </row>
    <row r="44" spans="1:9" ht="12.75" customHeight="1" x14ac:dyDescent="0.2">
      <c r="A44" s="589"/>
      <c r="B44" s="581"/>
      <c r="C44" s="581"/>
      <c r="D44" s="595"/>
      <c r="E44" s="15" t="s">
        <v>207</v>
      </c>
      <c r="F44" s="15" t="s">
        <v>100</v>
      </c>
      <c r="G44" s="15">
        <v>1</v>
      </c>
      <c r="H44" s="16">
        <v>5.85</v>
      </c>
      <c r="I44" s="43">
        <f t="shared" si="1"/>
        <v>5.85</v>
      </c>
    </row>
    <row r="45" spans="1:9" ht="12.75" customHeight="1" x14ac:dyDescent="0.2">
      <c r="A45" s="589"/>
      <c r="B45" s="581"/>
      <c r="C45" s="581"/>
      <c r="D45" s="595"/>
      <c r="E45" s="15" t="s">
        <v>322</v>
      </c>
      <c r="F45" s="15" t="s">
        <v>100</v>
      </c>
      <c r="G45" s="15">
        <v>1</v>
      </c>
      <c r="H45" s="16">
        <v>567.34</v>
      </c>
      <c r="I45" s="43">
        <f t="shared" si="1"/>
        <v>567.34</v>
      </c>
    </row>
    <row r="46" spans="1:9" ht="12.75" customHeight="1" x14ac:dyDescent="0.2">
      <c r="A46" s="589"/>
      <c r="B46" s="581"/>
      <c r="C46" s="581"/>
      <c r="D46" s="595"/>
      <c r="E46" s="15" t="s">
        <v>193</v>
      </c>
      <c r="F46" s="15" t="s">
        <v>100</v>
      </c>
      <c r="G46" s="15">
        <v>1</v>
      </c>
      <c r="H46" s="16">
        <v>110.19</v>
      </c>
      <c r="I46" s="43">
        <f t="shared" si="1"/>
        <v>110.19</v>
      </c>
    </row>
    <row r="47" spans="1:9" ht="12.75" customHeight="1" thickBot="1" x14ac:dyDescent="0.25">
      <c r="A47" s="590"/>
      <c r="B47" s="580"/>
      <c r="C47" s="580"/>
      <c r="D47" s="592"/>
      <c r="E47" s="40" t="s">
        <v>571</v>
      </c>
      <c r="F47" s="40" t="s">
        <v>100</v>
      </c>
      <c r="G47" s="40">
        <v>2</v>
      </c>
      <c r="H47" s="41">
        <v>27</v>
      </c>
      <c r="I47" s="42">
        <f t="shared" si="1"/>
        <v>54</v>
      </c>
    </row>
    <row r="48" spans="1:9" ht="26.25" thickBot="1" x14ac:dyDescent="0.25">
      <c r="A48" s="46" t="s">
        <v>353</v>
      </c>
      <c r="B48" s="272">
        <v>11214.32</v>
      </c>
      <c r="C48" s="88" t="s">
        <v>74</v>
      </c>
      <c r="D48" s="47" t="s">
        <v>362</v>
      </c>
      <c r="E48" s="47" t="s">
        <v>355</v>
      </c>
      <c r="F48" s="47" t="s">
        <v>100</v>
      </c>
      <c r="G48" s="47">
        <v>4</v>
      </c>
      <c r="H48" s="48">
        <v>17</v>
      </c>
      <c r="I48" s="49">
        <f t="shared" si="1"/>
        <v>68</v>
      </c>
    </row>
    <row r="49" spans="1:9" ht="26.25" thickBot="1" x14ac:dyDescent="0.25">
      <c r="A49" s="46" t="s">
        <v>353</v>
      </c>
      <c r="B49" s="109">
        <v>11581.97</v>
      </c>
      <c r="C49" s="88" t="s">
        <v>75</v>
      </c>
      <c r="D49" s="55" t="s">
        <v>362</v>
      </c>
      <c r="E49" s="47" t="s">
        <v>355</v>
      </c>
      <c r="F49" s="47" t="s">
        <v>100</v>
      </c>
      <c r="G49" s="47">
        <v>4</v>
      </c>
      <c r="H49" s="48">
        <v>17</v>
      </c>
      <c r="I49" s="49">
        <f t="shared" si="1"/>
        <v>68</v>
      </c>
    </row>
    <row r="50" spans="1:9" x14ac:dyDescent="0.2">
      <c r="A50" s="588" t="s">
        <v>353</v>
      </c>
      <c r="B50" s="579">
        <v>13630.99</v>
      </c>
      <c r="C50" s="579" t="s">
        <v>76</v>
      </c>
      <c r="D50" s="609" t="s">
        <v>362</v>
      </c>
      <c r="E50" s="37" t="s">
        <v>1182</v>
      </c>
      <c r="F50" s="37" t="s">
        <v>104</v>
      </c>
      <c r="G50" s="37">
        <v>12</v>
      </c>
      <c r="H50" s="38">
        <v>9.8699999999999992</v>
      </c>
      <c r="I50" s="39">
        <f t="shared" si="1"/>
        <v>118.44</v>
      </c>
    </row>
    <row r="51" spans="1:9" ht="12.75" customHeight="1" x14ac:dyDescent="0.2">
      <c r="A51" s="589"/>
      <c r="B51" s="581"/>
      <c r="C51" s="581"/>
      <c r="D51" s="610"/>
      <c r="E51" s="15" t="s">
        <v>355</v>
      </c>
      <c r="F51" s="15" t="s">
        <v>100</v>
      </c>
      <c r="G51" s="15">
        <v>4</v>
      </c>
      <c r="H51" s="16">
        <v>9.42</v>
      </c>
      <c r="I51" s="43">
        <f t="shared" si="1"/>
        <v>37.68</v>
      </c>
    </row>
    <row r="52" spans="1:9" ht="12.75" customHeight="1" thickBot="1" x14ac:dyDescent="0.25">
      <c r="A52" s="590"/>
      <c r="B52" s="580"/>
      <c r="C52" s="580"/>
      <c r="D52" s="611"/>
      <c r="E52" s="40" t="s">
        <v>361</v>
      </c>
      <c r="F52" s="40" t="s">
        <v>100</v>
      </c>
      <c r="G52" s="40">
        <v>1</v>
      </c>
      <c r="H52" s="41">
        <v>20.95</v>
      </c>
      <c r="I52" s="42">
        <f t="shared" si="1"/>
        <v>20.95</v>
      </c>
    </row>
    <row r="53" spans="1:9" ht="26.25" thickBot="1" x14ac:dyDescent="0.25">
      <c r="A53" s="46" t="s">
        <v>353</v>
      </c>
      <c r="B53" s="579">
        <v>10943.08</v>
      </c>
      <c r="C53" s="579" t="s">
        <v>77</v>
      </c>
      <c r="D53" s="47" t="s">
        <v>362</v>
      </c>
      <c r="E53" s="47" t="s">
        <v>355</v>
      </c>
      <c r="F53" s="47" t="s">
        <v>100</v>
      </c>
      <c r="G53" s="47">
        <v>6</v>
      </c>
      <c r="H53" s="48">
        <v>9.42</v>
      </c>
      <c r="I53" s="49">
        <f t="shared" si="1"/>
        <v>56.519999999999996</v>
      </c>
    </row>
    <row r="54" spans="1:9" ht="12.75" customHeight="1" thickBot="1" x14ac:dyDescent="0.25">
      <c r="A54" s="466" t="s">
        <v>118</v>
      </c>
      <c r="B54" s="581"/>
      <c r="C54" s="581"/>
      <c r="D54" s="47" t="s">
        <v>121</v>
      </c>
      <c r="E54" s="47" t="s">
        <v>193</v>
      </c>
      <c r="F54" s="47" t="s">
        <v>100</v>
      </c>
      <c r="G54" s="47">
        <v>2</v>
      </c>
      <c r="H54" s="48">
        <v>110.19</v>
      </c>
      <c r="I54" s="49">
        <f t="shared" si="1"/>
        <v>220.38</v>
      </c>
    </row>
    <row r="55" spans="1:9" ht="12.75" customHeight="1" x14ac:dyDescent="0.2">
      <c r="A55" s="588" t="s">
        <v>150</v>
      </c>
      <c r="B55" s="581"/>
      <c r="C55" s="581"/>
      <c r="D55" s="591" t="s">
        <v>126</v>
      </c>
      <c r="E55" s="37" t="s">
        <v>322</v>
      </c>
      <c r="F55" s="37" t="s">
        <v>100</v>
      </c>
      <c r="G55" s="37">
        <v>1</v>
      </c>
      <c r="H55" s="38">
        <v>567.34</v>
      </c>
      <c r="I55" s="39">
        <f t="shared" si="1"/>
        <v>567.34</v>
      </c>
    </row>
    <row r="56" spans="1:9" ht="12.75" customHeight="1" x14ac:dyDescent="0.2">
      <c r="A56" s="589"/>
      <c r="B56" s="581"/>
      <c r="C56" s="581"/>
      <c r="D56" s="595"/>
      <c r="E56" s="15" t="s">
        <v>1310</v>
      </c>
      <c r="F56" s="15" t="s">
        <v>100</v>
      </c>
      <c r="G56" s="15">
        <v>1</v>
      </c>
      <c r="H56" s="16">
        <v>9.15</v>
      </c>
      <c r="I56" s="43">
        <f t="shared" si="1"/>
        <v>9.15</v>
      </c>
    </row>
    <row r="57" spans="1:9" ht="12.75" customHeight="1" x14ac:dyDescent="0.2">
      <c r="A57" s="589"/>
      <c r="B57" s="581"/>
      <c r="C57" s="581"/>
      <c r="D57" s="595"/>
      <c r="E57" s="15" t="s">
        <v>207</v>
      </c>
      <c r="F57" s="15" t="s">
        <v>100</v>
      </c>
      <c r="G57" s="15">
        <v>1</v>
      </c>
      <c r="H57" s="16">
        <v>5.85</v>
      </c>
      <c r="I57" s="43">
        <f t="shared" si="1"/>
        <v>5.85</v>
      </c>
    </row>
    <row r="58" spans="1:9" ht="12.75" customHeight="1" x14ac:dyDescent="0.2">
      <c r="A58" s="589"/>
      <c r="B58" s="581"/>
      <c r="C58" s="581"/>
      <c r="D58" s="595"/>
      <c r="E58" s="15" t="s">
        <v>193</v>
      </c>
      <c r="F58" s="15" t="s">
        <v>100</v>
      </c>
      <c r="G58" s="15">
        <v>1</v>
      </c>
      <c r="H58" s="16">
        <v>110.19</v>
      </c>
      <c r="I58" s="43">
        <f t="shared" si="1"/>
        <v>110.19</v>
      </c>
    </row>
    <row r="59" spans="1:9" ht="12.75" customHeight="1" x14ac:dyDescent="0.2">
      <c r="A59" s="589"/>
      <c r="B59" s="581"/>
      <c r="C59" s="581"/>
      <c r="D59" s="595"/>
      <c r="E59" s="15" t="s">
        <v>920</v>
      </c>
      <c r="F59" s="15" t="s">
        <v>100</v>
      </c>
      <c r="G59" s="15">
        <v>1</v>
      </c>
      <c r="H59" s="16">
        <v>20.92</v>
      </c>
      <c r="I59" s="43">
        <f t="shared" si="1"/>
        <v>20.92</v>
      </c>
    </row>
    <row r="60" spans="1:9" ht="12.75" customHeight="1" x14ac:dyDescent="0.2">
      <c r="A60" s="589"/>
      <c r="B60" s="581"/>
      <c r="C60" s="581"/>
      <c r="D60" s="595"/>
      <c r="E60" s="15" t="s">
        <v>921</v>
      </c>
      <c r="F60" s="15" t="s">
        <v>100</v>
      </c>
      <c r="G60" s="15">
        <v>1</v>
      </c>
      <c r="H60" s="16">
        <v>9.51</v>
      </c>
      <c r="I60" s="43">
        <f t="shared" si="1"/>
        <v>9.51</v>
      </c>
    </row>
    <row r="61" spans="1:9" ht="12.75" customHeight="1" thickBot="1" x14ac:dyDescent="0.25">
      <c r="A61" s="590"/>
      <c r="B61" s="580"/>
      <c r="C61" s="580"/>
      <c r="D61" s="592"/>
      <c r="E61" s="40" t="s">
        <v>244</v>
      </c>
      <c r="F61" s="40" t="s">
        <v>100</v>
      </c>
      <c r="G61" s="40">
        <v>1</v>
      </c>
      <c r="H61" s="41">
        <v>290</v>
      </c>
      <c r="I61" s="42">
        <f t="shared" si="1"/>
        <v>290</v>
      </c>
    </row>
    <row r="62" spans="1:9" ht="26.25" thickBot="1" x14ac:dyDescent="0.25">
      <c r="A62" s="46" t="s">
        <v>353</v>
      </c>
      <c r="B62" s="88">
        <v>14172.67</v>
      </c>
      <c r="C62" s="88" t="s">
        <v>78</v>
      </c>
      <c r="D62" s="47" t="s">
        <v>362</v>
      </c>
      <c r="E62" s="47" t="s">
        <v>355</v>
      </c>
      <c r="F62" s="47" t="s">
        <v>100</v>
      </c>
      <c r="G62" s="47">
        <v>1</v>
      </c>
      <c r="H62" s="48">
        <v>17</v>
      </c>
      <c r="I62" s="318">
        <f t="shared" si="1"/>
        <v>17</v>
      </c>
    </row>
    <row r="63" spans="1:9" ht="26.25" thickBot="1" x14ac:dyDescent="0.25">
      <c r="A63" s="46" t="s">
        <v>353</v>
      </c>
      <c r="B63" s="88">
        <v>12166.03</v>
      </c>
      <c r="C63" s="88" t="s">
        <v>79</v>
      </c>
      <c r="D63" s="47" t="s">
        <v>362</v>
      </c>
      <c r="E63" s="47" t="s">
        <v>355</v>
      </c>
      <c r="F63" s="47" t="s">
        <v>100</v>
      </c>
      <c r="G63" s="47">
        <v>5</v>
      </c>
      <c r="H63" s="48">
        <v>17</v>
      </c>
      <c r="I63" s="318">
        <f>G63*H63</f>
        <v>85</v>
      </c>
    </row>
    <row r="64" spans="1:9" ht="12.75" customHeight="1" thickBot="1" x14ac:dyDescent="0.25">
      <c r="A64" s="183"/>
      <c r="B64" s="200">
        <f>SUM(B23:B63)</f>
        <v>125390.83</v>
      </c>
      <c r="C64" s="201"/>
      <c r="D64" s="200"/>
      <c r="E64" s="202"/>
      <c r="F64" s="201"/>
      <c r="G64" s="201"/>
      <c r="H64" s="200" t="s">
        <v>16</v>
      </c>
      <c r="I64" s="233">
        <f>SUM(I23:I63)</f>
        <v>5768.9400000000005</v>
      </c>
    </row>
    <row r="65" spans="1:9" ht="64.5" thickBot="1" x14ac:dyDescent="0.25">
      <c r="A65" s="137" t="s">
        <v>381</v>
      </c>
      <c r="B65" s="117" t="s">
        <v>15</v>
      </c>
      <c r="C65" s="117" t="s">
        <v>4</v>
      </c>
      <c r="D65" s="117" t="s">
        <v>22</v>
      </c>
      <c r="E65" s="121" t="s">
        <v>17</v>
      </c>
      <c r="F65" s="117" t="s">
        <v>18</v>
      </c>
      <c r="G65" s="117" t="s">
        <v>9</v>
      </c>
      <c r="H65" s="117" t="s">
        <v>12</v>
      </c>
      <c r="I65" s="118" t="s">
        <v>11</v>
      </c>
    </row>
    <row r="66" spans="1:9" ht="12.75" customHeight="1" thickBot="1" x14ac:dyDescent="0.25">
      <c r="A66" s="230"/>
      <c r="B66" s="107">
        <v>7587.55</v>
      </c>
      <c r="C66" s="58" t="s">
        <v>65</v>
      </c>
      <c r="D66" s="67"/>
      <c r="E66" s="59"/>
      <c r="F66" s="59"/>
      <c r="G66" s="59"/>
      <c r="H66" s="60"/>
      <c r="I66" s="61">
        <f t="shared" ref="I66:I79" si="2">G66*H66</f>
        <v>0</v>
      </c>
    </row>
    <row r="67" spans="1:9" ht="12.75" customHeight="1" thickBot="1" x14ac:dyDescent="0.25">
      <c r="A67" s="230"/>
      <c r="B67" s="108">
        <v>7674.08</v>
      </c>
      <c r="C67" s="95" t="s">
        <v>66</v>
      </c>
      <c r="D67" s="96"/>
      <c r="E67" s="97"/>
      <c r="F67" s="97"/>
      <c r="G67" s="97"/>
      <c r="H67" s="98"/>
      <c r="I67" s="99">
        <f t="shared" si="2"/>
        <v>0</v>
      </c>
    </row>
    <row r="68" spans="1:9" ht="12.75" customHeight="1" thickBot="1" x14ac:dyDescent="0.25">
      <c r="A68" s="230"/>
      <c r="B68" s="109">
        <v>7293.8</v>
      </c>
      <c r="C68" s="88" t="s">
        <v>69</v>
      </c>
      <c r="D68" s="89"/>
      <c r="E68" s="47"/>
      <c r="F68" s="47"/>
      <c r="G68" s="47"/>
      <c r="H68" s="48"/>
      <c r="I68" s="49">
        <f t="shared" si="2"/>
        <v>0</v>
      </c>
    </row>
    <row r="69" spans="1:9" ht="12.75" customHeight="1" thickBot="1" x14ac:dyDescent="0.25">
      <c r="A69" s="230"/>
      <c r="B69" s="109">
        <v>7250.17</v>
      </c>
      <c r="C69" s="88" t="s">
        <v>71</v>
      </c>
      <c r="D69" s="89"/>
      <c r="E69" s="47"/>
      <c r="F69" s="47"/>
      <c r="G69" s="47"/>
      <c r="H69" s="48"/>
      <c r="I69" s="49">
        <f t="shared" si="2"/>
        <v>0</v>
      </c>
    </row>
    <row r="70" spans="1:9" ht="12.75" customHeight="1" thickBot="1" x14ac:dyDescent="0.25">
      <c r="A70" s="230"/>
      <c r="B70" s="109">
        <v>7437.64</v>
      </c>
      <c r="C70" s="88" t="s">
        <v>72</v>
      </c>
      <c r="D70" s="89"/>
      <c r="E70" s="47"/>
      <c r="F70" s="47"/>
      <c r="G70" s="47"/>
      <c r="H70" s="48"/>
      <c r="I70" s="49">
        <f t="shared" si="2"/>
        <v>0</v>
      </c>
    </row>
    <row r="71" spans="1:9" ht="12.75" customHeight="1" thickBot="1" x14ac:dyDescent="0.25">
      <c r="A71" s="230"/>
      <c r="B71" s="109">
        <v>8081.07</v>
      </c>
      <c r="C71" s="88" t="s">
        <v>73</v>
      </c>
      <c r="D71" s="89"/>
      <c r="E71" s="47"/>
      <c r="F71" s="47"/>
      <c r="G71" s="47"/>
      <c r="H71" s="48"/>
      <c r="I71" s="49">
        <f t="shared" si="2"/>
        <v>0</v>
      </c>
    </row>
    <row r="72" spans="1:9" ht="12.75" customHeight="1" thickBot="1" x14ac:dyDescent="0.25">
      <c r="A72" s="222"/>
      <c r="B72" s="164">
        <v>1926.1568</v>
      </c>
      <c r="C72" s="157" t="s">
        <v>74</v>
      </c>
      <c r="D72" s="165"/>
      <c r="E72" s="85"/>
      <c r="F72" s="85"/>
      <c r="G72" s="85"/>
      <c r="H72" s="158"/>
      <c r="I72" s="159">
        <f t="shared" si="2"/>
        <v>0</v>
      </c>
    </row>
    <row r="73" spans="1:9" ht="12.75" customHeight="1" thickBot="1" x14ac:dyDescent="0.25">
      <c r="A73" s="442"/>
      <c r="B73" s="109">
        <v>2472.8964999999998</v>
      </c>
      <c r="C73" s="88" t="s">
        <v>75</v>
      </c>
      <c r="D73" s="407"/>
      <c r="E73" s="47"/>
      <c r="F73" s="47"/>
      <c r="G73" s="47"/>
      <c r="H73" s="48"/>
      <c r="I73" s="49">
        <f t="shared" si="2"/>
        <v>0</v>
      </c>
    </row>
    <row r="74" spans="1:9" ht="12.75" customHeight="1" thickBot="1" x14ac:dyDescent="0.25">
      <c r="A74" s="223"/>
      <c r="B74" s="172">
        <v>2020.4427000000001</v>
      </c>
      <c r="C74" s="170" t="s">
        <v>76</v>
      </c>
      <c r="D74" s="182"/>
      <c r="E74" s="86"/>
      <c r="F74" s="86"/>
      <c r="G74" s="86"/>
      <c r="H74" s="87"/>
      <c r="I74" s="203">
        <f t="shared" si="2"/>
        <v>0</v>
      </c>
    </row>
    <row r="75" spans="1:9" ht="12.75" customHeight="1" thickBot="1" x14ac:dyDescent="0.25">
      <c r="A75" s="224"/>
      <c r="B75" s="109">
        <v>1913.43</v>
      </c>
      <c r="C75" s="88" t="s">
        <v>77</v>
      </c>
      <c r="D75" s="89"/>
      <c r="E75" s="47"/>
      <c r="F75" s="47"/>
      <c r="G75" s="47"/>
      <c r="H75" s="48"/>
      <c r="I75" s="49">
        <f t="shared" si="2"/>
        <v>0</v>
      </c>
    </row>
    <row r="76" spans="1:9" ht="12.75" customHeight="1" thickBot="1" x14ac:dyDescent="0.25">
      <c r="A76" s="224"/>
      <c r="B76" s="109">
        <v>2140.4052000000001</v>
      </c>
      <c r="C76" s="88" t="s">
        <v>78</v>
      </c>
      <c r="D76" s="89"/>
      <c r="E76" s="47"/>
      <c r="F76" s="47"/>
      <c r="G76" s="47"/>
      <c r="H76" s="48"/>
      <c r="I76" s="49">
        <f t="shared" si="2"/>
        <v>0</v>
      </c>
    </row>
    <row r="77" spans="1:9" ht="12.75" customHeight="1" thickBot="1" x14ac:dyDescent="0.25">
      <c r="A77" s="231"/>
      <c r="B77" s="109">
        <v>2171.6790999999998</v>
      </c>
      <c r="C77" s="88" t="s">
        <v>79</v>
      </c>
      <c r="D77" s="89"/>
      <c r="E77" s="47"/>
      <c r="F77" s="47"/>
      <c r="G77" s="47"/>
      <c r="H77" s="48"/>
      <c r="I77" s="49">
        <f t="shared" si="2"/>
        <v>0</v>
      </c>
    </row>
    <row r="78" spans="1:9" ht="12.75" customHeight="1" thickBot="1" x14ac:dyDescent="0.25">
      <c r="A78" s="231"/>
      <c r="B78" s="512">
        <f>SUM(B66:B77)</f>
        <v>57969.320299999999</v>
      </c>
      <c r="C78" s="518" t="s">
        <v>86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596" t="s">
        <v>114</v>
      </c>
      <c r="B79" s="109">
        <v>634.41</v>
      </c>
      <c r="C79" s="88" t="s">
        <v>72</v>
      </c>
      <c r="D79" s="89"/>
      <c r="E79" s="47"/>
      <c r="F79" s="47"/>
      <c r="G79" s="47"/>
      <c r="H79" s="48"/>
      <c r="I79" s="49">
        <f t="shared" si="2"/>
        <v>0</v>
      </c>
    </row>
    <row r="80" spans="1:9" ht="12.75" customHeight="1" thickBot="1" x14ac:dyDescent="0.25">
      <c r="A80" s="597"/>
      <c r="B80" s="109">
        <v>950.47</v>
      </c>
      <c r="C80" s="88" t="s">
        <v>73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597"/>
      <c r="B81" s="109">
        <v>466.87</v>
      </c>
      <c r="C81" s="88" t="s">
        <v>74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597"/>
      <c r="B82" s="109">
        <v>188.93</v>
      </c>
      <c r="C82" s="88" t="s">
        <v>75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598"/>
      <c r="B83" s="512">
        <f>SUM(B79:B82)</f>
        <v>2240.6799999999998</v>
      </c>
      <c r="C83" s="518" t="s">
        <v>86</v>
      </c>
      <c r="D83" s="89"/>
      <c r="E83" s="47"/>
      <c r="F83" s="47"/>
      <c r="G83" s="47"/>
      <c r="H83" s="48"/>
      <c r="I83" s="49">
        <v>264.39999999999998</v>
      </c>
    </row>
    <row r="84" spans="1:9" ht="12.75" customHeight="1" thickBot="1" x14ac:dyDescent="0.25">
      <c r="A84" s="183"/>
      <c r="B84" s="200">
        <f>B78+B83</f>
        <v>60210.0003</v>
      </c>
      <c r="C84" s="201"/>
      <c r="D84" s="200"/>
      <c r="E84" s="202"/>
      <c r="F84" s="201"/>
      <c r="G84" s="201"/>
      <c r="H84" s="200" t="s">
        <v>16</v>
      </c>
      <c r="I84" s="233">
        <f>SUM(I66:I83)</f>
        <v>264.39999999999998</v>
      </c>
    </row>
    <row r="85" spans="1:9" ht="77.25" thickBot="1" x14ac:dyDescent="0.25">
      <c r="A85" s="137" t="s">
        <v>382</v>
      </c>
      <c r="B85" s="120" t="s">
        <v>15</v>
      </c>
      <c r="C85" s="134" t="s">
        <v>4</v>
      </c>
      <c r="D85" s="120" t="s">
        <v>22</v>
      </c>
      <c r="E85" s="135" t="s">
        <v>17</v>
      </c>
      <c r="F85" s="120" t="s">
        <v>18</v>
      </c>
      <c r="G85" s="134" t="s">
        <v>9</v>
      </c>
      <c r="H85" s="120" t="s">
        <v>12</v>
      </c>
      <c r="I85" s="120" t="s">
        <v>11</v>
      </c>
    </row>
    <row r="86" spans="1:9" ht="12.75" customHeight="1" thickBot="1" x14ac:dyDescent="0.25">
      <c r="A86" s="230"/>
      <c r="B86" s="109">
        <v>8917</v>
      </c>
      <c r="C86" s="55" t="s">
        <v>65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8361.3700000000008</v>
      </c>
      <c r="C87" s="55" t="s">
        <v>66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8032.36</v>
      </c>
      <c r="C88" s="88" t="s">
        <v>69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8444.08</v>
      </c>
      <c r="C89" s="88" t="s">
        <v>71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9198.9699999999993</v>
      </c>
      <c r="C90" s="88" t="s">
        <v>72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9006.64</v>
      </c>
      <c r="C91" s="88" t="s">
        <v>73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8172.3149999999996</v>
      </c>
      <c r="C92" s="88" t="s">
        <v>74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9467.9079999999994</v>
      </c>
      <c r="C93" s="88" t="s">
        <v>75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9546.58</v>
      </c>
      <c r="C94" s="88" t="s">
        <v>76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8906.4850000000006</v>
      </c>
      <c r="C95" s="88" t="s">
        <v>77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8895.0210000000006</v>
      </c>
      <c r="C96" s="88" t="s">
        <v>78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9198.4560000000001</v>
      </c>
      <c r="C97" s="88" t="s">
        <v>79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/>
      <c r="C98" s="170" t="s">
        <v>86</v>
      </c>
      <c r="D98" s="89"/>
      <c r="E98" s="47"/>
      <c r="F98" s="47"/>
      <c r="G98" s="47"/>
      <c r="H98" s="48"/>
      <c r="I98" s="49">
        <v>833.9</v>
      </c>
    </row>
    <row r="99" spans="1:9" ht="13.5" thickBot="1" x14ac:dyDescent="0.25">
      <c r="A99" s="183"/>
      <c r="B99" s="200">
        <f>SUM(B86:B98)</f>
        <v>106147.18500000003</v>
      </c>
      <c r="C99" s="201"/>
      <c r="D99" s="200"/>
      <c r="E99" s="202"/>
      <c r="F99" s="201"/>
      <c r="G99" s="201"/>
      <c r="H99" s="200" t="s">
        <v>16</v>
      </c>
      <c r="I99" s="233">
        <f>SUM(I86:I98)</f>
        <v>833.9</v>
      </c>
    </row>
    <row r="100" spans="1:9" ht="26.25" thickBot="1" x14ac:dyDescent="0.25">
      <c r="A100" s="46" t="s">
        <v>7</v>
      </c>
      <c r="B100" s="117" t="s">
        <v>15</v>
      </c>
      <c r="C100" s="117" t="s">
        <v>4</v>
      </c>
      <c r="D100" s="117" t="s">
        <v>22</v>
      </c>
      <c r="E100" s="121" t="s">
        <v>17</v>
      </c>
      <c r="F100" s="117" t="s">
        <v>18</v>
      </c>
      <c r="G100" s="117" t="s">
        <v>9</v>
      </c>
      <c r="H100" s="117" t="s">
        <v>12</v>
      </c>
      <c r="I100" s="118" t="s">
        <v>11</v>
      </c>
    </row>
    <row r="101" spans="1:9" ht="12.75" customHeight="1" x14ac:dyDescent="0.2">
      <c r="A101" s="589" t="s">
        <v>81</v>
      </c>
      <c r="B101" s="33"/>
      <c r="C101" s="33" t="s">
        <v>65</v>
      </c>
      <c r="D101" s="34"/>
      <c r="E101" s="35"/>
      <c r="F101" s="35" t="s">
        <v>82</v>
      </c>
      <c r="G101" s="35">
        <v>2300</v>
      </c>
      <c r="H101" s="16">
        <v>4.54</v>
      </c>
      <c r="I101" s="160">
        <f>G101*H101</f>
        <v>10442</v>
      </c>
    </row>
    <row r="102" spans="1:9" ht="12.75" customHeight="1" x14ac:dyDescent="0.2">
      <c r="A102" s="589"/>
      <c r="B102" s="13"/>
      <c r="C102" s="13" t="s">
        <v>66</v>
      </c>
      <c r="D102" s="14"/>
      <c r="E102" s="15"/>
      <c r="F102" s="15" t="s">
        <v>82</v>
      </c>
      <c r="G102" s="15">
        <v>1960</v>
      </c>
      <c r="H102" s="16">
        <v>4.54</v>
      </c>
      <c r="I102" s="43">
        <f t="shared" ref="I102:I110" si="3">G102*H102</f>
        <v>8898.4</v>
      </c>
    </row>
    <row r="103" spans="1:9" x14ac:dyDescent="0.2">
      <c r="A103" s="589"/>
      <c r="B103" s="13"/>
      <c r="C103" s="13" t="s">
        <v>69</v>
      </c>
      <c r="D103" s="14"/>
      <c r="E103" s="15"/>
      <c r="F103" s="15" t="s">
        <v>82</v>
      </c>
      <c r="G103" s="15">
        <v>901.68</v>
      </c>
      <c r="H103" s="16">
        <v>4.54</v>
      </c>
      <c r="I103" s="43">
        <f t="shared" si="3"/>
        <v>4093.6271999999999</v>
      </c>
    </row>
    <row r="104" spans="1:9" ht="12.75" customHeight="1" x14ac:dyDescent="0.2">
      <c r="A104" s="589"/>
      <c r="B104" s="13"/>
      <c r="C104" s="13" t="s">
        <v>71</v>
      </c>
      <c r="D104" s="14"/>
      <c r="E104" s="15"/>
      <c r="F104" s="15" t="s">
        <v>82</v>
      </c>
      <c r="G104" s="15">
        <v>1181.44</v>
      </c>
      <c r="H104" s="16">
        <v>4.54</v>
      </c>
      <c r="I104" s="43">
        <f t="shared" si="3"/>
        <v>5363.7376000000004</v>
      </c>
    </row>
    <row r="105" spans="1:9" x14ac:dyDescent="0.2">
      <c r="A105" s="589"/>
      <c r="B105" s="13"/>
      <c r="C105" s="13" t="s">
        <v>72</v>
      </c>
      <c r="D105" s="14"/>
      <c r="E105" s="15"/>
      <c r="F105" s="15" t="s">
        <v>82</v>
      </c>
      <c r="G105" s="15">
        <v>866.73</v>
      </c>
      <c r="H105" s="16">
        <v>4.54</v>
      </c>
      <c r="I105" s="43">
        <f t="shared" si="3"/>
        <v>3934.9542000000001</v>
      </c>
    </row>
    <row r="106" spans="1:9" ht="12.75" customHeight="1" x14ac:dyDescent="0.2">
      <c r="A106" s="589"/>
      <c r="B106" s="13"/>
      <c r="C106" s="13" t="s">
        <v>73</v>
      </c>
      <c r="D106" s="14"/>
      <c r="E106" s="15"/>
      <c r="F106" s="15" t="s">
        <v>82</v>
      </c>
      <c r="G106" s="15">
        <v>1158.8900000000001</v>
      </c>
      <c r="H106" s="16">
        <v>4.54</v>
      </c>
      <c r="I106" s="43">
        <f t="shared" si="3"/>
        <v>5261.3606000000009</v>
      </c>
    </row>
    <row r="107" spans="1:9" ht="12.75" customHeight="1" x14ac:dyDescent="0.2">
      <c r="A107" s="589"/>
      <c r="B107" s="13"/>
      <c r="C107" s="13" t="s">
        <v>74</v>
      </c>
      <c r="D107" s="14"/>
      <c r="E107" s="15"/>
      <c r="F107" s="15" t="s">
        <v>82</v>
      </c>
      <c r="G107" s="15">
        <v>1105.21</v>
      </c>
      <c r="H107" s="16">
        <v>4.8099999999999996</v>
      </c>
      <c r="I107" s="43">
        <f t="shared" si="3"/>
        <v>5316.0600999999997</v>
      </c>
    </row>
    <row r="108" spans="1:9" ht="12.75" customHeight="1" x14ac:dyDescent="0.2">
      <c r="A108" s="589"/>
      <c r="B108" s="13"/>
      <c r="C108" s="13" t="s">
        <v>75</v>
      </c>
      <c r="D108" s="14"/>
      <c r="E108" s="15"/>
      <c r="F108" s="15" t="s">
        <v>82</v>
      </c>
      <c r="G108" s="15">
        <v>740.42</v>
      </c>
      <c r="H108" s="16">
        <v>4.8099999999999996</v>
      </c>
      <c r="I108" s="43">
        <f t="shared" si="3"/>
        <v>3561.4201999999996</v>
      </c>
    </row>
    <row r="109" spans="1:9" ht="12.75" customHeight="1" x14ac:dyDescent="0.2">
      <c r="A109" s="589"/>
      <c r="B109" s="13"/>
      <c r="C109" s="13" t="s">
        <v>76</v>
      </c>
      <c r="D109" s="14"/>
      <c r="E109" s="15"/>
      <c r="F109" s="15" t="s">
        <v>82</v>
      </c>
      <c r="G109" s="15">
        <v>933.15</v>
      </c>
      <c r="H109" s="16">
        <v>4.8099999999999996</v>
      </c>
      <c r="I109" s="43">
        <f t="shared" si="3"/>
        <v>4488.4514999999992</v>
      </c>
    </row>
    <row r="110" spans="1:9" ht="12.75" customHeight="1" x14ac:dyDescent="0.2">
      <c r="A110" s="589"/>
      <c r="B110" s="13"/>
      <c r="C110" s="13" t="s">
        <v>77</v>
      </c>
      <c r="D110" s="14"/>
      <c r="E110" s="15"/>
      <c r="F110" s="15" t="s">
        <v>82</v>
      </c>
      <c r="G110" s="15">
        <v>838.79</v>
      </c>
      <c r="H110" s="16">
        <v>4.8099999999999996</v>
      </c>
      <c r="I110" s="43">
        <f t="shared" si="3"/>
        <v>4034.5798999999993</v>
      </c>
    </row>
    <row r="111" spans="1:9" ht="12.75" customHeight="1" x14ac:dyDescent="0.2">
      <c r="A111" s="589"/>
      <c r="B111" s="13"/>
      <c r="C111" s="13" t="s">
        <v>78</v>
      </c>
      <c r="D111" s="14"/>
      <c r="E111" s="15"/>
      <c r="F111" s="15" t="s">
        <v>82</v>
      </c>
      <c r="G111" s="15">
        <v>1317.78</v>
      </c>
      <c r="H111" s="16">
        <v>4.8099999999999996</v>
      </c>
      <c r="I111" s="43">
        <f>G111*H111</f>
        <v>6338.5217999999995</v>
      </c>
    </row>
    <row r="112" spans="1:9" ht="12.75" customHeight="1" x14ac:dyDescent="0.2">
      <c r="A112" s="589"/>
      <c r="B112" s="13"/>
      <c r="C112" s="13" t="s">
        <v>79</v>
      </c>
      <c r="D112" s="14"/>
      <c r="E112" s="15"/>
      <c r="F112" s="15" t="s">
        <v>82</v>
      </c>
      <c r="G112" s="15">
        <v>970.29</v>
      </c>
      <c r="H112" s="16">
        <v>4.8099999999999996</v>
      </c>
      <c r="I112" s="43">
        <f>G112*H112</f>
        <v>4667.0948999999991</v>
      </c>
    </row>
    <row r="113" spans="1:255" ht="12.75" customHeight="1" x14ac:dyDescent="0.2">
      <c r="A113" s="625"/>
      <c r="B113" s="13"/>
      <c r="C113" s="13" t="s">
        <v>86</v>
      </c>
      <c r="D113" s="14"/>
      <c r="E113" s="15"/>
      <c r="F113" s="15" t="s">
        <v>82</v>
      </c>
      <c r="G113" s="15">
        <f>SUM(G101:G112)</f>
        <v>14274.380000000001</v>
      </c>
      <c r="H113" s="16"/>
      <c r="I113" s="246">
        <f>SUM(I101:I112)</f>
        <v>66400.207999999999</v>
      </c>
    </row>
    <row r="114" spans="1:255" ht="25.5" x14ac:dyDescent="0.2">
      <c r="A114" s="224" t="s">
        <v>91</v>
      </c>
      <c r="B114" s="13"/>
      <c r="C114" s="13" t="s">
        <v>86</v>
      </c>
      <c r="D114" s="14"/>
      <c r="E114" s="15"/>
      <c r="F114" s="15"/>
      <c r="G114" s="15"/>
      <c r="H114" s="16"/>
      <c r="I114" s="246">
        <v>131606.76</v>
      </c>
    </row>
    <row r="115" spans="1:255" ht="12.75" customHeight="1" x14ac:dyDescent="0.2">
      <c r="A115" s="224" t="s">
        <v>83</v>
      </c>
      <c r="B115" s="13"/>
      <c r="C115" s="13" t="s">
        <v>86</v>
      </c>
      <c r="D115" s="14"/>
      <c r="E115" s="15"/>
      <c r="F115" s="15"/>
      <c r="G115" s="15"/>
      <c r="H115" s="16"/>
      <c r="I115" s="246">
        <v>8861.56</v>
      </c>
    </row>
    <row r="116" spans="1:255" ht="12.75" customHeight="1" x14ac:dyDescent="0.2">
      <c r="A116" s="224" t="s">
        <v>85</v>
      </c>
      <c r="B116" s="13"/>
      <c r="C116" s="13" t="s">
        <v>86</v>
      </c>
      <c r="D116" s="14"/>
      <c r="E116" s="15"/>
      <c r="F116" s="15"/>
      <c r="G116" s="15"/>
      <c r="H116" s="16"/>
      <c r="I116" s="246">
        <v>9474.82</v>
      </c>
    </row>
    <row r="117" spans="1:255" ht="12.75" customHeight="1" x14ac:dyDescent="0.2">
      <c r="A117" s="222" t="s">
        <v>88</v>
      </c>
      <c r="B117" s="13"/>
      <c r="C117" s="13" t="s">
        <v>86</v>
      </c>
      <c r="D117" s="14"/>
      <c r="E117" s="15"/>
      <c r="F117" s="15"/>
      <c r="G117" s="15"/>
      <c r="H117" s="16"/>
      <c r="I117" s="246">
        <v>7471.19</v>
      </c>
    </row>
    <row r="118" spans="1:255" ht="12.75" customHeight="1" thickBot="1" x14ac:dyDescent="0.25">
      <c r="A118" s="222"/>
      <c r="B118" s="112"/>
      <c r="C118" s="112"/>
      <c r="D118" s="111"/>
      <c r="E118" s="113"/>
      <c r="F118" s="112"/>
      <c r="G118" s="112"/>
      <c r="H118" s="111" t="s">
        <v>16</v>
      </c>
      <c r="I118" s="235">
        <f>SUM(I113:I117)</f>
        <v>223814.538</v>
      </c>
    </row>
    <row r="119" spans="1:255" s="45" customFormat="1" ht="83.25" customHeight="1" thickBot="1" x14ac:dyDescent="0.25">
      <c r="A119" s="120" t="s">
        <v>96</v>
      </c>
      <c r="B119" s="117" t="s">
        <v>15</v>
      </c>
      <c r="C119" s="117" t="s">
        <v>4</v>
      </c>
      <c r="D119" s="117" t="s">
        <v>22</v>
      </c>
      <c r="E119" s="121" t="s">
        <v>17</v>
      </c>
      <c r="F119" s="117" t="s">
        <v>18</v>
      </c>
      <c r="G119" s="117" t="s">
        <v>9</v>
      </c>
      <c r="H119" s="117" t="s">
        <v>12</v>
      </c>
      <c r="I119" s="118" t="s">
        <v>11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30"/>
      <c r="B120" s="107">
        <v>3446.61</v>
      </c>
      <c r="C120" s="58" t="s">
        <v>65</v>
      </c>
      <c r="D120" s="67"/>
      <c r="E120" s="59"/>
      <c r="F120" s="59"/>
      <c r="G120" s="59"/>
      <c r="H120" s="60"/>
      <c r="I120" s="61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30"/>
      <c r="B121" s="108">
        <v>3031.52</v>
      </c>
      <c r="C121" s="95" t="s">
        <v>66</v>
      </c>
      <c r="D121" s="96"/>
      <c r="E121" s="97"/>
      <c r="F121" s="97"/>
      <c r="G121" s="97"/>
      <c r="H121" s="98"/>
      <c r="I121" s="9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30"/>
      <c r="B122" s="109">
        <v>3456.37</v>
      </c>
      <c r="C122" s="88" t="s">
        <v>69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30"/>
      <c r="B123" s="109">
        <v>3420.6</v>
      </c>
      <c r="C123" s="88" t="s">
        <v>71</v>
      </c>
      <c r="D123" s="89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30"/>
      <c r="B124" s="109">
        <v>3455.87</v>
      </c>
      <c r="C124" s="88" t="s">
        <v>72</v>
      </c>
      <c r="D124" s="89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30"/>
      <c r="B125" s="109">
        <v>3403.43</v>
      </c>
      <c r="C125" s="88" t="s">
        <v>73</v>
      </c>
      <c r="D125" s="89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4"/>
      <c r="B126" s="109">
        <v>2857.0509999999999</v>
      </c>
      <c r="C126" s="88" t="s">
        <v>74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4"/>
      <c r="B127" s="109">
        <v>3020.652</v>
      </c>
      <c r="C127" s="88" t="s">
        <v>75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4"/>
      <c r="B128" s="109">
        <v>3403.529</v>
      </c>
      <c r="C128" s="88" t="s">
        <v>76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24"/>
      <c r="B129" s="109">
        <v>2764.549</v>
      </c>
      <c r="C129" s="88" t="s">
        <v>77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4"/>
      <c r="B130" s="109">
        <v>2800.0590000000002</v>
      </c>
      <c r="C130" s="88" t="s">
        <v>78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4"/>
      <c r="B131" s="109">
        <v>3490.4589999999998</v>
      </c>
      <c r="C131" s="88" t="s">
        <v>79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3.5" thickBot="1" x14ac:dyDescent="0.25">
      <c r="A132" s="224"/>
      <c r="B132" s="188"/>
      <c r="C132" s="73" t="s">
        <v>86</v>
      </c>
      <c r="D132" s="166"/>
      <c r="E132" s="53"/>
      <c r="F132" s="53"/>
      <c r="G132" s="53"/>
      <c r="H132" s="156"/>
      <c r="I132" s="49">
        <v>1304.27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4"/>
      <c r="B133" s="18">
        <f>SUM(B120:B132)</f>
        <v>38550.699000000001</v>
      </c>
      <c r="C133" s="17"/>
      <c r="D133" s="18"/>
      <c r="E133" s="19"/>
      <c r="F133" s="17"/>
      <c r="G133" s="17"/>
      <c r="H133" s="18" t="s">
        <v>16</v>
      </c>
      <c r="I133" s="236">
        <f>SUM(I120:I132)</f>
        <v>1304.27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58.5" customHeight="1" thickBot="1" x14ac:dyDescent="0.25">
      <c r="A134" s="46" t="s">
        <v>98</v>
      </c>
      <c r="B134" s="117" t="s">
        <v>15</v>
      </c>
      <c r="C134" s="117" t="s">
        <v>4</v>
      </c>
      <c r="D134" s="117" t="s">
        <v>22</v>
      </c>
      <c r="E134" s="121" t="s">
        <v>17</v>
      </c>
      <c r="F134" s="117" t="s">
        <v>18</v>
      </c>
      <c r="G134" s="117" t="s">
        <v>9</v>
      </c>
      <c r="H134" s="117" t="s">
        <v>12</v>
      </c>
      <c r="I134" s="118" t="s">
        <v>11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25.15" customHeight="1" thickBot="1" x14ac:dyDescent="0.25">
      <c r="A135" s="120" t="s">
        <v>87</v>
      </c>
      <c r="B135" s="167"/>
      <c r="C135" s="88" t="s">
        <v>86</v>
      </c>
      <c r="D135" s="241"/>
      <c r="E135" s="242"/>
      <c r="F135" s="241"/>
      <c r="G135" s="242"/>
      <c r="H135" s="242"/>
      <c r="I135" s="49">
        <v>52114.75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46"/>
      <c r="B136" s="79">
        <f>SUM(B135)</f>
        <v>0</v>
      </c>
      <c r="C136" s="78"/>
      <c r="D136" s="79"/>
      <c r="E136" s="80"/>
      <c r="F136" s="78"/>
      <c r="G136" s="78"/>
      <c r="H136" s="79" t="s">
        <v>16</v>
      </c>
      <c r="I136" s="81">
        <f>SUM(I135:I135)</f>
        <v>52114.75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6.5" thickBot="1" x14ac:dyDescent="0.25">
      <c r="A137" s="120" t="s">
        <v>1</v>
      </c>
      <c r="B137" s="263" t="s">
        <v>15</v>
      </c>
      <c r="C137" s="117" t="s">
        <v>4</v>
      </c>
      <c r="D137" s="117" t="s">
        <v>22</v>
      </c>
      <c r="E137" s="121" t="s">
        <v>17</v>
      </c>
      <c r="F137" s="117" t="s">
        <v>18</v>
      </c>
      <c r="G137" s="117" t="s">
        <v>9</v>
      </c>
      <c r="H137" s="117" t="s">
        <v>12</v>
      </c>
      <c r="I137" s="118" t="s">
        <v>11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x14ac:dyDescent="0.2">
      <c r="A138" s="597"/>
      <c r="B138" s="210">
        <v>33019.74</v>
      </c>
      <c r="C138" s="33" t="s">
        <v>65</v>
      </c>
      <c r="D138" s="308"/>
      <c r="E138" s="308"/>
      <c r="F138" s="308"/>
      <c r="G138" s="308"/>
      <c r="H138" s="308"/>
      <c r="I138" s="358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x14ac:dyDescent="0.2">
      <c r="A139" s="597"/>
      <c r="B139" s="206">
        <v>28943.53</v>
      </c>
      <c r="C139" s="13" t="s">
        <v>66</v>
      </c>
      <c r="D139" s="205"/>
      <c r="E139" s="308"/>
      <c r="F139" s="205"/>
      <c r="G139" s="205"/>
      <c r="H139" s="205"/>
      <c r="I139" s="261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x14ac:dyDescent="0.2">
      <c r="A140" s="597"/>
      <c r="B140" s="206">
        <v>39962.910000000003</v>
      </c>
      <c r="C140" s="13" t="s">
        <v>69</v>
      </c>
      <c r="D140" s="205"/>
      <c r="E140" s="308"/>
      <c r="F140" s="205"/>
      <c r="G140" s="205"/>
      <c r="H140" s="205"/>
      <c r="I140" s="261"/>
    </row>
    <row r="141" spans="1:255" x14ac:dyDescent="0.2">
      <c r="A141" s="597"/>
      <c r="B141" s="206">
        <v>26203.91</v>
      </c>
      <c r="C141" s="13" t="s">
        <v>71</v>
      </c>
      <c r="D141" s="205"/>
      <c r="E141" s="308"/>
      <c r="F141" s="205"/>
      <c r="G141" s="205"/>
      <c r="H141" s="205"/>
      <c r="I141" s="261"/>
    </row>
    <row r="142" spans="1:255" ht="12.75" customHeight="1" x14ac:dyDescent="0.2">
      <c r="A142" s="597"/>
      <c r="B142" s="206">
        <v>28339</v>
      </c>
      <c r="C142" s="13" t="s">
        <v>72</v>
      </c>
      <c r="D142" s="205"/>
      <c r="E142" s="308"/>
      <c r="F142" s="205"/>
      <c r="G142" s="205"/>
      <c r="H142" s="205"/>
      <c r="I142" s="261"/>
    </row>
    <row r="143" spans="1:255" ht="12.75" customHeight="1" x14ac:dyDescent="0.2">
      <c r="A143" s="597"/>
      <c r="B143" s="210">
        <v>22270.89</v>
      </c>
      <c r="C143" s="73" t="s">
        <v>73</v>
      </c>
      <c r="D143" s="308"/>
      <c r="E143" s="205"/>
      <c r="F143" s="20"/>
      <c r="G143" s="7"/>
      <c r="H143" s="7"/>
      <c r="I143" s="219"/>
    </row>
    <row r="144" spans="1:255" ht="12.75" customHeight="1" x14ac:dyDescent="0.2">
      <c r="A144" s="597"/>
      <c r="B144" s="206">
        <v>36559.5</v>
      </c>
      <c r="C144" s="13" t="s">
        <v>74</v>
      </c>
      <c r="D144" s="205"/>
      <c r="E144" s="205"/>
      <c r="F144" s="20"/>
      <c r="G144" s="7"/>
      <c r="H144" s="7"/>
      <c r="I144" s="219"/>
    </row>
    <row r="145" spans="1:9" x14ac:dyDescent="0.2">
      <c r="A145" s="597"/>
      <c r="B145" s="206">
        <v>36122.01</v>
      </c>
      <c r="C145" s="13" t="s">
        <v>75</v>
      </c>
      <c r="D145" s="205"/>
      <c r="E145" s="205"/>
      <c r="F145" s="20"/>
      <c r="G145" s="7"/>
      <c r="H145" s="7"/>
      <c r="I145" s="219"/>
    </row>
    <row r="146" spans="1:9" x14ac:dyDescent="0.2">
      <c r="A146" s="597"/>
      <c r="B146" s="206">
        <v>38097.050000000003</v>
      </c>
      <c r="C146" s="13" t="s">
        <v>76</v>
      </c>
      <c r="D146" s="205"/>
      <c r="E146" s="205"/>
      <c r="F146" s="20"/>
      <c r="G146" s="7"/>
      <c r="H146" s="7"/>
      <c r="I146" s="219"/>
    </row>
    <row r="147" spans="1:9" x14ac:dyDescent="0.2">
      <c r="A147" s="597"/>
      <c r="B147" s="206">
        <v>27243.8</v>
      </c>
      <c r="C147" s="13" t="s">
        <v>77</v>
      </c>
      <c r="D147" s="205"/>
      <c r="E147" s="205"/>
      <c r="F147" s="20"/>
      <c r="G147" s="7"/>
      <c r="H147" s="7"/>
      <c r="I147" s="219"/>
    </row>
    <row r="148" spans="1:9" x14ac:dyDescent="0.2">
      <c r="A148" s="597"/>
      <c r="B148" s="206">
        <v>30304.12</v>
      </c>
      <c r="C148" s="13" t="s">
        <v>78</v>
      </c>
      <c r="D148" s="205"/>
      <c r="E148" s="205"/>
      <c r="F148" s="20"/>
      <c r="G148" s="7"/>
      <c r="H148" s="7"/>
      <c r="I148" s="219"/>
    </row>
    <row r="149" spans="1:9" ht="13.5" thickBot="1" x14ac:dyDescent="0.25">
      <c r="A149" s="597"/>
      <c r="B149" s="208">
        <v>31564.99</v>
      </c>
      <c r="C149" s="74" t="s">
        <v>79</v>
      </c>
      <c r="D149" s="7"/>
      <c r="E149" s="7"/>
      <c r="F149" s="7"/>
      <c r="G149" s="7"/>
      <c r="H149" s="7"/>
      <c r="I149" s="311"/>
    </row>
    <row r="150" spans="1:9" ht="26.25" thickBot="1" x14ac:dyDescent="0.25">
      <c r="A150" s="120" t="s">
        <v>89</v>
      </c>
      <c r="B150" s="167"/>
      <c r="C150" s="88" t="s">
        <v>86</v>
      </c>
      <c r="D150" s="257"/>
      <c r="E150" s="258"/>
      <c r="F150" s="257"/>
      <c r="G150" s="258"/>
      <c r="H150" s="258"/>
      <c r="I150" s="435">
        <v>96924.54</v>
      </c>
    </row>
    <row r="151" spans="1:9" ht="13.5" thickBot="1" x14ac:dyDescent="0.25">
      <c r="A151" s="46"/>
      <c r="B151" s="79">
        <f>SUM(B138:B150)</f>
        <v>378631.44999999995</v>
      </c>
      <c r="C151" s="78"/>
      <c r="D151" s="79"/>
      <c r="E151" s="80"/>
      <c r="F151" s="78"/>
      <c r="G151" s="78"/>
      <c r="H151" s="79" t="s">
        <v>16</v>
      </c>
      <c r="I151" s="81">
        <f>SUM(I138:I150)</f>
        <v>96924.54</v>
      </c>
    </row>
    <row r="152" spans="1:9" ht="51.75" thickBot="1" x14ac:dyDescent="0.25">
      <c r="A152" s="137" t="s">
        <v>97</v>
      </c>
      <c r="B152" s="117" t="s">
        <v>15</v>
      </c>
      <c r="C152" s="117" t="s">
        <v>4</v>
      </c>
      <c r="D152" s="117" t="s">
        <v>22</v>
      </c>
      <c r="E152" s="285" t="s">
        <v>17</v>
      </c>
      <c r="F152" s="117" t="s">
        <v>18</v>
      </c>
      <c r="G152" s="117" t="s">
        <v>9</v>
      </c>
      <c r="H152" s="117" t="s">
        <v>12</v>
      </c>
      <c r="I152" s="118" t="s">
        <v>11</v>
      </c>
    </row>
    <row r="153" spans="1:9" ht="13.5" thickBot="1" x14ac:dyDescent="0.25">
      <c r="A153" s="209"/>
      <c r="B153" s="188"/>
      <c r="C153" s="73" t="s">
        <v>86</v>
      </c>
      <c r="D153" s="166"/>
      <c r="E153" s="53"/>
      <c r="F153" s="53"/>
      <c r="G153" s="53"/>
      <c r="H153" s="156"/>
      <c r="I153" s="571">
        <v>82591.05</v>
      </c>
    </row>
    <row r="154" spans="1:9" ht="13.5" thickBot="1" x14ac:dyDescent="0.25">
      <c r="A154" s="137"/>
      <c r="B154" s="277"/>
      <c r="C154" s="78"/>
      <c r="D154" s="79"/>
      <c r="E154" s="80"/>
      <c r="F154" s="78"/>
      <c r="G154" s="78"/>
      <c r="H154" s="79"/>
      <c r="I154" s="81">
        <f>SUM(I153)</f>
        <v>82591.05</v>
      </c>
    </row>
    <row r="155" spans="1:9" ht="28.5" customHeight="1" x14ac:dyDescent="0.2">
      <c r="A155" s="9"/>
      <c r="B155" s="9"/>
      <c r="C155" s="9"/>
      <c r="D155" s="9"/>
      <c r="E155" s="9"/>
      <c r="F155" s="20"/>
      <c r="G155" s="20"/>
      <c r="H155" s="20"/>
      <c r="I155" s="20"/>
    </row>
    <row r="156" spans="1:9" ht="15.75" x14ac:dyDescent="0.2">
      <c r="A156" s="21" t="s">
        <v>20</v>
      </c>
      <c r="B156" s="22"/>
      <c r="C156" s="23"/>
      <c r="D156" s="4" t="s">
        <v>8</v>
      </c>
      <c r="E156" s="4" t="s">
        <v>5</v>
      </c>
      <c r="F156" s="122" t="s">
        <v>6</v>
      </c>
    </row>
    <row r="157" spans="1:9" ht="12.75" customHeight="1" x14ac:dyDescent="0.2">
      <c r="A157" s="593" t="s">
        <v>14</v>
      </c>
      <c r="B157" s="594"/>
      <c r="C157" s="25"/>
      <c r="D157" s="26">
        <f>B21</f>
        <v>97500.948000000019</v>
      </c>
      <c r="E157" s="26">
        <f>I21</f>
        <v>1596.1000000000001</v>
      </c>
      <c r="F157" s="123">
        <f>D157+E157</f>
        <v>99097.048000000024</v>
      </c>
    </row>
    <row r="158" spans="1:9" ht="12.75" customHeight="1" x14ac:dyDescent="0.2">
      <c r="A158" s="593" t="s">
        <v>1603</v>
      </c>
      <c r="B158" s="594"/>
      <c r="C158" s="25"/>
      <c r="D158" s="26">
        <f>B64</f>
        <v>125390.83</v>
      </c>
      <c r="E158" s="26">
        <f>I64</f>
        <v>5768.9400000000005</v>
      </c>
      <c r="F158" s="123">
        <f>D158+E158</f>
        <v>131159.76999999999</v>
      </c>
    </row>
    <row r="159" spans="1:9" ht="12.75" customHeight="1" x14ac:dyDescent="0.2">
      <c r="A159" s="593" t="s">
        <v>13</v>
      </c>
      <c r="B159" s="594"/>
      <c r="C159" s="25"/>
      <c r="D159" s="26">
        <f>B84</f>
        <v>60210.0003</v>
      </c>
      <c r="E159" s="26">
        <f>I84</f>
        <v>264.39999999999998</v>
      </c>
      <c r="F159" s="123">
        <f>D159+E159</f>
        <v>60474.400300000001</v>
      </c>
    </row>
    <row r="160" spans="1:9" ht="12.75" customHeight="1" x14ac:dyDescent="0.2">
      <c r="A160" s="593" t="s">
        <v>383</v>
      </c>
      <c r="B160" s="594"/>
      <c r="C160" s="25"/>
      <c r="D160" s="26">
        <f>B99</f>
        <v>106147.18500000003</v>
      </c>
      <c r="E160" s="26">
        <f>I99</f>
        <v>833.9</v>
      </c>
      <c r="F160" s="123">
        <f>D160+E160</f>
        <v>106981.08500000002</v>
      </c>
      <c r="G160" s="56"/>
    </row>
    <row r="161" spans="1:7" ht="12.75" customHeight="1" x14ac:dyDescent="0.2">
      <c r="A161" s="593" t="s">
        <v>25</v>
      </c>
      <c r="B161" s="594"/>
      <c r="C161" s="25"/>
      <c r="D161" s="26">
        <f>B133</f>
        <v>38550.699000000001</v>
      </c>
      <c r="E161" s="26">
        <f>I133</f>
        <v>1304.27</v>
      </c>
      <c r="F161" s="123">
        <f>D161+E161</f>
        <v>39854.968999999997</v>
      </c>
      <c r="G161" s="56"/>
    </row>
    <row r="162" spans="1:7" ht="12.75" customHeight="1" x14ac:dyDescent="0.2">
      <c r="A162" s="607" t="s">
        <v>68</v>
      </c>
      <c r="B162" s="608"/>
      <c r="C162" s="248"/>
      <c r="D162" s="249"/>
      <c r="E162" s="249"/>
      <c r="F162" s="245">
        <f>F163+F164+F165+F166+F167</f>
        <v>223814.538</v>
      </c>
      <c r="G162" s="56"/>
    </row>
    <row r="163" spans="1:7" ht="12.75" customHeight="1" x14ac:dyDescent="0.2">
      <c r="A163" s="605" t="s">
        <v>81</v>
      </c>
      <c r="B163" s="606"/>
      <c r="C163" s="25"/>
      <c r="D163" s="26"/>
      <c r="E163" s="26"/>
      <c r="F163" s="123">
        <f>I113</f>
        <v>66400.207999999999</v>
      </c>
      <c r="G163" s="56"/>
    </row>
    <row r="164" spans="1:7" ht="12.75" customHeight="1" x14ac:dyDescent="0.2">
      <c r="A164" s="605" t="s">
        <v>91</v>
      </c>
      <c r="B164" s="606"/>
      <c r="C164" s="25"/>
      <c r="D164" s="26"/>
      <c r="E164" s="26"/>
      <c r="F164" s="123">
        <f>I114</f>
        <v>131606.76</v>
      </c>
      <c r="G164" s="56"/>
    </row>
    <row r="165" spans="1:7" ht="12.75" customHeight="1" x14ac:dyDescent="0.2">
      <c r="A165" s="605" t="s">
        <v>83</v>
      </c>
      <c r="B165" s="606"/>
      <c r="C165" s="25"/>
      <c r="D165" s="26"/>
      <c r="E165" s="26"/>
      <c r="F165" s="123">
        <f>I115</f>
        <v>8861.56</v>
      </c>
      <c r="G165" s="56"/>
    </row>
    <row r="166" spans="1:7" ht="12.75" customHeight="1" x14ac:dyDescent="0.2">
      <c r="A166" s="605" t="s">
        <v>85</v>
      </c>
      <c r="B166" s="606"/>
      <c r="C166" s="25"/>
      <c r="D166" s="26"/>
      <c r="E166" s="26"/>
      <c r="F166" s="123">
        <f>I116</f>
        <v>9474.82</v>
      </c>
      <c r="G166" s="56"/>
    </row>
    <row r="167" spans="1:7" ht="12.75" customHeight="1" x14ac:dyDescent="0.2">
      <c r="A167" s="605" t="s">
        <v>88</v>
      </c>
      <c r="B167" s="606"/>
      <c r="C167" s="25"/>
      <c r="D167" s="26"/>
      <c r="E167" s="26"/>
      <c r="F167" s="123">
        <f>I117</f>
        <v>7471.19</v>
      </c>
      <c r="G167" s="56"/>
    </row>
    <row r="168" spans="1:7" ht="12.75" customHeight="1" x14ac:dyDescent="0.2">
      <c r="A168" s="614" t="s">
        <v>2</v>
      </c>
      <c r="B168" s="615"/>
      <c r="C168" s="25"/>
      <c r="D168" s="26">
        <f>B136</f>
        <v>0</v>
      </c>
      <c r="E168" s="26"/>
      <c r="F168" s="123">
        <f>D168+E168+I136</f>
        <v>52114.75</v>
      </c>
      <c r="G168" s="56"/>
    </row>
    <row r="169" spans="1:7" ht="12.75" customHeight="1" x14ac:dyDescent="0.2">
      <c r="A169" s="605" t="s">
        <v>1</v>
      </c>
      <c r="B169" s="606"/>
      <c r="C169" s="25"/>
      <c r="D169" s="26">
        <f>B151</f>
        <v>378631.44999999995</v>
      </c>
      <c r="E169" s="26"/>
      <c r="F169" s="123">
        <f>D169+E169+I151</f>
        <v>475555.98999999993</v>
      </c>
      <c r="G169" s="56"/>
    </row>
    <row r="170" spans="1:7" ht="12.75" customHeight="1" x14ac:dyDescent="0.2">
      <c r="A170" s="614" t="s">
        <v>97</v>
      </c>
      <c r="B170" s="615"/>
      <c r="C170" s="25"/>
      <c r="D170" s="26"/>
      <c r="E170" s="26"/>
      <c r="F170" s="123">
        <f>I154</f>
        <v>82591.05</v>
      </c>
      <c r="G170" s="56"/>
    </row>
    <row r="171" spans="1:7" ht="12.75" customHeight="1" x14ac:dyDescent="0.2">
      <c r="A171" s="612" t="s">
        <v>21</v>
      </c>
      <c r="B171" s="613"/>
      <c r="C171" s="27"/>
      <c r="D171" s="28">
        <f>SUM(D157:D169)</f>
        <v>806431.11230000004</v>
      </c>
      <c r="E171" s="28">
        <f>SUM(E157:E161)</f>
        <v>9767.61</v>
      </c>
      <c r="F171" s="124">
        <f>F157+F158+F159+F160+F161+F162+F168+F169+F170</f>
        <v>1271643.6003</v>
      </c>
    </row>
  </sheetData>
  <autoFilter ref="A5:I133"/>
  <mergeCells count="49">
    <mergeCell ref="A138:A149"/>
    <mergeCell ref="A14:A15"/>
    <mergeCell ref="C14:C15"/>
    <mergeCell ref="D14:D15"/>
    <mergeCell ref="B14:B15"/>
    <mergeCell ref="D40:D47"/>
    <mergeCell ref="B39:B47"/>
    <mergeCell ref="C25:C34"/>
    <mergeCell ref="A101:A113"/>
    <mergeCell ref="A55:A61"/>
    <mergeCell ref="D55:D61"/>
    <mergeCell ref="C53:C61"/>
    <mergeCell ref="B53:B61"/>
    <mergeCell ref="A160:B160"/>
    <mergeCell ref="A167:B167"/>
    <mergeCell ref="A166:B166"/>
    <mergeCell ref="A157:B157"/>
    <mergeCell ref="A79:A83"/>
    <mergeCell ref="A163:B163"/>
    <mergeCell ref="A164:B164"/>
    <mergeCell ref="A165:B165"/>
    <mergeCell ref="A159:B159"/>
    <mergeCell ref="A158:B158"/>
    <mergeCell ref="A171:B171"/>
    <mergeCell ref="A162:B162"/>
    <mergeCell ref="A169:B169"/>
    <mergeCell ref="A161:B161"/>
    <mergeCell ref="A170:B170"/>
    <mergeCell ref="A168:B168"/>
    <mergeCell ref="G1:H1"/>
    <mergeCell ref="A1:B1"/>
    <mergeCell ref="G2:H2"/>
    <mergeCell ref="A25:A33"/>
    <mergeCell ref="D25:D33"/>
    <mergeCell ref="A40:A47"/>
    <mergeCell ref="C39:C47"/>
    <mergeCell ref="A36:A37"/>
    <mergeCell ref="B25:B34"/>
    <mergeCell ref="B36:B38"/>
    <mergeCell ref="D36:D37"/>
    <mergeCell ref="C36:C38"/>
    <mergeCell ref="B50:B52"/>
    <mergeCell ref="C50:C52"/>
    <mergeCell ref="D50:D52"/>
    <mergeCell ref="A17:A19"/>
    <mergeCell ref="C17:C19"/>
    <mergeCell ref="D17:D19"/>
    <mergeCell ref="B17:B19"/>
    <mergeCell ref="A50:A52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7"/>
  <dimension ref="A1:IU146"/>
  <sheetViews>
    <sheetView topLeftCell="A121" zoomScaleNormal="100" workbookViewId="0">
      <selection activeCell="A134" sqref="A134:B134"/>
    </sheetView>
  </sheetViews>
  <sheetFormatPr defaultRowHeight="12.75" customHeight="1" x14ac:dyDescent="0.2"/>
  <cols>
    <col min="1" max="1" width="22.5703125" customWidth="1"/>
    <col min="2" max="2" width="12" customWidth="1"/>
    <col min="3" max="3" width="12.7109375" customWidth="1"/>
    <col min="4" max="4" width="16.285156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2680.2</v>
      </c>
      <c r="E2" s="5">
        <v>736136.34</v>
      </c>
      <c r="F2" s="6">
        <v>719036.91</v>
      </c>
      <c r="G2" s="586">
        <f>E2-F2</f>
        <v>17099.429999999935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 t="s">
        <v>62</v>
      </c>
      <c r="F3" s="1"/>
      <c r="G3" s="1"/>
      <c r="H3" s="1" t="s">
        <v>24</v>
      </c>
      <c r="I3" s="8">
        <f>F2-F146</f>
        <v>30069.617300000042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7.150000000000006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92" t="s">
        <v>11</v>
      </c>
    </row>
    <row r="6" spans="1:9" ht="12.75" customHeight="1" x14ac:dyDescent="0.2">
      <c r="A6" s="82"/>
      <c r="B6" s="73">
        <v>8059.35</v>
      </c>
      <c r="C6" s="73" t="s">
        <v>65</v>
      </c>
      <c r="D6" s="166"/>
      <c r="E6" s="53"/>
      <c r="F6" s="53"/>
      <c r="G6" s="53"/>
      <c r="H6" s="344"/>
      <c r="I6" s="43">
        <f t="shared" ref="I6:I18" si="0">G6*H6</f>
        <v>0</v>
      </c>
    </row>
    <row r="7" spans="1:9" ht="12.75" customHeight="1" x14ac:dyDescent="0.2">
      <c r="A7" s="268"/>
      <c r="B7" s="13">
        <v>8046.04</v>
      </c>
      <c r="C7" s="13" t="s">
        <v>66</v>
      </c>
      <c r="D7" s="274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8"/>
      <c r="B8" s="13">
        <v>8601.23</v>
      </c>
      <c r="C8" s="13" t="s">
        <v>69</v>
      </c>
      <c r="D8" s="274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8"/>
      <c r="B9" s="13">
        <v>7602.28</v>
      </c>
      <c r="C9" s="13" t="s">
        <v>71</v>
      </c>
      <c r="D9" s="274"/>
      <c r="E9" s="15"/>
      <c r="F9" s="15"/>
      <c r="G9" s="15"/>
      <c r="H9" s="16"/>
      <c r="I9" s="43">
        <f t="shared" si="0"/>
        <v>0</v>
      </c>
    </row>
    <row r="10" spans="1:9" ht="12.75" customHeight="1" thickBot="1" x14ac:dyDescent="0.25">
      <c r="A10" s="30"/>
      <c r="B10" s="74">
        <v>7051.92</v>
      </c>
      <c r="C10" s="74" t="s">
        <v>72</v>
      </c>
      <c r="D10" s="326"/>
      <c r="E10" s="76"/>
      <c r="F10" s="76"/>
      <c r="G10" s="76"/>
      <c r="H10" s="77"/>
      <c r="I10" s="204">
        <f t="shared" si="0"/>
        <v>0</v>
      </c>
    </row>
    <row r="11" spans="1:9" x14ac:dyDescent="0.2">
      <c r="A11" s="588" t="s">
        <v>923</v>
      </c>
      <c r="B11" s="579">
        <v>6241.9</v>
      </c>
      <c r="C11" s="579" t="s">
        <v>73</v>
      </c>
      <c r="D11" s="616" t="s">
        <v>139</v>
      </c>
      <c r="E11" s="37" t="s">
        <v>221</v>
      </c>
      <c r="F11" s="37" t="s">
        <v>102</v>
      </c>
      <c r="G11" s="37">
        <v>0.1</v>
      </c>
      <c r="H11" s="38">
        <v>70</v>
      </c>
      <c r="I11" s="39">
        <f t="shared" si="0"/>
        <v>7</v>
      </c>
    </row>
    <row r="12" spans="1:9" ht="12.75" customHeight="1" thickBot="1" x14ac:dyDescent="0.25">
      <c r="A12" s="590"/>
      <c r="B12" s="580"/>
      <c r="C12" s="580"/>
      <c r="D12" s="617"/>
      <c r="E12" s="40" t="s">
        <v>415</v>
      </c>
      <c r="F12" s="40" t="s">
        <v>102</v>
      </c>
      <c r="G12" s="40">
        <v>0.1</v>
      </c>
      <c r="H12" s="41">
        <v>70</v>
      </c>
      <c r="I12" s="42">
        <f t="shared" si="0"/>
        <v>7</v>
      </c>
    </row>
    <row r="13" spans="1:9" ht="12.75" customHeight="1" x14ac:dyDescent="0.2">
      <c r="A13" s="265"/>
      <c r="B13" s="33">
        <v>7226.93</v>
      </c>
      <c r="C13" s="33" t="s">
        <v>74</v>
      </c>
      <c r="D13" s="312"/>
      <c r="E13" s="35"/>
      <c r="F13" s="35"/>
      <c r="G13" s="35"/>
      <c r="H13" s="36"/>
      <c r="I13" s="160">
        <f t="shared" si="0"/>
        <v>0</v>
      </c>
    </row>
    <row r="14" spans="1:9" ht="12.75" customHeight="1" x14ac:dyDescent="0.2">
      <c r="A14" s="268"/>
      <c r="B14" s="13">
        <v>5923.7259999999997</v>
      </c>
      <c r="C14" s="33" t="s">
        <v>75</v>
      </c>
      <c r="D14" s="274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8"/>
      <c r="B15" s="13">
        <v>6436.1970000000001</v>
      </c>
      <c r="C15" s="33" t="s">
        <v>76</v>
      </c>
      <c r="D15" s="274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8"/>
      <c r="B16" s="13">
        <v>6522.0209999999997</v>
      </c>
      <c r="C16" s="33" t="s">
        <v>77</v>
      </c>
      <c r="D16" s="274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8"/>
      <c r="B17" s="13">
        <v>7053.8959999999997</v>
      </c>
      <c r="C17" s="33" t="s">
        <v>78</v>
      </c>
      <c r="D17" s="274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268"/>
      <c r="B18" s="13">
        <v>7030.6459999999997</v>
      </c>
      <c r="C18" s="33" t="s">
        <v>79</v>
      </c>
      <c r="D18" s="270"/>
      <c r="E18" s="15"/>
      <c r="F18" s="15"/>
      <c r="G18" s="15"/>
      <c r="H18" s="16"/>
      <c r="I18" s="43">
        <f t="shared" si="0"/>
        <v>0</v>
      </c>
    </row>
    <row r="19" spans="1:9" ht="12.75" customHeight="1" thickBot="1" x14ac:dyDescent="0.25">
      <c r="A19" s="320"/>
      <c r="B19" s="386">
        <f>SUM(B6:B18)</f>
        <v>85796.135999999984</v>
      </c>
      <c r="C19" s="227"/>
      <c r="D19" s="226"/>
      <c r="E19" s="228"/>
      <c r="F19" s="227"/>
      <c r="G19" s="227"/>
      <c r="H19" s="229" t="s">
        <v>16</v>
      </c>
      <c r="I19" s="355">
        <f>SUM(I6:I18)</f>
        <v>14</v>
      </c>
    </row>
    <row r="20" spans="1:9" ht="77.25" thickBot="1" x14ac:dyDescent="0.25">
      <c r="A20" s="137" t="s">
        <v>1602</v>
      </c>
      <c r="B20" s="90" t="s">
        <v>15</v>
      </c>
      <c r="C20" s="90" t="s">
        <v>4</v>
      </c>
      <c r="D20" s="90" t="s">
        <v>22</v>
      </c>
      <c r="E20" s="91" t="s">
        <v>17</v>
      </c>
      <c r="F20" s="90" t="s">
        <v>18</v>
      </c>
      <c r="G20" s="90" t="s">
        <v>9</v>
      </c>
      <c r="H20" s="90" t="s">
        <v>12</v>
      </c>
      <c r="I20" s="92" t="s">
        <v>11</v>
      </c>
    </row>
    <row r="21" spans="1:9" ht="26.25" thickBot="1" x14ac:dyDescent="0.25">
      <c r="A21" s="46" t="s">
        <v>353</v>
      </c>
      <c r="B21" s="272">
        <v>11640.48</v>
      </c>
      <c r="C21" s="88" t="s">
        <v>65</v>
      </c>
      <c r="D21" s="47" t="s">
        <v>362</v>
      </c>
      <c r="E21" s="47" t="s">
        <v>355</v>
      </c>
      <c r="F21" s="47" t="s">
        <v>100</v>
      </c>
      <c r="G21" s="47">
        <v>4</v>
      </c>
      <c r="H21" s="48">
        <v>17</v>
      </c>
      <c r="I21" s="49">
        <f>G21*H21</f>
        <v>68</v>
      </c>
    </row>
    <row r="22" spans="1:9" ht="12.75" customHeight="1" thickBot="1" x14ac:dyDescent="0.25">
      <c r="A22" s="268"/>
      <c r="B22" s="13">
        <v>9769.39</v>
      </c>
      <c r="C22" s="13" t="s">
        <v>66</v>
      </c>
      <c r="D22" s="270"/>
      <c r="E22" s="15"/>
      <c r="F22" s="15"/>
      <c r="G22" s="15"/>
      <c r="H22" s="16"/>
      <c r="I22" s="43">
        <f t="shared" ref="I22:I54" si="1">G22*H22</f>
        <v>0</v>
      </c>
    </row>
    <row r="23" spans="1:9" x14ac:dyDescent="0.2">
      <c r="A23" s="588" t="s">
        <v>353</v>
      </c>
      <c r="B23" s="579">
        <v>9804.81</v>
      </c>
      <c r="C23" s="579" t="s">
        <v>69</v>
      </c>
      <c r="D23" s="591" t="s">
        <v>362</v>
      </c>
      <c r="E23" s="37" t="s">
        <v>355</v>
      </c>
      <c r="F23" s="37" t="s">
        <v>100</v>
      </c>
      <c r="G23" s="37">
        <v>4</v>
      </c>
      <c r="H23" s="38">
        <v>17</v>
      </c>
      <c r="I23" s="39">
        <f t="shared" si="1"/>
        <v>68</v>
      </c>
    </row>
    <row r="24" spans="1:9" ht="12.75" customHeight="1" thickBot="1" x14ac:dyDescent="0.25">
      <c r="A24" s="590"/>
      <c r="B24" s="580"/>
      <c r="C24" s="580"/>
      <c r="D24" s="592"/>
      <c r="E24" s="86" t="s">
        <v>385</v>
      </c>
      <c r="F24" s="86" t="s">
        <v>100</v>
      </c>
      <c r="G24" s="86">
        <v>2</v>
      </c>
      <c r="H24" s="87">
        <v>38.51</v>
      </c>
      <c r="I24" s="203">
        <f t="shared" si="1"/>
        <v>77.02</v>
      </c>
    </row>
    <row r="25" spans="1:9" ht="12.75" customHeight="1" x14ac:dyDescent="0.2">
      <c r="A25" s="588" t="s">
        <v>353</v>
      </c>
      <c r="B25" s="579">
        <v>9066.51</v>
      </c>
      <c r="C25" s="609" t="s">
        <v>71</v>
      </c>
      <c r="D25" s="591" t="s">
        <v>362</v>
      </c>
      <c r="E25" s="495" t="s">
        <v>355</v>
      </c>
      <c r="F25" s="495" t="s">
        <v>100</v>
      </c>
      <c r="G25" s="495">
        <v>3</v>
      </c>
      <c r="H25" s="496">
        <v>17</v>
      </c>
      <c r="I25" s="39">
        <f t="shared" si="1"/>
        <v>51</v>
      </c>
    </row>
    <row r="26" spans="1:9" ht="12.75" customHeight="1" thickBot="1" x14ac:dyDescent="0.25">
      <c r="A26" s="590"/>
      <c r="B26" s="580"/>
      <c r="C26" s="611"/>
      <c r="D26" s="592"/>
      <c r="E26" s="86" t="s">
        <v>356</v>
      </c>
      <c r="F26" s="86" t="s">
        <v>100</v>
      </c>
      <c r="G26" s="86">
        <v>1</v>
      </c>
      <c r="H26" s="87">
        <v>45</v>
      </c>
      <c r="I26" s="203">
        <f t="shared" si="1"/>
        <v>45</v>
      </c>
    </row>
    <row r="27" spans="1:9" ht="26.25" thickBot="1" x14ac:dyDescent="0.25">
      <c r="A27" s="46" t="s">
        <v>353</v>
      </c>
      <c r="B27" s="88">
        <v>9037.7900000000009</v>
      </c>
      <c r="C27" s="88" t="s">
        <v>72</v>
      </c>
      <c r="D27" s="493" t="s">
        <v>860</v>
      </c>
      <c r="E27" s="47" t="s">
        <v>861</v>
      </c>
      <c r="F27" s="47" t="s">
        <v>100</v>
      </c>
      <c r="G27" s="47">
        <v>1</v>
      </c>
      <c r="H27" s="48">
        <v>950</v>
      </c>
      <c r="I27" s="49">
        <f t="shared" si="1"/>
        <v>950</v>
      </c>
    </row>
    <row r="28" spans="1:9" ht="12.75" customHeight="1" thickBot="1" x14ac:dyDescent="0.25">
      <c r="A28" s="321"/>
      <c r="B28" s="73">
        <v>8905.25</v>
      </c>
      <c r="C28" s="73" t="s">
        <v>73</v>
      </c>
      <c r="D28" s="500"/>
      <c r="E28" s="53"/>
      <c r="F28" s="53"/>
      <c r="G28" s="53"/>
      <c r="H28" s="156"/>
      <c r="I28" s="168">
        <f t="shared" si="1"/>
        <v>0</v>
      </c>
    </row>
    <row r="29" spans="1:9" ht="12.75" customHeight="1" x14ac:dyDescent="0.2">
      <c r="A29" s="588" t="s">
        <v>118</v>
      </c>
      <c r="B29" s="579">
        <v>10476.129999999999</v>
      </c>
      <c r="C29" s="579" t="s">
        <v>74</v>
      </c>
      <c r="D29" s="609" t="s">
        <v>987</v>
      </c>
      <c r="E29" s="37" t="s">
        <v>988</v>
      </c>
      <c r="F29" s="37" t="s">
        <v>100</v>
      </c>
      <c r="G29" s="37">
        <v>4</v>
      </c>
      <c r="H29" s="38">
        <v>10.64</v>
      </c>
      <c r="I29" s="39">
        <f t="shared" si="1"/>
        <v>42.56</v>
      </c>
    </row>
    <row r="30" spans="1:9" x14ac:dyDescent="0.2">
      <c r="A30" s="589"/>
      <c r="B30" s="581"/>
      <c r="C30" s="581"/>
      <c r="D30" s="610"/>
      <c r="E30" s="15" t="s">
        <v>989</v>
      </c>
      <c r="F30" s="15" t="s">
        <v>100</v>
      </c>
      <c r="G30" s="15">
        <v>4</v>
      </c>
      <c r="H30" s="16">
        <v>4.59</v>
      </c>
      <c r="I30" s="43">
        <f t="shared" si="1"/>
        <v>18.36</v>
      </c>
    </row>
    <row r="31" spans="1:9" ht="12.75" customHeight="1" x14ac:dyDescent="0.2">
      <c r="A31" s="589"/>
      <c r="B31" s="581"/>
      <c r="C31" s="581"/>
      <c r="D31" s="610"/>
      <c r="E31" s="15" t="s">
        <v>244</v>
      </c>
      <c r="F31" s="15" t="s">
        <v>100</v>
      </c>
      <c r="G31" s="15">
        <v>1</v>
      </c>
      <c r="H31" s="16">
        <v>290</v>
      </c>
      <c r="I31" s="43">
        <f t="shared" si="1"/>
        <v>290</v>
      </c>
    </row>
    <row r="32" spans="1:9" ht="12.75" customHeight="1" thickBot="1" x14ac:dyDescent="0.25">
      <c r="A32" s="590"/>
      <c r="B32" s="580"/>
      <c r="C32" s="580"/>
      <c r="D32" s="611"/>
      <c r="E32" s="40" t="s">
        <v>990</v>
      </c>
      <c r="F32" s="40" t="s">
        <v>104</v>
      </c>
      <c r="G32" s="40">
        <v>12</v>
      </c>
      <c r="H32" s="41">
        <v>57.72</v>
      </c>
      <c r="I32" s="42">
        <f t="shared" si="1"/>
        <v>692.64</v>
      </c>
    </row>
    <row r="33" spans="1:9" ht="12.75" customHeight="1" x14ac:dyDescent="0.2">
      <c r="A33" s="588" t="s">
        <v>187</v>
      </c>
      <c r="B33" s="685">
        <v>10821.93</v>
      </c>
      <c r="C33" s="579" t="s">
        <v>75</v>
      </c>
      <c r="D33" s="591" t="s">
        <v>779</v>
      </c>
      <c r="E33" s="37" t="s">
        <v>236</v>
      </c>
      <c r="F33" s="37" t="s">
        <v>104</v>
      </c>
      <c r="G33" s="37">
        <v>2</v>
      </c>
      <c r="H33" s="38">
        <v>57.72</v>
      </c>
      <c r="I33" s="39">
        <f t="shared" si="1"/>
        <v>115.44</v>
      </c>
    </row>
    <row r="34" spans="1:9" ht="12.75" customHeight="1" x14ac:dyDescent="0.2">
      <c r="A34" s="589"/>
      <c r="B34" s="686"/>
      <c r="C34" s="581"/>
      <c r="D34" s="595"/>
      <c r="E34" s="15" t="s">
        <v>419</v>
      </c>
      <c r="F34" s="15" t="s">
        <v>100</v>
      </c>
      <c r="G34" s="15">
        <v>1</v>
      </c>
      <c r="H34" s="16">
        <v>148.01</v>
      </c>
      <c r="I34" s="43">
        <f t="shared" si="1"/>
        <v>148.01</v>
      </c>
    </row>
    <row r="35" spans="1:9" x14ac:dyDescent="0.2">
      <c r="A35" s="589"/>
      <c r="B35" s="686"/>
      <c r="C35" s="581"/>
      <c r="D35" s="595"/>
      <c r="E35" s="15" t="s">
        <v>1103</v>
      </c>
      <c r="F35" s="15" t="s">
        <v>100</v>
      </c>
      <c r="G35" s="15">
        <v>1</v>
      </c>
      <c r="H35" s="16">
        <v>51</v>
      </c>
      <c r="I35" s="43">
        <f t="shared" si="1"/>
        <v>51</v>
      </c>
    </row>
    <row r="36" spans="1:9" ht="12.75" customHeight="1" x14ac:dyDescent="0.2">
      <c r="A36" s="589"/>
      <c r="B36" s="686"/>
      <c r="C36" s="581"/>
      <c r="D36" s="595"/>
      <c r="E36" s="15" t="s">
        <v>420</v>
      </c>
      <c r="F36" s="15" t="s">
        <v>100</v>
      </c>
      <c r="G36" s="15">
        <v>1</v>
      </c>
      <c r="H36" s="16">
        <v>4.59</v>
      </c>
      <c r="I36" s="43">
        <f t="shared" si="1"/>
        <v>4.59</v>
      </c>
    </row>
    <row r="37" spans="1:9" ht="12.75" customHeight="1" x14ac:dyDescent="0.2">
      <c r="A37" s="589"/>
      <c r="B37" s="686"/>
      <c r="C37" s="581"/>
      <c r="D37" s="595"/>
      <c r="E37" s="15" t="s">
        <v>411</v>
      </c>
      <c r="F37" s="15" t="s">
        <v>100</v>
      </c>
      <c r="G37" s="15">
        <v>1</v>
      </c>
      <c r="H37" s="16">
        <v>5.44</v>
      </c>
      <c r="I37" s="43">
        <f t="shared" si="1"/>
        <v>5.44</v>
      </c>
    </row>
    <row r="38" spans="1:9" ht="12.75" customHeight="1" x14ac:dyDescent="0.2">
      <c r="A38" s="589"/>
      <c r="B38" s="686"/>
      <c r="C38" s="581"/>
      <c r="D38" s="595"/>
      <c r="E38" s="15" t="s">
        <v>240</v>
      </c>
      <c r="F38" s="15" t="s">
        <v>100</v>
      </c>
      <c r="G38" s="15">
        <v>2</v>
      </c>
      <c r="H38" s="16">
        <v>59.26</v>
      </c>
      <c r="I38" s="43">
        <f t="shared" si="1"/>
        <v>118.52</v>
      </c>
    </row>
    <row r="39" spans="1:9" ht="12.75" customHeight="1" x14ac:dyDescent="0.2">
      <c r="A39" s="589"/>
      <c r="B39" s="686"/>
      <c r="C39" s="581"/>
      <c r="D39" s="595"/>
      <c r="E39" s="15" t="s">
        <v>1104</v>
      </c>
      <c r="F39" s="15" t="s">
        <v>100</v>
      </c>
      <c r="G39" s="15">
        <v>1</v>
      </c>
      <c r="H39" s="16">
        <v>5.84</v>
      </c>
      <c r="I39" s="43">
        <f t="shared" si="1"/>
        <v>5.84</v>
      </c>
    </row>
    <row r="40" spans="1:9" ht="12.75" customHeight="1" thickBot="1" x14ac:dyDescent="0.25">
      <c r="A40" s="590"/>
      <c r="B40" s="686"/>
      <c r="C40" s="580"/>
      <c r="D40" s="592"/>
      <c r="E40" s="40" t="s">
        <v>1105</v>
      </c>
      <c r="F40" s="40" t="s">
        <v>100</v>
      </c>
      <c r="G40" s="40">
        <v>1</v>
      </c>
      <c r="H40" s="41">
        <v>120</v>
      </c>
      <c r="I40" s="42">
        <f t="shared" si="1"/>
        <v>120</v>
      </c>
    </row>
    <row r="41" spans="1:9" ht="26.25" thickBot="1" x14ac:dyDescent="0.25">
      <c r="A41" s="224" t="s">
        <v>353</v>
      </c>
      <c r="B41" s="687"/>
      <c r="C41" s="88" t="s">
        <v>75</v>
      </c>
      <c r="D41" s="89"/>
      <c r="E41" s="47" t="s">
        <v>355</v>
      </c>
      <c r="F41" s="47" t="s">
        <v>100</v>
      </c>
      <c r="G41" s="47">
        <v>2</v>
      </c>
      <c r="H41" s="48">
        <v>17</v>
      </c>
      <c r="I41" s="49">
        <f t="shared" si="1"/>
        <v>34</v>
      </c>
    </row>
    <row r="42" spans="1:9" ht="26.25" thickBot="1" x14ac:dyDescent="0.25">
      <c r="A42" s="46" t="s">
        <v>353</v>
      </c>
      <c r="B42" s="609">
        <v>12735.05</v>
      </c>
      <c r="C42" s="609" t="s">
        <v>76</v>
      </c>
      <c r="D42" s="47" t="s">
        <v>362</v>
      </c>
      <c r="E42" s="493" t="s">
        <v>355</v>
      </c>
      <c r="F42" s="493" t="s">
        <v>100</v>
      </c>
      <c r="G42" s="493">
        <v>1</v>
      </c>
      <c r="H42" s="48">
        <v>9.42</v>
      </c>
      <c r="I42" s="49">
        <f t="shared" si="1"/>
        <v>9.42</v>
      </c>
    </row>
    <row r="43" spans="1:9" ht="12.75" customHeight="1" x14ac:dyDescent="0.2">
      <c r="A43" s="588" t="s">
        <v>168</v>
      </c>
      <c r="B43" s="610"/>
      <c r="C43" s="610"/>
      <c r="D43" s="591" t="s">
        <v>323</v>
      </c>
      <c r="E43" s="37" t="s">
        <v>794</v>
      </c>
      <c r="F43" s="37" t="s">
        <v>100</v>
      </c>
      <c r="G43" s="37">
        <v>1</v>
      </c>
      <c r="H43" s="38">
        <v>199.6</v>
      </c>
      <c r="I43" s="39">
        <f t="shared" si="1"/>
        <v>199.6</v>
      </c>
    </row>
    <row r="44" spans="1:9" ht="12.75" customHeight="1" x14ac:dyDescent="0.2">
      <c r="A44" s="589"/>
      <c r="B44" s="610"/>
      <c r="C44" s="610"/>
      <c r="D44" s="595"/>
      <c r="E44" s="15" t="s">
        <v>449</v>
      </c>
      <c r="F44" s="15" t="s">
        <v>100</v>
      </c>
      <c r="G44" s="15">
        <v>1</v>
      </c>
      <c r="H44" s="16">
        <v>32.4</v>
      </c>
      <c r="I44" s="43">
        <f t="shared" si="1"/>
        <v>32.4</v>
      </c>
    </row>
    <row r="45" spans="1:9" ht="12.75" customHeight="1" x14ac:dyDescent="0.2">
      <c r="A45" s="589"/>
      <c r="B45" s="610"/>
      <c r="C45" s="610"/>
      <c r="D45" s="595"/>
      <c r="E45" s="15" t="s">
        <v>343</v>
      </c>
      <c r="F45" s="15" t="s">
        <v>100</v>
      </c>
      <c r="G45" s="15">
        <v>1</v>
      </c>
      <c r="H45" s="16">
        <v>57.25</v>
      </c>
      <c r="I45" s="43">
        <f t="shared" si="1"/>
        <v>57.25</v>
      </c>
    </row>
    <row r="46" spans="1:9" ht="12.75" customHeight="1" x14ac:dyDescent="0.2">
      <c r="A46" s="589"/>
      <c r="B46" s="610"/>
      <c r="C46" s="610"/>
      <c r="D46" s="595"/>
      <c r="E46" s="15" t="s">
        <v>447</v>
      </c>
      <c r="F46" s="15" t="s">
        <v>100</v>
      </c>
      <c r="G46" s="15">
        <v>1</v>
      </c>
      <c r="H46" s="16">
        <v>32</v>
      </c>
      <c r="I46" s="43">
        <f t="shared" si="1"/>
        <v>32</v>
      </c>
    </row>
    <row r="47" spans="1:9" ht="12.75" customHeight="1" x14ac:dyDescent="0.2">
      <c r="A47" s="589"/>
      <c r="B47" s="610"/>
      <c r="C47" s="610"/>
      <c r="D47" s="595"/>
      <c r="E47" s="15" t="s">
        <v>1206</v>
      </c>
      <c r="F47" s="15" t="s">
        <v>100</v>
      </c>
      <c r="G47" s="15">
        <v>2</v>
      </c>
      <c r="H47" s="16">
        <v>60.6</v>
      </c>
      <c r="I47" s="43">
        <f t="shared" si="1"/>
        <v>121.2</v>
      </c>
    </row>
    <row r="48" spans="1:9" ht="12.75" customHeight="1" thickBot="1" x14ac:dyDescent="0.25">
      <c r="A48" s="590"/>
      <c r="B48" s="611"/>
      <c r="C48" s="611"/>
      <c r="D48" s="592"/>
      <c r="E48" s="40" t="s">
        <v>571</v>
      </c>
      <c r="F48" s="40" t="s">
        <v>100</v>
      </c>
      <c r="G48" s="40">
        <v>5</v>
      </c>
      <c r="H48" s="41">
        <v>27</v>
      </c>
      <c r="I48" s="42">
        <f t="shared" si="1"/>
        <v>135</v>
      </c>
    </row>
    <row r="49" spans="1:9" ht="26.25" thickBot="1" x14ac:dyDescent="0.25">
      <c r="A49" s="46" t="s">
        <v>353</v>
      </c>
      <c r="B49" s="272">
        <v>10225.040000000001</v>
      </c>
      <c r="C49" s="88" t="s">
        <v>77</v>
      </c>
      <c r="D49" s="47" t="s">
        <v>362</v>
      </c>
      <c r="E49" s="47" t="s">
        <v>355</v>
      </c>
      <c r="F49" s="47" t="s">
        <v>100</v>
      </c>
      <c r="G49" s="47">
        <v>3</v>
      </c>
      <c r="H49" s="48">
        <v>9.42</v>
      </c>
      <c r="I49" s="49">
        <f t="shared" si="1"/>
        <v>28.259999999999998</v>
      </c>
    </row>
    <row r="50" spans="1:9" ht="26.25" thickBot="1" x14ac:dyDescent="0.25">
      <c r="A50" s="30" t="s">
        <v>353</v>
      </c>
      <c r="B50" s="579">
        <v>13242.31</v>
      </c>
      <c r="C50" s="579" t="s">
        <v>78</v>
      </c>
      <c r="D50" s="76" t="s">
        <v>362</v>
      </c>
      <c r="E50" s="76" t="s">
        <v>355</v>
      </c>
      <c r="F50" s="76" t="s">
        <v>100</v>
      </c>
      <c r="G50" s="76">
        <v>1</v>
      </c>
      <c r="H50" s="77">
        <v>17</v>
      </c>
      <c r="I50" s="168">
        <f t="shared" si="1"/>
        <v>17</v>
      </c>
    </row>
    <row r="51" spans="1:9" ht="12.75" customHeight="1" x14ac:dyDescent="0.2">
      <c r="A51" s="588" t="s">
        <v>118</v>
      </c>
      <c r="B51" s="581"/>
      <c r="C51" s="581"/>
      <c r="D51" s="591" t="s">
        <v>552</v>
      </c>
      <c r="E51" s="37" t="s">
        <v>990</v>
      </c>
      <c r="F51" s="37" t="s">
        <v>104</v>
      </c>
      <c r="G51" s="37">
        <v>4</v>
      </c>
      <c r="H51" s="38">
        <v>56.72</v>
      </c>
      <c r="I51" s="39">
        <f t="shared" si="1"/>
        <v>226.88</v>
      </c>
    </row>
    <row r="52" spans="1:9" ht="12.75" customHeight="1" x14ac:dyDescent="0.2">
      <c r="A52" s="589"/>
      <c r="B52" s="581"/>
      <c r="C52" s="581"/>
      <c r="D52" s="595"/>
      <c r="E52" s="15" t="s">
        <v>419</v>
      </c>
      <c r="F52" s="15" t="s">
        <v>100</v>
      </c>
      <c r="G52" s="15">
        <v>1</v>
      </c>
      <c r="H52" s="16">
        <v>148.01</v>
      </c>
      <c r="I52" s="43">
        <f t="shared" si="1"/>
        <v>148.01</v>
      </c>
    </row>
    <row r="53" spans="1:9" ht="12.75" customHeight="1" thickBot="1" x14ac:dyDescent="0.25">
      <c r="A53" s="590"/>
      <c r="B53" s="580"/>
      <c r="C53" s="580"/>
      <c r="D53" s="592"/>
      <c r="E53" s="40" t="s">
        <v>333</v>
      </c>
      <c r="F53" s="40" t="s">
        <v>100</v>
      </c>
      <c r="G53" s="40">
        <v>1</v>
      </c>
      <c r="H53" s="41">
        <v>105</v>
      </c>
      <c r="I53" s="42">
        <f t="shared" si="1"/>
        <v>105</v>
      </c>
    </row>
    <row r="54" spans="1:9" ht="26.25" thickBot="1" x14ac:dyDescent="0.25">
      <c r="A54" s="46" t="s">
        <v>353</v>
      </c>
      <c r="B54" s="272">
        <v>11367.16</v>
      </c>
      <c r="C54" s="88" t="s">
        <v>79</v>
      </c>
      <c r="D54" s="47" t="s">
        <v>362</v>
      </c>
      <c r="E54" s="47" t="s">
        <v>355</v>
      </c>
      <c r="F54" s="47" t="s">
        <v>100</v>
      </c>
      <c r="G54" s="47">
        <v>2</v>
      </c>
      <c r="H54" s="48">
        <v>17</v>
      </c>
      <c r="I54" s="49">
        <f t="shared" si="1"/>
        <v>34</v>
      </c>
    </row>
    <row r="55" spans="1:9" ht="12.75" customHeight="1" thickBot="1" x14ac:dyDescent="0.25">
      <c r="A55" s="82"/>
      <c r="B55" s="200">
        <f>SUM(B21:B54)</f>
        <v>127091.85</v>
      </c>
      <c r="C55" s="201"/>
      <c r="D55" s="200"/>
      <c r="E55" s="202"/>
      <c r="F55" s="201"/>
      <c r="G55" s="201"/>
      <c r="H55" s="200" t="s">
        <v>16</v>
      </c>
      <c r="I55" s="200">
        <f>SUM(I21:I54)</f>
        <v>4051.4400000000005</v>
      </c>
    </row>
    <row r="56" spans="1:9" ht="64.5" thickBot="1" x14ac:dyDescent="0.25">
      <c r="A56" s="137" t="s">
        <v>381</v>
      </c>
      <c r="B56" s="117" t="s">
        <v>15</v>
      </c>
      <c r="C56" s="117" t="s">
        <v>4</v>
      </c>
      <c r="D56" s="117" t="s">
        <v>22</v>
      </c>
      <c r="E56" s="121" t="s">
        <v>17</v>
      </c>
      <c r="F56" s="117" t="s">
        <v>18</v>
      </c>
      <c r="G56" s="117" t="s">
        <v>9</v>
      </c>
      <c r="H56" s="117" t="s">
        <v>12</v>
      </c>
      <c r="I56" s="118" t="s">
        <v>11</v>
      </c>
    </row>
    <row r="57" spans="1:9" ht="12.75" customHeight="1" thickBot="1" x14ac:dyDescent="0.25">
      <c r="A57" s="106"/>
      <c r="B57" s="107">
        <v>5090.68</v>
      </c>
      <c r="C57" s="58" t="s">
        <v>65</v>
      </c>
      <c r="D57" s="67"/>
      <c r="E57" s="59"/>
      <c r="F57" s="59"/>
      <c r="G57" s="59"/>
      <c r="H57" s="60"/>
      <c r="I57" s="61"/>
    </row>
    <row r="58" spans="1:9" ht="12.75" customHeight="1" thickBot="1" x14ac:dyDescent="0.25">
      <c r="A58" s="106"/>
      <c r="B58" s="108">
        <v>5192.4399999999996</v>
      </c>
      <c r="C58" s="95" t="s">
        <v>66</v>
      </c>
      <c r="D58" s="96"/>
      <c r="E58" s="97"/>
      <c r="F58" s="97"/>
      <c r="G58" s="97"/>
      <c r="H58" s="98"/>
      <c r="I58" s="99"/>
    </row>
    <row r="59" spans="1:9" ht="12.75" customHeight="1" thickBot="1" x14ac:dyDescent="0.25">
      <c r="A59" s="106"/>
      <c r="B59" s="109">
        <v>4902.2299999999996</v>
      </c>
      <c r="C59" s="88" t="s">
        <v>69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106"/>
      <c r="B60" s="109">
        <v>4878.41</v>
      </c>
      <c r="C60" s="88" t="s">
        <v>71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106"/>
      <c r="B61" s="109">
        <v>5000.62</v>
      </c>
      <c r="C61" s="88" t="s">
        <v>72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06"/>
      <c r="B62" s="109">
        <v>5403.93</v>
      </c>
      <c r="C62" s="88" t="s">
        <v>73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11"/>
      <c r="B63" s="109">
        <v>4898.57</v>
      </c>
      <c r="C63" s="88" t="s">
        <v>74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11"/>
      <c r="B64" s="109">
        <v>6290.5146000000004</v>
      </c>
      <c r="C64" s="88" t="s">
        <v>75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11"/>
      <c r="B65" s="109">
        <v>5138.5519999999997</v>
      </c>
      <c r="C65" s="88" t="s">
        <v>76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11"/>
      <c r="B66" s="109">
        <v>4865.9063999999998</v>
      </c>
      <c r="C66" s="88" t="s">
        <v>77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11"/>
      <c r="B67" s="109">
        <v>5444.2358000000004</v>
      </c>
      <c r="C67" s="88" t="s">
        <v>78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11"/>
      <c r="B68" s="109">
        <v>5523.7358999999997</v>
      </c>
      <c r="C68" s="88" t="s">
        <v>79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434"/>
      <c r="B69" s="512">
        <f>SUM(B57:B68)</f>
        <v>62629.824699999997</v>
      </c>
      <c r="C69" s="518" t="s">
        <v>86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596" t="s">
        <v>114</v>
      </c>
      <c r="B70" s="109">
        <v>548.59</v>
      </c>
      <c r="C70" s="88" t="s">
        <v>72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597"/>
      <c r="B71" s="109">
        <v>815.09</v>
      </c>
      <c r="C71" s="88" t="s">
        <v>73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597"/>
      <c r="B72" s="109">
        <v>402.13</v>
      </c>
      <c r="C72" s="88" t="s">
        <v>74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597"/>
      <c r="B73" s="109">
        <v>162.72999999999999</v>
      </c>
      <c r="C73" s="88" t="s">
        <v>75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8"/>
      <c r="B74" s="512">
        <f>SUM(B70:B73)</f>
        <v>1928.54</v>
      </c>
      <c r="C74" s="518" t="s">
        <v>86</v>
      </c>
      <c r="D74" s="89"/>
      <c r="E74" s="47"/>
      <c r="F74" s="47"/>
      <c r="G74" s="47"/>
      <c r="H74" s="48"/>
      <c r="I74" s="49">
        <v>672.4</v>
      </c>
    </row>
    <row r="75" spans="1:9" ht="12.75" customHeight="1" thickBot="1" x14ac:dyDescent="0.25">
      <c r="A75" s="82"/>
      <c r="B75" s="200">
        <f>B69+B74</f>
        <v>64558.364699999998</v>
      </c>
      <c r="C75" s="201"/>
      <c r="D75" s="200"/>
      <c r="E75" s="202"/>
      <c r="F75" s="201"/>
      <c r="G75" s="201"/>
      <c r="H75" s="200" t="s">
        <v>16</v>
      </c>
      <c r="I75" s="200">
        <f>SUM(I57:I74)</f>
        <v>672.4</v>
      </c>
    </row>
    <row r="76" spans="1:9" ht="77.25" thickBot="1" x14ac:dyDescent="0.25">
      <c r="A76" s="137" t="s">
        <v>382</v>
      </c>
      <c r="B76" s="120" t="s">
        <v>15</v>
      </c>
      <c r="C76" s="134" t="s">
        <v>4</v>
      </c>
      <c r="D76" s="120" t="s">
        <v>22</v>
      </c>
      <c r="E76" s="135" t="s">
        <v>17</v>
      </c>
      <c r="F76" s="120" t="s">
        <v>18</v>
      </c>
      <c r="G76" s="134" t="s">
        <v>9</v>
      </c>
      <c r="H76" s="120" t="s">
        <v>12</v>
      </c>
      <c r="I76" s="120" t="s">
        <v>11</v>
      </c>
    </row>
    <row r="77" spans="1:9" ht="12.75" customHeight="1" thickBot="1" x14ac:dyDescent="0.25">
      <c r="A77" s="230"/>
      <c r="B77" s="109">
        <v>7205.5</v>
      </c>
      <c r="C77" s="55" t="s">
        <v>65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>
        <v>7684.21</v>
      </c>
      <c r="C78" s="55" t="s">
        <v>66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>
        <v>6922.07</v>
      </c>
      <c r="C79" s="88" t="s">
        <v>69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>
        <v>7276.69</v>
      </c>
      <c r="C80" s="88" t="s">
        <v>71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7926.94</v>
      </c>
      <c r="C81" s="88" t="s">
        <v>72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7757.69</v>
      </c>
      <c r="C82" s="88" t="s">
        <v>73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6954.84</v>
      </c>
      <c r="C83" s="88" t="s">
        <v>74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8061.8980000000001</v>
      </c>
      <c r="C84" s="88" t="s">
        <v>75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8127.8789999999999</v>
      </c>
      <c r="C85" s="88" t="s">
        <v>76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7583.2020000000002</v>
      </c>
      <c r="C86" s="88" t="s">
        <v>77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7573.9120000000003</v>
      </c>
      <c r="C87" s="88" t="s">
        <v>78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7832.0910000000003</v>
      </c>
      <c r="C88" s="88" t="s">
        <v>79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/>
      <c r="C89" s="170" t="s">
        <v>86</v>
      </c>
      <c r="D89" s="89"/>
      <c r="E89" s="47"/>
      <c r="F89" s="47"/>
      <c r="G89" s="47"/>
      <c r="H89" s="48"/>
      <c r="I89" s="49">
        <v>710</v>
      </c>
    </row>
    <row r="90" spans="1:9" ht="13.5" thickBot="1" x14ac:dyDescent="0.25">
      <c r="A90" s="183"/>
      <c r="B90" s="200">
        <f>SUM(B77:B89)</f>
        <v>90906.922000000006</v>
      </c>
      <c r="C90" s="201"/>
      <c r="D90" s="200"/>
      <c r="E90" s="202"/>
      <c r="F90" s="201"/>
      <c r="G90" s="201"/>
      <c r="H90" s="200" t="s">
        <v>16</v>
      </c>
      <c r="I90" s="233">
        <f>SUM(I77:I89)</f>
        <v>710</v>
      </c>
    </row>
    <row r="91" spans="1:9" ht="26.25" thickBot="1" x14ac:dyDescent="0.25">
      <c r="A91" s="46" t="s">
        <v>7</v>
      </c>
      <c r="B91" s="117" t="s">
        <v>15</v>
      </c>
      <c r="C91" s="117" t="s">
        <v>4</v>
      </c>
      <c r="D91" s="117" t="s">
        <v>22</v>
      </c>
      <c r="E91" s="121" t="s">
        <v>17</v>
      </c>
      <c r="F91" s="117" t="s">
        <v>18</v>
      </c>
      <c r="G91" s="117" t="s">
        <v>9</v>
      </c>
      <c r="H91" s="117" t="s">
        <v>12</v>
      </c>
      <c r="I91" s="118" t="s">
        <v>11</v>
      </c>
    </row>
    <row r="92" spans="1:9" ht="12.75" customHeight="1" x14ac:dyDescent="0.2">
      <c r="A92" s="641" t="s">
        <v>81</v>
      </c>
      <c r="B92" s="33"/>
      <c r="C92" s="33" t="s">
        <v>65</v>
      </c>
      <c r="D92" s="34"/>
      <c r="E92" s="35"/>
      <c r="F92" s="35" t="s">
        <v>82</v>
      </c>
      <c r="G92" s="35">
        <v>536</v>
      </c>
      <c r="H92" s="16">
        <v>4.54</v>
      </c>
      <c r="I92" s="33">
        <f>G92*H92</f>
        <v>2433.44</v>
      </c>
    </row>
    <row r="93" spans="1:9" ht="12.75" customHeight="1" x14ac:dyDescent="0.2">
      <c r="A93" s="641"/>
      <c r="B93" s="13"/>
      <c r="C93" s="13" t="s">
        <v>66</v>
      </c>
      <c r="D93" s="14"/>
      <c r="E93" s="15"/>
      <c r="F93" s="15" t="s">
        <v>82</v>
      </c>
      <c r="G93" s="15">
        <v>501</v>
      </c>
      <c r="H93" s="16">
        <v>4.54</v>
      </c>
      <c r="I93" s="13">
        <f t="shared" ref="I93:I101" si="2">G93*H93</f>
        <v>2274.54</v>
      </c>
    </row>
    <row r="94" spans="1:9" x14ac:dyDescent="0.2">
      <c r="A94" s="641"/>
      <c r="B94" s="13"/>
      <c r="C94" s="13" t="s">
        <v>69</v>
      </c>
      <c r="D94" s="14"/>
      <c r="E94" s="15"/>
      <c r="F94" s="15" t="s">
        <v>82</v>
      </c>
      <c r="G94" s="15">
        <v>536</v>
      </c>
      <c r="H94" s="16">
        <v>4.54</v>
      </c>
      <c r="I94" s="13">
        <f t="shared" si="2"/>
        <v>2433.44</v>
      </c>
    </row>
    <row r="95" spans="1:9" ht="12.75" customHeight="1" x14ac:dyDescent="0.2">
      <c r="A95" s="641"/>
      <c r="B95" s="13"/>
      <c r="C95" s="13" t="s">
        <v>71</v>
      </c>
      <c r="D95" s="14"/>
      <c r="E95" s="15"/>
      <c r="F95" s="15" t="s">
        <v>82</v>
      </c>
      <c r="G95" s="15">
        <v>518</v>
      </c>
      <c r="H95" s="16">
        <v>4.54</v>
      </c>
      <c r="I95" s="13">
        <f t="shared" si="2"/>
        <v>2351.7199999999998</v>
      </c>
    </row>
    <row r="96" spans="1:9" x14ac:dyDescent="0.2">
      <c r="A96" s="641"/>
      <c r="B96" s="13"/>
      <c r="C96" s="13" t="s">
        <v>72</v>
      </c>
      <c r="D96" s="14"/>
      <c r="E96" s="15"/>
      <c r="F96" s="15" t="s">
        <v>82</v>
      </c>
      <c r="G96" s="15">
        <v>536</v>
      </c>
      <c r="H96" s="16">
        <v>4.54</v>
      </c>
      <c r="I96" s="13">
        <f t="shared" si="2"/>
        <v>2433.44</v>
      </c>
    </row>
    <row r="97" spans="1:255" ht="12.75" customHeight="1" x14ac:dyDescent="0.2">
      <c r="A97" s="641"/>
      <c r="B97" s="13"/>
      <c r="C97" s="13" t="s">
        <v>73</v>
      </c>
      <c r="D97" s="14"/>
      <c r="E97" s="15"/>
      <c r="F97" s="15" t="s">
        <v>82</v>
      </c>
      <c r="G97" s="15">
        <v>518</v>
      </c>
      <c r="H97" s="16">
        <v>4.54</v>
      </c>
      <c r="I97" s="13">
        <f t="shared" si="2"/>
        <v>2351.7199999999998</v>
      </c>
    </row>
    <row r="98" spans="1:255" ht="12.75" customHeight="1" x14ac:dyDescent="0.2">
      <c r="A98" s="641"/>
      <c r="B98" s="13"/>
      <c r="C98" s="13" t="s">
        <v>74</v>
      </c>
      <c r="D98" s="14"/>
      <c r="E98" s="15"/>
      <c r="F98" s="15" t="s">
        <v>82</v>
      </c>
      <c r="G98" s="15">
        <v>536</v>
      </c>
      <c r="H98" s="16">
        <v>4.8099999999999996</v>
      </c>
      <c r="I98" s="13">
        <f t="shared" si="2"/>
        <v>2578.16</v>
      </c>
    </row>
    <row r="99" spans="1:255" ht="12.75" customHeight="1" x14ac:dyDescent="0.2">
      <c r="A99" s="641"/>
      <c r="B99" s="13"/>
      <c r="C99" s="13" t="s">
        <v>75</v>
      </c>
      <c r="D99" s="14"/>
      <c r="E99" s="15"/>
      <c r="F99" s="15" t="s">
        <v>82</v>
      </c>
      <c r="G99" s="15">
        <v>536</v>
      </c>
      <c r="H99" s="16">
        <v>4.8099999999999996</v>
      </c>
      <c r="I99" s="13">
        <f t="shared" si="2"/>
        <v>2578.16</v>
      </c>
    </row>
    <row r="100" spans="1:255" ht="12.75" customHeight="1" x14ac:dyDescent="0.2">
      <c r="A100" s="641"/>
      <c r="B100" s="13"/>
      <c r="C100" s="13" t="s">
        <v>76</v>
      </c>
      <c r="D100" s="14"/>
      <c r="E100" s="15"/>
      <c r="F100" s="15" t="s">
        <v>82</v>
      </c>
      <c r="G100" s="15">
        <v>518</v>
      </c>
      <c r="H100" s="16">
        <v>4.8099999999999996</v>
      </c>
      <c r="I100" s="13">
        <f t="shared" si="2"/>
        <v>2491.58</v>
      </c>
    </row>
    <row r="101" spans="1:255" ht="12.75" customHeight="1" x14ac:dyDescent="0.2">
      <c r="A101" s="641"/>
      <c r="B101" s="13"/>
      <c r="C101" s="13" t="s">
        <v>77</v>
      </c>
      <c r="D101" s="14"/>
      <c r="E101" s="15"/>
      <c r="F101" s="15" t="s">
        <v>82</v>
      </c>
      <c r="G101" s="15">
        <v>536</v>
      </c>
      <c r="H101" s="16">
        <v>4.8099999999999996</v>
      </c>
      <c r="I101" s="13">
        <f t="shared" si="2"/>
        <v>2578.16</v>
      </c>
    </row>
    <row r="102" spans="1:255" ht="12.75" customHeight="1" x14ac:dyDescent="0.2">
      <c r="A102" s="641"/>
      <c r="B102" s="13"/>
      <c r="C102" s="13" t="s">
        <v>78</v>
      </c>
      <c r="D102" s="14"/>
      <c r="E102" s="15"/>
      <c r="F102" s="15" t="s">
        <v>82</v>
      </c>
      <c r="G102" s="15">
        <v>518</v>
      </c>
      <c r="H102" s="16">
        <v>4.8099999999999996</v>
      </c>
      <c r="I102" s="13">
        <f>G102*H102</f>
        <v>2491.58</v>
      </c>
    </row>
    <row r="103" spans="1:255" ht="12.75" customHeight="1" x14ac:dyDescent="0.2">
      <c r="A103" s="641"/>
      <c r="B103" s="13"/>
      <c r="C103" s="13" t="s">
        <v>79</v>
      </c>
      <c r="D103" s="14"/>
      <c r="E103" s="15"/>
      <c r="F103" s="15" t="s">
        <v>82</v>
      </c>
      <c r="G103" s="15">
        <v>536</v>
      </c>
      <c r="H103" s="16">
        <v>4.8099999999999996</v>
      </c>
      <c r="I103" s="13">
        <f>G103*H103</f>
        <v>2578.16</v>
      </c>
    </row>
    <row r="104" spans="1:255" ht="12.75" customHeight="1" x14ac:dyDescent="0.2">
      <c r="A104" s="653"/>
      <c r="B104" s="13"/>
      <c r="C104" s="13" t="s">
        <v>86</v>
      </c>
      <c r="D104" s="14"/>
      <c r="E104" s="15"/>
      <c r="F104" s="15" t="s">
        <v>82</v>
      </c>
      <c r="G104" s="15">
        <f>SUM(G92:G103)</f>
        <v>6325</v>
      </c>
      <c r="H104" s="16"/>
      <c r="I104" s="247">
        <f>SUM(I92:I103)</f>
        <v>29574.099999999995</v>
      </c>
    </row>
    <row r="105" spans="1:255" ht="25.5" x14ac:dyDescent="0.2">
      <c r="A105" s="11" t="s">
        <v>91</v>
      </c>
      <c r="B105" s="13"/>
      <c r="C105" s="13" t="s">
        <v>86</v>
      </c>
      <c r="D105" s="14"/>
      <c r="E105" s="15"/>
      <c r="F105" s="15"/>
      <c r="G105" s="15"/>
      <c r="H105" s="16"/>
      <c r="I105" s="247">
        <v>112966.62</v>
      </c>
    </row>
    <row r="106" spans="1:255" ht="12.75" customHeight="1" x14ac:dyDescent="0.2">
      <c r="A106" s="11" t="s">
        <v>83</v>
      </c>
      <c r="B106" s="13"/>
      <c r="C106" s="13" t="s">
        <v>86</v>
      </c>
      <c r="D106" s="14"/>
      <c r="E106" s="15"/>
      <c r="F106" s="15"/>
      <c r="G106" s="15"/>
      <c r="H106" s="16"/>
      <c r="I106" s="247">
        <v>7632.73</v>
      </c>
    </row>
    <row r="107" spans="1:255" ht="12.75" customHeight="1" x14ac:dyDescent="0.2">
      <c r="A107" s="11" t="s">
        <v>85</v>
      </c>
      <c r="B107" s="13"/>
      <c r="C107" s="13" t="s">
        <v>86</v>
      </c>
      <c r="D107" s="14"/>
      <c r="E107" s="15"/>
      <c r="F107" s="15"/>
      <c r="G107" s="15"/>
      <c r="H107" s="16"/>
      <c r="I107" s="247">
        <v>8161.21</v>
      </c>
    </row>
    <row r="108" spans="1:255" ht="12.75" customHeight="1" x14ac:dyDescent="0.2">
      <c r="A108" s="243" t="s">
        <v>88</v>
      </c>
      <c r="B108" s="13"/>
      <c r="C108" s="13" t="s">
        <v>86</v>
      </c>
      <c r="D108" s="14"/>
      <c r="E108" s="15"/>
      <c r="F108" s="15"/>
      <c r="G108" s="15"/>
      <c r="H108" s="16"/>
      <c r="I108" s="247">
        <v>6432.48</v>
      </c>
    </row>
    <row r="109" spans="1:255" ht="12.75" customHeight="1" thickBot="1" x14ac:dyDescent="0.25">
      <c r="A109" s="30"/>
      <c r="B109" s="112"/>
      <c r="C109" s="112"/>
      <c r="D109" s="111"/>
      <c r="E109" s="113"/>
      <c r="F109" s="112"/>
      <c r="G109" s="112"/>
      <c r="H109" s="111" t="s">
        <v>16</v>
      </c>
      <c r="I109" s="111">
        <f>SUM(I104:I108)</f>
        <v>164767.14000000001</v>
      </c>
    </row>
    <row r="110" spans="1:255" s="45" customFormat="1" ht="83.25" customHeight="1" thickBot="1" x14ac:dyDescent="0.25">
      <c r="A110" s="120" t="s">
        <v>96</v>
      </c>
      <c r="B110" s="117" t="s">
        <v>15</v>
      </c>
      <c r="C110" s="117" t="s">
        <v>4</v>
      </c>
      <c r="D110" s="117" t="s">
        <v>22</v>
      </c>
      <c r="E110" s="121" t="s">
        <v>17</v>
      </c>
      <c r="F110" s="117" t="s">
        <v>18</v>
      </c>
      <c r="G110" s="117" t="s">
        <v>9</v>
      </c>
      <c r="H110" s="117" t="s">
        <v>12</v>
      </c>
      <c r="I110" s="118" t="s">
        <v>11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06"/>
      <c r="B111" s="107">
        <v>2979.47</v>
      </c>
      <c r="C111" s="58" t="s">
        <v>65</v>
      </c>
      <c r="D111" s="67"/>
      <c r="E111" s="59"/>
      <c r="F111" s="59"/>
      <c r="G111" s="59"/>
      <c r="H111" s="60"/>
      <c r="I111" s="61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06"/>
      <c r="B112" s="108">
        <v>2609.91</v>
      </c>
      <c r="C112" s="95" t="s">
        <v>66</v>
      </c>
      <c r="D112" s="96"/>
      <c r="E112" s="97"/>
      <c r="F112" s="97"/>
      <c r="G112" s="97"/>
      <c r="H112" s="98"/>
      <c r="I112" s="9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06"/>
      <c r="B113" s="109">
        <v>2976.72</v>
      </c>
      <c r="C113" s="88" t="s">
        <v>69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06"/>
      <c r="B114" s="109">
        <v>2953.38</v>
      </c>
      <c r="C114" s="88" t="s">
        <v>71</v>
      </c>
      <c r="D114" s="89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06"/>
      <c r="B115" s="109">
        <v>2983.84</v>
      </c>
      <c r="C115" s="88" t="s">
        <v>72</v>
      </c>
      <c r="D115" s="89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06"/>
      <c r="B116" s="109">
        <v>2935.05</v>
      </c>
      <c r="C116" s="88" t="s">
        <v>73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09">
        <v>2463.3200000000002</v>
      </c>
      <c r="C117" s="88" t="s">
        <v>74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1"/>
      <c r="B118" s="109">
        <v>2604.38</v>
      </c>
      <c r="C118" s="88" t="s">
        <v>75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1"/>
      <c r="B119" s="109">
        <v>2938.06</v>
      </c>
      <c r="C119" s="88" t="s">
        <v>76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1"/>
      <c r="B120" s="109">
        <v>2383.0100000000002</v>
      </c>
      <c r="C120" s="88" t="s">
        <v>77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09">
        <v>2413.58</v>
      </c>
      <c r="C121" s="88" t="s">
        <v>78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109">
        <v>3008.65</v>
      </c>
      <c r="C122" s="88" t="s">
        <v>79</v>
      </c>
      <c r="D122" s="89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3.5" thickBot="1" x14ac:dyDescent="0.25">
      <c r="A123" s="11"/>
      <c r="B123" s="188"/>
      <c r="C123" s="73" t="s">
        <v>86</v>
      </c>
      <c r="D123" s="166"/>
      <c r="E123" s="53"/>
      <c r="F123" s="53"/>
      <c r="G123" s="53"/>
      <c r="H123" s="156"/>
      <c r="I123" s="49">
        <v>1123.54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1"/>
      <c r="B124" s="18">
        <f>SUM(B111:B122)</f>
        <v>33249.370000000003</v>
      </c>
      <c r="C124" s="17"/>
      <c r="D124" s="18"/>
      <c r="E124" s="19"/>
      <c r="F124" s="17"/>
      <c r="G124" s="17"/>
      <c r="H124" s="18" t="s">
        <v>16</v>
      </c>
      <c r="I124" s="18">
        <f>SUM(I111:I123)</f>
        <v>1123.54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77.25" thickBot="1" x14ac:dyDescent="0.25">
      <c r="A125" s="46" t="s">
        <v>98</v>
      </c>
      <c r="B125" s="117" t="s">
        <v>15</v>
      </c>
      <c r="C125" s="117" t="s">
        <v>4</v>
      </c>
      <c r="D125" s="117" t="s">
        <v>22</v>
      </c>
      <c r="E125" s="121" t="s">
        <v>17</v>
      </c>
      <c r="F125" s="117" t="s">
        <v>18</v>
      </c>
      <c r="G125" s="117" t="s">
        <v>9</v>
      </c>
      <c r="H125" s="117" t="s">
        <v>12</v>
      </c>
      <c r="I125" s="118" t="s">
        <v>11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26.25" thickBot="1" x14ac:dyDescent="0.25">
      <c r="A126" s="120" t="s">
        <v>87</v>
      </c>
      <c r="B126" s="167"/>
      <c r="C126" s="88" t="s">
        <v>86</v>
      </c>
      <c r="D126" s="241"/>
      <c r="E126" s="242"/>
      <c r="F126" s="241"/>
      <c r="G126" s="242"/>
      <c r="H126" s="242"/>
      <c r="I126" s="49">
        <v>44887.99</v>
      </c>
    </row>
    <row r="127" spans="1:255" ht="13.5" thickBot="1" x14ac:dyDescent="0.25">
      <c r="A127" s="46"/>
      <c r="B127" s="79">
        <f>SUM(B126:B126)</f>
        <v>0</v>
      </c>
      <c r="C127" s="78"/>
      <c r="D127" s="79"/>
      <c r="E127" s="80"/>
      <c r="F127" s="78"/>
      <c r="G127" s="78"/>
      <c r="H127" s="79" t="s">
        <v>16</v>
      </c>
      <c r="I127" s="79">
        <f>SUM(I126:I126)</f>
        <v>44887.99</v>
      </c>
    </row>
    <row r="128" spans="1:255" ht="51.75" thickBot="1" x14ac:dyDescent="0.25">
      <c r="A128" s="137" t="s">
        <v>97</v>
      </c>
      <c r="B128" s="117" t="s">
        <v>15</v>
      </c>
      <c r="C128" s="117" t="s">
        <v>4</v>
      </c>
      <c r="D128" s="117" t="s">
        <v>22</v>
      </c>
      <c r="E128" s="285" t="s">
        <v>17</v>
      </c>
      <c r="F128" s="117" t="s">
        <v>18</v>
      </c>
      <c r="G128" s="117" t="s">
        <v>9</v>
      </c>
      <c r="H128" s="117" t="s">
        <v>12</v>
      </c>
      <c r="I128" s="118" t="s">
        <v>11</v>
      </c>
    </row>
    <row r="129" spans="1:9" ht="13.5" thickBot="1" x14ac:dyDescent="0.25">
      <c r="A129" s="209"/>
      <c r="B129" s="188"/>
      <c r="C129" s="73" t="s">
        <v>86</v>
      </c>
      <c r="D129" s="166"/>
      <c r="E129" s="53"/>
      <c r="F129" s="53"/>
      <c r="G129" s="53"/>
      <c r="H129" s="156"/>
      <c r="I129" s="571">
        <v>71138.14</v>
      </c>
    </row>
    <row r="130" spans="1:9" ht="12.6" customHeight="1" thickBot="1" x14ac:dyDescent="0.25">
      <c r="A130" s="137"/>
      <c r="B130" s="277"/>
      <c r="C130" s="78"/>
      <c r="D130" s="79"/>
      <c r="E130" s="80"/>
      <c r="F130" s="78"/>
      <c r="G130" s="78"/>
      <c r="H130" s="79"/>
      <c r="I130" s="81">
        <f>SUM(I129)</f>
        <v>71138.14</v>
      </c>
    </row>
    <row r="131" spans="1:9" x14ac:dyDescent="0.2">
      <c r="A131" s="9"/>
      <c r="B131" s="9"/>
      <c r="C131" s="9"/>
      <c r="D131" s="9"/>
      <c r="E131" s="9"/>
      <c r="F131" s="20"/>
      <c r="G131" s="20"/>
      <c r="H131" s="20"/>
      <c r="I131" s="20"/>
    </row>
    <row r="132" spans="1:9" ht="12.75" customHeight="1" x14ac:dyDescent="0.2">
      <c r="A132" s="21" t="s">
        <v>20</v>
      </c>
      <c r="B132" s="22"/>
      <c r="C132" s="23"/>
      <c r="D132" s="4" t="s">
        <v>8</v>
      </c>
      <c r="E132" s="4" t="s">
        <v>5</v>
      </c>
      <c r="F132" s="122" t="s">
        <v>6</v>
      </c>
    </row>
    <row r="133" spans="1:9" ht="12.75" customHeight="1" x14ac:dyDescent="0.2">
      <c r="A133" s="593" t="s">
        <v>14</v>
      </c>
      <c r="B133" s="594"/>
      <c r="C133" s="25"/>
      <c r="D133" s="26">
        <f>B19</f>
        <v>85796.135999999984</v>
      </c>
      <c r="E133" s="26">
        <f>I19</f>
        <v>14</v>
      </c>
      <c r="F133" s="123">
        <f>D133+E133</f>
        <v>85810.135999999984</v>
      </c>
    </row>
    <row r="134" spans="1:9" ht="12.75" customHeight="1" x14ac:dyDescent="0.2">
      <c r="A134" s="593" t="s">
        <v>1603</v>
      </c>
      <c r="B134" s="594"/>
      <c r="C134" s="25"/>
      <c r="D134" s="26">
        <f>B55</f>
        <v>127091.85</v>
      </c>
      <c r="E134" s="26">
        <f>I55</f>
        <v>4051.4400000000005</v>
      </c>
      <c r="F134" s="123">
        <f>D134+E134</f>
        <v>131143.29</v>
      </c>
    </row>
    <row r="135" spans="1:9" ht="12.75" customHeight="1" x14ac:dyDescent="0.2">
      <c r="A135" s="593" t="s">
        <v>13</v>
      </c>
      <c r="B135" s="594"/>
      <c r="C135" s="25"/>
      <c r="D135" s="26">
        <f>B75</f>
        <v>64558.364699999998</v>
      </c>
      <c r="E135" s="26">
        <f>I75</f>
        <v>672.4</v>
      </c>
      <c r="F135" s="123">
        <f>D135+E135</f>
        <v>65230.7647</v>
      </c>
    </row>
    <row r="136" spans="1:9" ht="12.75" customHeight="1" x14ac:dyDescent="0.2">
      <c r="A136" s="593" t="s">
        <v>383</v>
      </c>
      <c r="B136" s="594"/>
      <c r="C136" s="25"/>
      <c r="D136" s="26">
        <f>B90</f>
        <v>90906.922000000006</v>
      </c>
      <c r="E136" s="26">
        <f>I90</f>
        <v>710</v>
      </c>
      <c r="F136" s="123">
        <f>D136+E136</f>
        <v>91616.922000000006</v>
      </c>
      <c r="G136" s="56"/>
    </row>
    <row r="137" spans="1:9" ht="12.75" customHeight="1" x14ac:dyDescent="0.2">
      <c r="A137" s="593" t="s">
        <v>25</v>
      </c>
      <c r="B137" s="594"/>
      <c r="C137" s="25"/>
      <c r="D137" s="26">
        <f>B124</f>
        <v>33249.370000000003</v>
      </c>
      <c r="E137" s="26">
        <f>I124</f>
        <v>1123.54</v>
      </c>
      <c r="F137" s="123">
        <f>D137+E137</f>
        <v>34372.910000000003</v>
      </c>
      <c r="G137" s="56"/>
    </row>
    <row r="138" spans="1:9" ht="12.75" customHeight="1" x14ac:dyDescent="0.2">
      <c r="A138" s="607" t="s">
        <v>68</v>
      </c>
      <c r="B138" s="608"/>
      <c r="C138" s="248"/>
      <c r="D138" s="249"/>
      <c r="E138" s="249"/>
      <c r="F138" s="245">
        <f>F139+F140+F141+F142+F143</f>
        <v>164767.14000000001</v>
      </c>
      <c r="G138" s="56"/>
    </row>
    <row r="139" spans="1:9" ht="12.75" customHeight="1" x14ac:dyDescent="0.2">
      <c r="A139" s="605" t="s">
        <v>81</v>
      </c>
      <c r="B139" s="606"/>
      <c r="C139" s="25"/>
      <c r="D139" s="26"/>
      <c r="E139" s="26"/>
      <c r="F139" s="123">
        <f>I104</f>
        <v>29574.099999999995</v>
      </c>
      <c r="G139" s="56"/>
    </row>
    <row r="140" spans="1:9" ht="12.75" customHeight="1" x14ac:dyDescent="0.2">
      <c r="A140" s="605" t="s">
        <v>91</v>
      </c>
      <c r="B140" s="606"/>
      <c r="C140" s="25"/>
      <c r="D140" s="26"/>
      <c r="E140" s="26"/>
      <c r="F140" s="123">
        <f>I105</f>
        <v>112966.62</v>
      </c>
      <c r="G140" s="56"/>
    </row>
    <row r="141" spans="1:9" ht="12.75" customHeight="1" x14ac:dyDescent="0.2">
      <c r="A141" s="605" t="s">
        <v>83</v>
      </c>
      <c r="B141" s="606"/>
      <c r="C141" s="25"/>
      <c r="D141" s="26"/>
      <c r="E141" s="26"/>
      <c r="F141" s="123">
        <f>I106</f>
        <v>7632.73</v>
      </c>
      <c r="G141" s="56"/>
    </row>
    <row r="142" spans="1:9" ht="12.75" customHeight="1" x14ac:dyDescent="0.2">
      <c r="A142" s="605" t="s">
        <v>85</v>
      </c>
      <c r="B142" s="606"/>
      <c r="C142" s="25"/>
      <c r="D142" s="26"/>
      <c r="E142" s="26"/>
      <c r="F142" s="123">
        <f>I107</f>
        <v>8161.21</v>
      </c>
      <c r="G142" s="56"/>
    </row>
    <row r="143" spans="1:9" ht="12.75" customHeight="1" x14ac:dyDescent="0.2">
      <c r="A143" s="605" t="s">
        <v>88</v>
      </c>
      <c r="B143" s="606"/>
      <c r="C143" s="25"/>
      <c r="D143" s="26"/>
      <c r="E143" s="26"/>
      <c r="F143" s="123">
        <f>I108</f>
        <v>6432.48</v>
      </c>
      <c r="G143" s="56"/>
    </row>
    <row r="144" spans="1:9" ht="12.75" customHeight="1" x14ac:dyDescent="0.2">
      <c r="A144" s="614" t="s">
        <v>2</v>
      </c>
      <c r="B144" s="615"/>
      <c r="C144" s="25"/>
      <c r="D144" s="26">
        <f>B127</f>
        <v>0</v>
      </c>
      <c r="E144" s="26"/>
      <c r="F144" s="123">
        <f>D144+E144+I127</f>
        <v>44887.99</v>
      </c>
      <c r="G144" s="56"/>
    </row>
    <row r="145" spans="1:7" ht="12.75" customHeight="1" x14ac:dyDescent="0.2">
      <c r="A145" s="614" t="s">
        <v>97</v>
      </c>
      <c r="B145" s="615"/>
      <c r="C145" s="25"/>
      <c r="D145" s="26"/>
      <c r="E145" s="26"/>
      <c r="F145" s="123">
        <f>I130</f>
        <v>71138.14</v>
      </c>
      <c r="G145" s="56"/>
    </row>
    <row r="146" spans="1:7" ht="12.75" customHeight="1" x14ac:dyDescent="0.2">
      <c r="A146" s="612" t="s">
        <v>21</v>
      </c>
      <c r="B146" s="613"/>
      <c r="C146" s="27"/>
      <c r="D146" s="28">
        <f>SUM(D133:D144)</f>
        <v>401602.64269999997</v>
      </c>
      <c r="E146" s="28">
        <f>SUM(E133:E137)</f>
        <v>6571.38</v>
      </c>
      <c r="F146" s="124">
        <f>F133+F134+F135+F136+F137+F138+F144+F145</f>
        <v>688967.29269999999</v>
      </c>
    </row>
  </sheetData>
  <autoFilter ref="A5:I124"/>
  <mergeCells count="47">
    <mergeCell ref="A51:A53"/>
    <mergeCell ref="C50:C53"/>
    <mergeCell ref="D51:D53"/>
    <mergeCell ref="B50:B53"/>
    <mergeCell ref="A43:A48"/>
    <mergeCell ref="C42:C48"/>
    <mergeCell ref="D43:D48"/>
    <mergeCell ref="B42:B48"/>
    <mergeCell ref="B25:B26"/>
    <mergeCell ref="B11:B12"/>
    <mergeCell ref="A11:A12"/>
    <mergeCell ref="D25:D26"/>
    <mergeCell ref="C23:C24"/>
    <mergeCell ref="D23:D24"/>
    <mergeCell ref="A25:A26"/>
    <mergeCell ref="C25:C26"/>
    <mergeCell ref="A23:A24"/>
    <mergeCell ref="A139:B139"/>
    <mergeCell ref="D11:D12"/>
    <mergeCell ref="C11:C12"/>
    <mergeCell ref="A138:B138"/>
    <mergeCell ref="A136:B136"/>
    <mergeCell ref="A29:A32"/>
    <mergeCell ref="C29:C32"/>
    <mergeCell ref="D29:D32"/>
    <mergeCell ref="B29:B32"/>
    <mergeCell ref="B33:B41"/>
    <mergeCell ref="A137:B137"/>
    <mergeCell ref="G1:H1"/>
    <mergeCell ref="A1:B1"/>
    <mergeCell ref="G2:H2"/>
    <mergeCell ref="A133:B133"/>
    <mergeCell ref="A92:A104"/>
    <mergeCell ref="A33:A40"/>
    <mergeCell ref="C33:C40"/>
    <mergeCell ref="D33:D40"/>
    <mergeCell ref="B23:B24"/>
    <mergeCell ref="A70:A74"/>
    <mergeCell ref="A134:B134"/>
    <mergeCell ref="A146:B146"/>
    <mergeCell ref="A135:B135"/>
    <mergeCell ref="A141:B141"/>
    <mergeCell ref="A142:B142"/>
    <mergeCell ref="A140:B140"/>
    <mergeCell ref="A145:B145"/>
    <mergeCell ref="A143:B143"/>
    <mergeCell ref="A144:B144"/>
  </mergeCells>
  <phoneticPr fontId="0" type="noConversion"/>
  <pageMargins left="0.15748031496062992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9"/>
  <dimension ref="A1:IU121"/>
  <sheetViews>
    <sheetView topLeftCell="A100" zoomScaleNormal="100" workbookViewId="0">
      <selection activeCell="A110" sqref="A110:B110"/>
    </sheetView>
  </sheetViews>
  <sheetFormatPr defaultRowHeight="12.75" customHeight="1" x14ac:dyDescent="0.2"/>
  <cols>
    <col min="1" max="1" width="21.7109375" customWidth="1"/>
    <col min="2" max="2" width="12" customWidth="1"/>
    <col min="3" max="3" width="13.28515625" customWidth="1"/>
    <col min="4" max="4" width="15.5703125" customWidth="1"/>
    <col min="5" max="5" width="27.5703125" customWidth="1"/>
    <col min="6" max="6" width="11.42578125" customWidth="1"/>
    <col min="7" max="7" width="7.28515625" customWidth="1"/>
    <col min="8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354.3</v>
      </c>
      <c r="E2" s="5">
        <v>83583.05</v>
      </c>
      <c r="F2" s="6">
        <v>78053.91</v>
      </c>
      <c r="G2" s="586">
        <f>E2-F2</f>
        <v>5529.1399999999994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16</v>
      </c>
      <c r="F3" s="1"/>
      <c r="G3" s="1"/>
      <c r="H3" s="1" t="s">
        <v>24</v>
      </c>
      <c r="I3" s="8">
        <f>F2-F121</f>
        <v>-1905.3270000000048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1514.01</v>
      </c>
      <c r="C6" s="33" t="s">
        <v>65</v>
      </c>
      <c r="D6" s="34"/>
      <c r="E6" s="35"/>
      <c r="F6" s="35"/>
      <c r="G6" s="35"/>
      <c r="H6" s="345"/>
      <c r="I6" s="43"/>
    </row>
    <row r="7" spans="1:9" ht="12.75" customHeight="1" x14ac:dyDescent="0.2">
      <c r="A7" s="222"/>
      <c r="B7" s="74">
        <v>1508.89</v>
      </c>
      <c r="C7" s="74" t="s">
        <v>66</v>
      </c>
      <c r="D7" s="75"/>
      <c r="E7" s="76"/>
      <c r="F7" s="76"/>
      <c r="G7" s="76"/>
      <c r="H7" s="347"/>
      <c r="I7" s="43"/>
    </row>
    <row r="8" spans="1:9" ht="12.75" customHeight="1" x14ac:dyDescent="0.2">
      <c r="A8" s="368"/>
      <c r="B8" s="74">
        <v>1614.08</v>
      </c>
      <c r="C8" s="74" t="s">
        <v>69</v>
      </c>
      <c r="D8" s="270"/>
      <c r="E8" s="15"/>
      <c r="F8" s="15"/>
      <c r="G8" s="15"/>
      <c r="H8" s="16"/>
      <c r="I8" s="43"/>
    </row>
    <row r="9" spans="1:9" ht="12.75" customHeight="1" x14ac:dyDescent="0.2">
      <c r="A9" s="368"/>
      <c r="B9" s="74">
        <v>1431.35</v>
      </c>
      <c r="C9" s="74" t="s">
        <v>71</v>
      </c>
      <c r="D9" s="270"/>
      <c r="E9" s="15"/>
      <c r="F9" s="15"/>
      <c r="G9" s="15"/>
      <c r="H9" s="16"/>
      <c r="I9" s="43"/>
    </row>
    <row r="10" spans="1:9" ht="12.75" customHeight="1" x14ac:dyDescent="0.2">
      <c r="A10" s="368"/>
      <c r="B10" s="74">
        <v>1328.07</v>
      </c>
      <c r="C10" s="74" t="s">
        <v>72</v>
      </c>
      <c r="D10" s="270"/>
      <c r="E10" s="15"/>
      <c r="F10" s="15"/>
      <c r="G10" s="15"/>
      <c r="H10" s="16"/>
      <c r="I10" s="43"/>
    </row>
    <row r="11" spans="1:9" ht="12.75" customHeight="1" x14ac:dyDescent="0.2">
      <c r="A11" s="224"/>
      <c r="B11" s="74">
        <v>1174.8399999999999</v>
      </c>
      <c r="C11" s="74" t="s">
        <v>73</v>
      </c>
      <c r="D11" s="14"/>
      <c r="E11" s="15"/>
      <c r="F11" s="15"/>
      <c r="G11" s="15"/>
      <c r="H11" s="16"/>
      <c r="I11" s="43"/>
    </row>
    <row r="12" spans="1:9" ht="12.75" customHeight="1" x14ac:dyDescent="0.2">
      <c r="A12" s="224"/>
      <c r="B12" s="74">
        <v>1805.35</v>
      </c>
      <c r="C12" s="74" t="s">
        <v>74</v>
      </c>
      <c r="D12" s="14"/>
      <c r="E12" s="15"/>
      <c r="F12" s="15"/>
      <c r="G12" s="15"/>
      <c r="H12" s="16"/>
      <c r="I12" s="43"/>
    </row>
    <row r="13" spans="1:9" ht="12.75" customHeight="1" x14ac:dyDescent="0.2">
      <c r="A13" s="224"/>
      <c r="B13" s="74">
        <v>1478.711</v>
      </c>
      <c r="C13" s="74" t="s">
        <v>75</v>
      </c>
      <c r="D13" s="14"/>
      <c r="E13" s="15"/>
      <c r="F13" s="15"/>
      <c r="G13" s="15"/>
      <c r="H13" s="16"/>
      <c r="I13" s="43"/>
    </row>
    <row r="14" spans="1:9" ht="12.75" customHeight="1" x14ac:dyDescent="0.2">
      <c r="A14" s="224"/>
      <c r="B14" s="74">
        <v>1156.768</v>
      </c>
      <c r="C14" s="74" t="s">
        <v>76</v>
      </c>
      <c r="D14" s="14"/>
      <c r="E14" s="15"/>
      <c r="F14" s="15"/>
      <c r="G14" s="15"/>
      <c r="H14" s="16"/>
      <c r="I14" s="43"/>
    </row>
    <row r="15" spans="1:9" ht="12.75" customHeight="1" x14ac:dyDescent="0.2">
      <c r="A15" s="368"/>
      <c r="B15" s="74">
        <v>1172.3520000000001</v>
      </c>
      <c r="C15" s="74" t="s">
        <v>77</v>
      </c>
      <c r="D15" s="274"/>
      <c r="E15" s="15"/>
      <c r="F15" s="15"/>
      <c r="G15" s="15"/>
      <c r="H15" s="16"/>
      <c r="I15" s="43"/>
    </row>
    <row r="16" spans="1:9" ht="12.75" customHeight="1" x14ac:dyDescent="0.2">
      <c r="A16" s="368"/>
      <c r="B16" s="74">
        <v>1268.5630000000001</v>
      </c>
      <c r="C16" s="74" t="s">
        <v>78</v>
      </c>
      <c r="D16" s="274"/>
      <c r="E16" s="15"/>
      <c r="F16" s="15"/>
      <c r="G16" s="15"/>
      <c r="H16" s="16"/>
      <c r="I16" s="43"/>
    </row>
    <row r="17" spans="1:9" ht="12.75" customHeight="1" x14ac:dyDescent="0.2">
      <c r="A17" s="368"/>
      <c r="B17" s="13">
        <v>1263.2809999999999</v>
      </c>
      <c r="C17" s="13" t="s">
        <v>79</v>
      </c>
      <c r="D17" s="274"/>
      <c r="E17" s="15"/>
      <c r="F17" s="15"/>
      <c r="G17" s="15"/>
      <c r="H17" s="16"/>
      <c r="I17" s="43"/>
    </row>
    <row r="18" spans="1:9" ht="12.75" customHeight="1" thickBot="1" x14ac:dyDescent="0.25">
      <c r="A18" s="397"/>
      <c r="B18" s="387">
        <f>SUM(B6:B17)</f>
        <v>16716.264999999999</v>
      </c>
      <c r="C18" s="201"/>
      <c r="D18" s="200"/>
      <c r="E18" s="202"/>
      <c r="F18" s="201"/>
      <c r="G18" s="201"/>
      <c r="H18" s="200" t="s">
        <v>16</v>
      </c>
      <c r="I18" s="441">
        <f>SUM(I6:I17)</f>
        <v>0</v>
      </c>
    </row>
    <row r="19" spans="1:9" ht="77.25" thickBot="1" x14ac:dyDescent="0.25">
      <c r="A19" s="137" t="s">
        <v>1602</v>
      </c>
      <c r="B19" s="46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s="45" customFormat="1" ht="12.75" customHeight="1" x14ac:dyDescent="0.2">
      <c r="A20" s="183"/>
      <c r="B20" s="73">
        <v>988.23</v>
      </c>
      <c r="C20" s="73" t="s">
        <v>65</v>
      </c>
      <c r="D20" s="402"/>
      <c r="E20" s="53"/>
      <c r="F20" s="53"/>
      <c r="G20" s="53"/>
      <c r="H20" s="156"/>
      <c r="I20" s="39"/>
    </row>
    <row r="21" spans="1:9" s="45" customFormat="1" ht="12.75" customHeight="1" x14ac:dyDescent="0.2">
      <c r="A21" s="268"/>
      <c r="B21" s="13">
        <v>829.89</v>
      </c>
      <c r="C21" s="13" t="s">
        <v>66</v>
      </c>
      <c r="D21" s="274"/>
      <c r="E21" s="15"/>
      <c r="F21" s="15"/>
      <c r="G21" s="15"/>
      <c r="H21" s="16"/>
      <c r="I21" s="160"/>
    </row>
    <row r="22" spans="1:9" s="45" customFormat="1" ht="12.75" customHeight="1" x14ac:dyDescent="0.2">
      <c r="A22" s="268"/>
      <c r="B22" s="13">
        <v>831.51</v>
      </c>
      <c r="C22" s="13" t="s">
        <v>69</v>
      </c>
      <c r="D22" s="274"/>
      <c r="E22" s="15"/>
      <c r="F22" s="15"/>
      <c r="G22" s="15"/>
      <c r="H22" s="16"/>
      <c r="I22" s="43"/>
    </row>
    <row r="23" spans="1:9" s="45" customFormat="1" ht="12.75" customHeight="1" x14ac:dyDescent="0.2">
      <c r="A23" s="268"/>
      <c r="B23" s="13">
        <v>769.53</v>
      </c>
      <c r="C23" s="13" t="s">
        <v>71</v>
      </c>
      <c r="D23" s="274"/>
      <c r="E23" s="15"/>
      <c r="F23" s="15"/>
      <c r="G23" s="15"/>
      <c r="H23" s="16"/>
      <c r="I23" s="43"/>
    </row>
    <row r="24" spans="1:9" s="45" customFormat="1" ht="12.75" customHeight="1" x14ac:dyDescent="0.2">
      <c r="A24" s="268"/>
      <c r="B24" s="13">
        <v>767.49</v>
      </c>
      <c r="C24" s="13" t="s">
        <v>72</v>
      </c>
      <c r="D24" s="274"/>
      <c r="E24" s="15"/>
      <c r="F24" s="15"/>
      <c r="G24" s="15"/>
      <c r="H24" s="16"/>
      <c r="I24" s="43"/>
    </row>
    <row r="25" spans="1:9" s="45" customFormat="1" ht="12.75" customHeight="1" x14ac:dyDescent="0.2">
      <c r="A25" s="268"/>
      <c r="B25" s="13">
        <v>756.6</v>
      </c>
      <c r="C25" s="13" t="s">
        <v>73</v>
      </c>
      <c r="D25" s="274"/>
      <c r="E25" s="15"/>
      <c r="F25" s="15"/>
      <c r="G25" s="15"/>
      <c r="H25" s="16"/>
      <c r="I25" s="43"/>
    </row>
    <row r="26" spans="1:9" s="45" customFormat="1" x14ac:dyDescent="0.2">
      <c r="A26" s="268"/>
      <c r="B26" s="13">
        <v>1265.6300000000001</v>
      </c>
      <c r="C26" s="13" t="s">
        <v>74</v>
      </c>
      <c r="D26" s="274"/>
      <c r="E26" s="15"/>
      <c r="F26" s="15"/>
      <c r="G26" s="15"/>
      <c r="H26" s="16"/>
      <c r="I26" s="43"/>
    </row>
    <row r="27" spans="1:9" s="45" customFormat="1" x14ac:dyDescent="0.2">
      <c r="A27" s="268"/>
      <c r="B27" s="13">
        <v>1304.701</v>
      </c>
      <c r="C27" s="13" t="s">
        <v>75</v>
      </c>
      <c r="D27" s="274"/>
      <c r="E27" s="15"/>
      <c r="F27" s="15"/>
      <c r="G27" s="15"/>
      <c r="H27" s="16"/>
      <c r="I27" s="43"/>
    </row>
    <row r="28" spans="1:9" s="45" customFormat="1" ht="12.75" customHeight="1" x14ac:dyDescent="0.2">
      <c r="A28" s="268"/>
      <c r="B28" s="13">
        <v>1534.8389999999999</v>
      </c>
      <c r="C28" s="13" t="s">
        <v>76</v>
      </c>
      <c r="D28" s="274"/>
      <c r="E28" s="15"/>
      <c r="F28" s="15"/>
      <c r="G28" s="15"/>
      <c r="H28" s="16"/>
      <c r="I28" s="43"/>
    </row>
    <row r="29" spans="1:9" ht="12.75" customHeight="1" x14ac:dyDescent="0.2">
      <c r="A29" s="268"/>
      <c r="B29" s="13">
        <v>1232.299</v>
      </c>
      <c r="C29" s="13" t="s">
        <v>77</v>
      </c>
      <c r="D29" s="274"/>
      <c r="E29" s="15"/>
      <c r="F29" s="15"/>
      <c r="G29" s="15"/>
      <c r="H29" s="16"/>
      <c r="I29" s="43"/>
    </row>
    <row r="30" spans="1:9" ht="12.75" customHeight="1" x14ac:dyDescent="0.2">
      <c r="A30" s="268"/>
      <c r="B30" s="13">
        <v>1595.9960000000001</v>
      </c>
      <c r="C30" s="13" t="s">
        <v>78</v>
      </c>
      <c r="D30" s="274"/>
      <c r="E30" s="15"/>
      <c r="F30" s="15"/>
      <c r="G30" s="15"/>
      <c r="H30" s="16"/>
      <c r="I30" s="43"/>
    </row>
    <row r="31" spans="1:9" ht="12.75" customHeight="1" x14ac:dyDescent="0.2">
      <c r="A31" s="268"/>
      <c r="B31" s="13">
        <v>1369.9570000000001</v>
      </c>
      <c r="C31" s="13" t="s">
        <v>79</v>
      </c>
      <c r="D31" s="274"/>
      <c r="E31" s="15"/>
      <c r="F31" s="15"/>
      <c r="G31" s="15"/>
      <c r="H31" s="16"/>
      <c r="I31" s="160"/>
    </row>
    <row r="32" spans="1:9" ht="12.75" customHeight="1" thickBot="1" x14ac:dyDescent="0.25">
      <c r="A32" s="397"/>
      <c r="B32" s="386">
        <f>SUM(B20:B31)</f>
        <v>13246.672</v>
      </c>
      <c r="C32" s="227"/>
      <c r="D32" s="226"/>
      <c r="E32" s="228"/>
      <c r="F32" s="227"/>
      <c r="G32" s="227"/>
      <c r="H32" s="229" t="s">
        <v>16</v>
      </c>
      <c r="I32" s="439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107">
        <v>671.52</v>
      </c>
      <c r="C34" s="58" t="s">
        <v>65</v>
      </c>
      <c r="D34" s="67"/>
      <c r="E34" s="59"/>
      <c r="F34" s="59"/>
      <c r="G34" s="59"/>
      <c r="H34" s="60"/>
      <c r="I34" s="61"/>
    </row>
    <row r="35" spans="1:9" ht="12.75" customHeight="1" thickBot="1" x14ac:dyDescent="0.25">
      <c r="A35" s="230"/>
      <c r="B35" s="125">
        <v>679</v>
      </c>
      <c r="C35" s="126" t="s">
        <v>66</v>
      </c>
      <c r="D35" s="127"/>
      <c r="E35" s="128"/>
      <c r="F35" s="128"/>
      <c r="G35" s="128"/>
      <c r="H35" s="129"/>
      <c r="I35" s="130"/>
    </row>
    <row r="36" spans="1:9" ht="12.75" customHeight="1" thickBot="1" x14ac:dyDescent="0.25">
      <c r="A36" s="230"/>
      <c r="B36" s="109">
        <v>646.05999999999995</v>
      </c>
      <c r="C36" s="88" t="s">
        <v>69</v>
      </c>
      <c r="D36" s="89"/>
      <c r="E36" s="47"/>
      <c r="F36" s="47"/>
      <c r="G36" s="47"/>
      <c r="H36" s="48"/>
      <c r="I36" s="49"/>
    </row>
    <row r="37" spans="1:9" ht="12.75" customHeight="1" thickBot="1" x14ac:dyDescent="0.25">
      <c r="A37" s="230"/>
      <c r="B37" s="109">
        <v>642.53</v>
      </c>
      <c r="C37" s="88" t="s">
        <v>71</v>
      </c>
      <c r="D37" s="89"/>
      <c r="E37" s="47"/>
      <c r="F37" s="47"/>
      <c r="G37" s="47"/>
      <c r="H37" s="48"/>
      <c r="I37" s="49"/>
    </row>
    <row r="38" spans="1:9" ht="12.75" customHeight="1" thickBot="1" x14ac:dyDescent="0.25">
      <c r="A38" s="230"/>
      <c r="B38" s="109">
        <v>658.66</v>
      </c>
      <c r="C38" s="88" t="s">
        <v>72</v>
      </c>
      <c r="D38" s="89"/>
      <c r="E38" s="47"/>
      <c r="F38" s="47"/>
      <c r="G38" s="47"/>
      <c r="H38" s="48"/>
      <c r="I38" s="49"/>
    </row>
    <row r="39" spans="1:9" ht="12.75" customHeight="1" thickBot="1" x14ac:dyDescent="0.25">
      <c r="A39" s="230"/>
      <c r="B39" s="109">
        <v>712.18</v>
      </c>
      <c r="C39" s="88" t="s">
        <v>73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224"/>
      <c r="B40" s="109">
        <v>112.25</v>
      </c>
      <c r="C40" s="88" t="s">
        <v>74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224"/>
      <c r="B41" s="109">
        <v>143.24</v>
      </c>
      <c r="C41" s="88" t="s">
        <v>75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224"/>
      <c r="B42" s="109">
        <v>117.33</v>
      </c>
      <c r="C42" s="88" t="s">
        <v>76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224"/>
      <c r="B43" s="109">
        <v>110.98</v>
      </c>
      <c r="C43" s="88" t="s">
        <v>77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24"/>
      <c r="B44" s="109">
        <v>124.46</v>
      </c>
      <c r="C44" s="88" t="s">
        <v>78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30"/>
      <c r="B45" s="109">
        <v>126.17</v>
      </c>
      <c r="C45" s="88" t="s">
        <v>79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31"/>
      <c r="B46" s="526">
        <f>SUM(B34:B45)</f>
        <v>4744.3799999999983</v>
      </c>
      <c r="C46" s="527" t="s">
        <v>86</v>
      </c>
      <c r="D46" s="182"/>
      <c r="E46" s="86"/>
      <c r="F46" s="86"/>
      <c r="G46" s="86"/>
      <c r="H46" s="87"/>
      <c r="I46" s="49"/>
    </row>
    <row r="47" spans="1:9" ht="12.75" customHeight="1" thickBot="1" x14ac:dyDescent="0.25">
      <c r="A47" s="596" t="s">
        <v>114</v>
      </c>
      <c r="B47" s="185">
        <v>72.23</v>
      </c>
      <c r="C47" s="170" t="s">
        <v>72</v>
      </c>
      <c r="D47" s="182"/>
      <c r="E47" s="86"/>
      <c r="F47" s="86"/>
      <c r="G47" s="86"/>
      <c r="H47" s="87"/>
      <c r="I47" s="49"/>
    </row>
    <row r="48" spans="1:9" ht="12.75" customHeight="1" thickBot="1" x14ac:dyDescent="0.25">
      <c r="A48" s="597"/>
      <c r="B48" s="185">
        <v>108.22</v>
      </c>
      <c r="C48" s="170" t="s">
        <v>73</v>
      </c>
      <c r="D48" s="182"/>
      <c r="E48" s="86"/>
      <c r="F48" s="86"/>
      <c r="G48" s="86"/>
      <c r="H48" s="87"/>
      <c r="I48" s="49"/>
    </row>
    <row r="49" spans="1:9" ht="12.75" customHeight="1" thickBot="1" x14ac:dyDescent="0.25">
      <c r="A49" s="597"/>
      <c r="B49" s="185">
        <v>53.11</v>
      </c>
      <c r="C49" s="170" t="s">
        <v>74</v>
      </c>
      <c r="D49" s="182"/>
      <c r="E49" s="86"/>
      <c r="F49" s="86"/>
      <c r="G49" s="86"/>
      <c r="H49" s="87"/>
      <c r="I49" s="49"/>
    </row>
    <row r="50" spans="1:9" ht="12.75" customHeight="1" thickBot="1" x14ac:dyDescent="0.25">
      <c r="A50" s="597"/>
      <c r="B50" s="167">
        <v>21.51</v>
      </c>
      <c r="C50" s="170" t="s">
        <v>75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598"/>
      <c r="B51" s="519">
        <f>SUM(B47:B50)</f>
        <v>255.07</v>
      </c>
      <c r="C51" s="264" t="s">
        <v>86</v>
      </c>
      <c r="D51" s="166"/>
      <c r="E51" s="53"/>
      <c r="F51" s="53"/>
      <c r="G51" s="53"/>
      <c r="H51" s="156"/>
      <c r="I51" s="49">
        <v>15.4</v>
      </c>
    </row>
    <row r="52" spans="1:9" ht="12.75" customHeight="1" thickBot="1" x14ac:dyDescent="0.25">
      <c r="A52" s="183"/>
      <c r="B52" s="111">
        <f>B46+B51</f>
        <v>4999.449999999998</v>
      </c>
      <c r="C52" s="112"/>
      <c r="D52" s="111"/>
      <c r="E52" s="113"/>
      <c r="F52" s="112"/>
      <c r="G52" s="112"/>
      <c r="H52" s="111" t="s">
        <v>16</v>
      </c>
      <c r="I52" s="235">
        <f>SUM(I34:I51)</f>
        <v>15.4</v>
      </c>
    </row>
    <row r="53" spans="1:9" ht="77.25" thickBot="1" x14ac:dyDescent="0.25">
      <c r="A53" s="137" t="s">
        <v>382</v>
      </c>
      <c r="B53" s="120" t="s">
        <v>15</v>
      </c>
      <c r="C53" s="134" t="s">
        <v>4</v>
      </c>
      <c r="D53" s="120" t="s">
        <v>22</v>
      </c>
      <c r="E53" s="135" t="s">
        <v>17</v>
      </c>
      <c r="F53" s="120" t="s">
        <v>18</v>
      </c>
      <c r="G53" s="134" t="s">
        <v>9</v>
      </c>
      <c r="H53" s="120" t="s">
        <v>12</v>
      </c>
      <c r="I53" s="120" t="s">
        <v>11</v>
      </c>
    </row>
    <row r="54" spans="1:9" ht="12.75" customHeight="1" thickBot="1" x14ac:dyDescent="0.25">
      <c r="A54" s="230"/>
      <c r="B54" s="109"/>
      <c r="C54" s="55" t="s">
        <v>65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55" t="s">
        <v>66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69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71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72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73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74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88" t="s">
        <v>75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88" t="s">
        <v>76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77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88" t="s">
        <v>78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/>
      <c r="C65" s="88" t="s">
        <v>79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/>
      <c r="C66" s="170" t="s">
        <v>86</v>
      </c>
      <c r="D66" s="89"/>
      <c r="E66" s="47"/>
      <c r="F66" s="47"/>
      <c r="G66" s="47"/>
      <c r="H66" s="48"/>
      <c r="I66" s="49"/>
    </row>
    <row r="67" spans="1:9" ht="13.5" thickBot="1" x14ac:dyDescent="0.25">
      <c r="A67" s="183"/>
      <c r="B67" s="200">
        <f>SUM(B65)</f>
        <v>0</v>
      </c>
      <c r="C67" s="201"/>
      <c r="D67" s="200"/>
      <c r="E67" s="202"/>
      <c r="F67" s="201"/>
      <c r="G67" s="201"/>
      <c r="H67" s="200" t="s">
        <v>16</v>
      </c>
      <c r="I67" s="233">
        <f>SUM(I65)</f>
        <v>0</v>
      </c>
    </row>
    <row r="68" spans="1:9" ht="26.25" thickBot="1" x14ac:dyDescent="0.25">
      <c r="A68" s="46" t="s">
        <v>7</v>
      </c>
      <c r="B68" s="117" t="s">
        <v>15</v>
      </c>
      <c r="C68" s="117" t="s">
        <v>4</v>
      </c>
      <c r="D68" s="117" t="s">
        <v>22</v>
      </c>
      <c r="E68" s="121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</row>
    <row r="69" spans="1:9" ht="12.75" customHeight="1" x14ac:dyDescent="0.2">
      <c r="A69" s="589" t="s">
        <v>81</v>
      </c>
      <c r="B69" s="33"/>
      <c r="C69" s="33" t="s">
        <v>65</v>
      </c>
      <c r="D69" s="34"/>
      <c r="E69" s="35"/>
      <c r="F69" s="35" t="s">
        <v>82</v>
      </c>
      <c r="G69" s="35">
        <v>89</v>
      </c>
      <c r="H69" s="16">
        <v>4.54</v>
      </c>
      <c r="I69" s="160">
        <f>G69*H69</f>
        <v>404.06</v>
      </c>
    </row>
    <row r="70" spans="1:9" x14ac:dyDescent="0.2">
      <c r="A70" s="589"/>
      <c r="B70" s="13"/>
      <c r="C70" s="13" t="s">
        <v>66</v>
      </c>
      <c r="D70" s="14"/>
      <c r="E70" s="15"/>
      <c r="F70" s="15" t="s">
        <v>82</v>
      </c>
      <c r="G70" s="15">
        <v>84</v>
      </c>
      <c r="H70" s="16">
        <v>4.54</v>
      </c>
      <c r="I70" s="43">
        <f t="shared" ref="I70:I77" si="0">G70*H70</f>
        <v>381.36</v>
      </c>
    </row>
    <row r="71" spans="1:9" ht="12.75" customHeight="1" x14ac:dyDescent="0.2">
      <c r="A71" s="589"/>
      <c r="B71" s="13"/>
      <c r="C71" s="13" t="s">
        <v>69</v>
      </c>
      <c r="D71" s="14"/>
      <c r="E71" s="15"/>
      <c r="F71" s="15" t="s">
        <v>82</v>
      </c>
      <c r="G71" s="15">
        <v>89</v>
      </c>
      <c r="H71" s="16">
        <v>4.54</v>
      </c>
      <c r="I71" s="43">
        <f t="shared" si="0"/>
        <v>404.06</v>
      </c>
    </row>
    <row r="72" spans="1:9" x14ac:dyDescent="0.2">
      <c r="A72" s="589"/>
      <c r="B72" s="13"/>
      <c r="C72" s="13" t="s">
        <v>71</v>
      </c>
      <c r="D72" s="14"/>
      <c r="E72" s="15"/>
      <c r="F72" s="15" t="s">
        <v>82</v>
      </c>
      <c r="G72" s="15">
        <v>86</v>
      </c>
      <c r="H72" s="16">
        <v>4.54</v>
      </c>
      <c r="I72" s="43">
        <f t="shared" si="0"/>
        <v>390.44</v>
      </c>
    </row>
    <row r="73" spans="1:9" ht="12.75" customHeight="1" x14ac:dyDescent="0.2">
      <c r="A73" s="589"/>
      <c r="B73" s="13"/>
      <c r="C73" s="13" t="s">
        <v>72</v>
      </c>
      <c r="D73" s="14"/>
      <c r="E73" s="15"/>
      <c r="F73" s="15" t="s">
        <v>82</v>
      </c>
      <c r="G73" s="15">
        <v>89</v>
      </c>
      <c r="H73" s="16">
        <v>4.54</v>
      </c>
      <c r="I73" s="43">
        <f t="shared" si="0"/>
        <v>404.06</v>
      </c>
    </row>
    <row r="74" spans="1:9" ht="12.75" customHeight="1" x14ac:dyDescent="0.2">
      <c r="A74" s="589"/>
      <c r="B74" s="13"/>
      <c r="C74" s="13" t="s">
        <v>73</v>
      </c>
      <c r="D74" s="14"/>
      <c r="E74" s="15"/>
      <c r="F74" s="15" t="s">
        <v>82</v>
      </c>
      <c r="G74" s="15">
        <v>86</v>
      </c>
      <c r="H74" s="16">
        <v>4.54</v>
      </c>
      <c r="I74" s="43">
        <f t="shared" si="0"/>
        <v>390.44</v>
      </c>
    </row>
    <row r="75" spans="1:9" ht="12.75" customHeight="1" x14ac:dyDescent="0.2">
      <c r="A75" s="589"/>
      <c r="B75" s="13"/>
      <c r="C75" s="13" t="s">
        <v>74</v>
      </c>
      <c r="D75" s="14"/>
      <c r="E75" s="15"/>
      <c r="F75" s="15" t="s">
        <v>82</v>
      </c>
      <c r="G75" s="15">
        <v>89</v>
      </c>
      <c r="H75" s="16">
        <v>4.8099999999999996</v>
      </c>
      <c r="I75" s="43">
        <f t="shared" si="0"/>
        <v>428.09</v>
      </c>
    </row>
    <row r="76" spans="1:9" ht="12.75" customHeight="1" x14ac:dyDescent="0.2">
      <c r="A76" s="589"/>
      <c r="B76" s="13"/>
      <c r="C76" s="13" t="s">
        <v>75</v>
      </c>
      <c r="D76" s="14"/>
      <c r="E76" s="15"/>
      <c r="F76" s="15" t="s">
        <v>82</v>
      </c>
      <c r="G76" s="15">
        <v>89</v>
      </c>
      <c r="H76" s="16">
        <v>4.8099999999999996</v>
      </c>
      <c r="I76" s="43">
        <f t="shared" si="0"/>
        <v>428.09</v>
      </c>
    </row>
    <row r="77" spans="1:9" ht="12.75" customHeight="1" x14ac:dyDescent="0.2">
      <c r="A77" s="589"/>
      <c r="B77" s="13"/>
      <c r="C77" s="13" t="s">
        <v>76</v>
      </c>
      <c r="D77" s="14"/>
      <c r="E77" s="15"/>
      <c r="F77" s="15" t="s">
        <v>82</v>
      </c>
      <c r="G77" s="15">
        <v>89</v>
      </c>
      <c r="H77" s="16">
        <v>4.8099999999999996</v>
      </c>
      <c r="I77" s="43">
        <f t="shared" si="0"/>
        <v>428.09</v>
      </c>
    </row>
    <row r="78" spans="1:9" ht="12.75" customHeight="1" x14ac:dyDescent="0.2">
      <c r="A78" s="589"/>
      <c r="B78" s="13"/>
      <c r="C78" s="13" t="s">
        <v>77</v>
      </c>
      <c r="D78" s="14"/>
      <c r="E78" s="15"/>
      <c r="F78" s="15" t="s">
        <v>82</v>
      </c>
      <c r="G78" s="15">
        <v>89</v>
      </c>
      <c r="H78" s="16">
        <v>4.8099999999999996</v>
      </c>
      <c r="I78" s="43">
        <f>G78*H78</f>
        <v>428.09</v>
      </c>
    </row>
    <row r="79" spans="1:9" ht="12.75" customHeight="1" x14ac:dyDescent="0.2">
      <c r="A79" s="589"/>
      <c r="B79" s="13"/>
      <c r="C79" s="13" t="s">
        <v>78</v>
      </c>
      <c r="D79" s="14"/>
      <c r="E79" s="15"/>
      <c r="F79" s="15" t="s">
        <v>82</v>
      </c>
      <c r="G79" s="15">
        <v>86</v>
      </c>
      <c r="H79" s="16">
        <v>4.8099999999999996</v>
      </c>
      <c r="I79" s="43">
        <f>G79*H79</f>
        <v>413.65999999999997</v>
      </c>
    </row>
    <row r="80" spans="1:9" ht="12.75" customHeight="1" x14ac:dyDescent="0.2">
      <c r="A80" s="589"/>
      <c r="B80" s="13"/>
      <c r="C80" s="13" t="s">
        <v>79</v>
      </c>
      <c r="D80" s="14"/>
      <c r="E80" s="15"/>
      <c r="F80" s="15" t="s">
        <v>82</v>
      </c>
      <c r="G80" s="15">
        <v>89</v>
      </c>
      <c r="H80" s="16">
        <v>4.8099999999999996</v>
      </c>
      <c r="I80" s="43">
        <f>G80*H80</f>
        <v>428.09</v>
      </c>
    </row>
    <row r="81" spans="1:255" ht="12.75" customHeight="1" x14ac:dyDescent="0.2">
      <c r="A81" s="625"/>
      <c r="B81" s="13"/>
      <c r="C81" s="13" t="s">
        <v>86</v>
      </c>
      <c r="D81" s="14"/>
      <c r="E81" s="15"/>
      <c r="F81" s="15" t="s">
        <v>82</v>
      </c>
      <c r="G81" s="15">
        <f>SUM(G69:G80)</f>
        <v>1054</v>
      </c>
      <c r="H81" s="16"/>
      <c r="I81" s="246">
        <f>SUM(I69:I80)</f>
        <v>4928.5300000000007</v>
      </c>
    </row>
    <row r="82" spans="1:255" ht="25.5" x14ac:dyDescent="0.2">
      <c r="A82" s="224" t="s">
        <v>91</v>
      </c>
      <c r="B82" s="13"/>
      <c r="C82" s="13" t="s">
        <v>86</v>
      </c>
      <c r="D82" s="14"/>
      <c r="E82" s="15"/>
      <c r="F82" s="15"/>
      <c r="G82" s="15"/>
      <c r="H82" s="16"/>
      <c r="I82" s="246">
        <v>13896.65</v>
      </c>
    </row>
    <row r="83" spans="1:255" ht="12.75" customHeight="1" x14ac:dyDescent="0.2">
      <c r="A83" s="224" t="s">
        <v>85</v>
      </c>
      <c r="B83" s="13"/>
      <c r="C83" s="13" t="s">
        <v>86</v>
      </c>
      <c r="D83" s="14"/>
      <c r="E83" s="15"/>
      <c r="F83" s="15"/>
      <c r="G83" s="15"/>
      <c r="H83" s="16"/>
      <c r="I83" s="246">
        <v>1078.81</v>
      </c>
    </row>
    <row r="84" spans="1:255" ht="12.75" customHeight="1" x14ac:dyDescent="0.2">
      <c r="A84" s="222" t="s">
        <v>90</v>
      </c>
      <c r="B84" s="13"/>
      <c r="C84" s="13" t="s">
        <v>86</v>
      </c>
      <c r="D84" s="14"/>
      <c r="E84" s="15"/>
      <c r="F84" s="15"/>
      <c r="G84" s="15"/>
      <c r="H84" s="16"/>
      <c r="I84" s="246">
        <v>5198.29</v>
      </c>
    </row>
    <row r="85" spans="1:255" ht="12.75" customHeight="1" thickBot="1" x14ac:dyDescent="0.25">
      <c r="A85" s="222"/>
      <c r="B85" s="112"/>
      <c r="C85" s="112"/>
      <c r="D85" s="111"/>
      <c r="E85" s="113"/>
      <c r="F85" s="112"/>
      <c r="G85" s="112"/>
      <c r="H85" s="111" t="s">
        <v>16</v>
      </c>
      <c r="I85" s="235">
        <f>SUM(I81:I84)</f>
        <v>25102.280000000002</v>
      </c>
    </row>
    <row r="86" spans="1:255" s="45" customFormat="1" ht="83.25" customHeight="1" thickBot="1" x14ac:dyDescent="0.25">
      <c r="A86" s="120" t="s">
        <v>96</v>
      </c>
      <c r="B86" s="117" t="s">
        <v>15</v>
      </c>
      <c r="C86" s="117" t="s">
        <v>4</v>
      </c>
      <c r="D86" s="117" t="s">
        <v>22</v>
      </c>
      <c r="E86" s="121" t="s">
        <v>17</v>
      </c>
      <c r="F86" s="117" t="s">
        <v>18</v>
      </c>
      <c r="G86" s="117" t="s">
        <v>9</v>
      </c>
      <c r="H86" s="117" t="s">
        <v>12</v>
      </c>
      <c r="I86" s="118" t="s">
        <v>11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230"/>
      <c r="B87" s="107">
        <v>393.86</v>
      </c>
      <c r="C87" s="58" t="s">
        <v>65</v>
      </c>
      <c r="D87" s="67"/>
      <c r="E87" s="59"/>
      <c r="F87" s="59"/>
      <c r="G87" s="59"/>
      <c r="H87" s="60"/>
      <c r="I87" s="61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230"/>
      <c r="B88" s="108">
        <v>345.17</v>
      </c>
      <c r="C88" s="95" t="s">
        <v>66</v>
      </c>
      <c r="D88" s="96"/>
      <c r="E88" s="97"/>
      <c r="F88" s="97"/>
      <c r="G88" s="97"/>
      <c r="H88" s="98"/>
      <c r="I88" s="99"/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30"/>
      <c r="B89" s="109">
        <v>393.4</v>
      </c>
      <c r="C89" s="88" t="s">
        <v>69</v>
      </c>
      <c r="D89" s="89"/>
      <c r="E89" s="47"/>
      <c r="F89" s="47"/>
      <c r="G89" s="47"/>
      <c r="H89" s="48"/>
      <c r="I89" s="49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30"/>
      <c r="B90" s="109">
        <v>389.47</v>
      </c>
      <c r="C90" s="88" t="s">
        <v>71</v>
      </c>
      <c r="D90" s="89"/>
      <c r="E90" s="47"/>
      <c r="F90" s="47"/>
      <c r="G90" s="47"/>
      <c r="H90" s="48"/>
      <c r="I90" s="49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30"/>
      <c r="B91" s="109">
        <v>393.49</v>
      </c>
      <c r="C91" s="88" t="s">
        <v>72</v>
      </c>
      <c r="D91" s="89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30"/>
      <c r="B92" s="109">
        <v>387.52</v>
      </c>
      <c r="C92" s="88" t="s">
        <v>73</v>
      </c>
      <c r="D92" s="89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24"/>
      <c r="B93" s="109">
        <v>325.63</v>
      </c>
      <c r="C93" s="88" t="s">
        <v>74</v>
      </c>
      <c r="D93" s="89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24"/>
      <c r="B94" s="109">
        <v>344.23</v>
      </c>
      <c r="C94" s="88" t="s">
        <v>75</v>
      </c>
      <c r="D94" s="89"/>
      <c r="E94" s="47"/>
      <c r="F94" s="47"/>
      <c r="G94" s="47"/>
      <c r="H94" s="48"/>
      <c r="I94" s="4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4"/>
      <c r="B95" s="109">
        <v>388.69</v>
      </c>
      <c r="C95" s="88" t="s">
        <v>76</v>
      </c>
      <c r="D95" s="89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24"/>
      <c r="B96" s="109">
        <v>314.52999999999997</v>
      </c>
      <c r="C96" s="88" t="s">
        <v>77</v>
      </c>
      <c r="D96" s="89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24"/>
      <c r="B97" s="109">
        <v>318.52999999999997</v>
      </c>
      <c r="C97" s="88" t="s">
        <v>78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24"/>
      <c r="B98" s="109">
        <v>398.5</v>
      </c>
      <c r="C98" s="88" t="s">
        <v>79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3.5" thickBot="1" x14ac:dyDescent="0.25">
      <c r="A99" s="224"/>
      <c r="B99" s="188"/>
      <c r="C99" s="73" t="s">
        <v>86</v>
      </c>
      <c r="D99" s="166"/>
      <c r="E99" s="53"/>
      <c r="F99" s="53"/>
      <c r="G99" s="53"/>
      <c r="H99" s="156"/>
      <c r="I99" s="49">
        <v>148.5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4"/>
      <c r="B100" s="18">
        <f>SUM(B87:B98)</f>
        <v>4393.0199999999995</v>
      </c>
      <c r="C100" s="17"/>
      <c r="D100" s="18"/>
      <c r="E100" s="19"/>
      <c r="F100" s="17"/>
      <c r="G100" s="17"/>
      <c r="H100" s="18" t="s">
        <v>16</v>
      </c>
      <c r="I100" s="236">
        <f>SUM(I87:I99)</f>
        <v>148.5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77.25" thickBot="1" x14ac:dyDescent="0.25">
      <c r="A101" s="46" t="s">
        <v>98</v>
      </c>
      <c r="B101" s="117" t="s">
        <v>15</v>
      </c>
      <c r="C101" s="117" t="s">
        <v>4</v>
      </c>
      <c r="D101" s="117" t="s">
        <v>22</v>
      </c>
      <c r="E101" s="121" t="s">
        <v>17</v>
      </c>
      <c r="F101" s="117" t="s">
        <v>18</v>
      </c>
      <c r="G101" s="117" t="s">
        <v>9</v>
      </c>
      <c r="H101" s="117" t="s">
        <v>12</v>
      </c>
      <c r="I101" s="118" t="s">
        <v>11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26.25" thickBot="1" x14ac:dyDescent="0.25">
      <c r="A102" s="120" t="s">
        <v>87</v>
      </c>
      <c r="B102" s="167"/>
      <c r="C102" s="88" t="s">
        <v>86</v>
      </c>
      <c r="D102" s="241"/>
      <c r="E102" s="242"/>
      <c r="F102" s="241"/>
      <c r="G102" s="242"/>
      <c r="H102" s="242"/>
      <c r="I102" s="49">
        <v>5933.82</v>
      </c>
    </row>
    <row r="103" spans="1:255" ht="13.5" thickBot="1" x14ac:dyDescent="0.25">
      <c r="A103" s="46"/>
      <c r="B103" s="79">
        <f>SUM(B102:B102)</f>
        <v>0</v>
      </c>
      <c r="C103" s="78"/>
      <c r="D103" s="79"/>
      <c r="E103" s="80"/>
      <c r="F103" s="78"/>
      <c r="G103" s="78"/>
      <c r="H103" s="79" t="s">
        <v>16</v>
      </c>
      <c r="I103" s="81">
        <f>SUM(I102:I102)</f>
        <v>5933.82</v>
      </c>
    </row>
    <row r="104" spans="1:255" ht="51.75" thickBot="1" x14ac:dyDescent="0.25">
      <c r="A104" s="137" t="s">
        <v>97</v>
      </c>
      <c r="B104" s="117" t="s">
        <v>15</v>
      </c>
      <c r="C104" s="117" t="s">
        <v>4</v>
      </c>
      <c r="D104" s="117" t="s">
        <v>22</v>
      </c>
      <c r="E104" s="285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255" ht="13.5" thickBot="1" x14ac:dyDescent="0.25">
      <c r="A105" s="209"/>
      <c r="B105" s="188"/>
      <c r="C105" s="73" t="s">
        <v>86</v>
      </c>
      <c r="D105" s="166"/>
      <c r="E105" s="53"/>
      <c r="F105" s="53"/>
      <c r="G105" s="53"/>
      <c r="H105" s="156"/>
      <c r="I105" s="571">
        <v>9403.83</v>
      </c>
    </row>
    <row r="106" spans="1:255" ht="13.5" thickBot="1" x14ac:dyDescent="0.25">
      <c r="A106" s="137"/>
      <c r="B106" s="277"/>
      <c r="C106" s="78"/>
      <c r="D106" s="79"/>
      <c r="E106" s="80"/>
      <c r="F106" s="78"/>
      <c r="G106" s="78"/>
      <c r="H106" s="79"/>
      <c r="I106" s="81">
        <f>SUM(I105)</f>
        <v>9403.83</v>
      </c>
    </row>
    <row r="107" spans="1:255" ht="12.75" customHeight="1" x14ac:dyDescent="0.2">
      <c r="A107" s="9"/>
      <c r="B107" s="9"/>
      <c r="C107" s="9"/>
      <c r="D107" s="9"/>
      <c r="E107" s="9"/>
      <c r="F107" s="20"/>
      <c r="G107" s="20"/>
      <c r="H107" s="20"/>
      <c r="I107" s="20"/>
    </row>
    <row r="108" spans="1:255" ht="12.75" customHeight="1" x14ac:dyDescent="0.2">
      <c r="A108" s="21" t="s">
        <v>20</v>
      </c>
      <c r="B108" s="22"/>
      <c r="C108" s="23"/>
      <c r="D108" s="4" t="s">
        <v>8</v>
      </c>
      <c r="E108" s="4" t="s">
        <v>5</v>
      </c>
      <c r="F108" s="122" t="s">
        <v>6</v>
      </c>
    </row>
    <row r="109" spans="1:255" ht="12.75" customHeight="1" x14ac:dyDescent="0.2">
      <c r="A109" s="593" t="s">
        <v>14</v>
      </c>
      <c r="B109" s="594"/>
      <c r="C109" s="25"/>
      <c r="D109" s="26">
        <f>B18</f>
        <v>16716.264999999999</v>
      </c>
      <c r="E109" s="26">
        <f>I18</f>
        <v>0</v>
      </c>
      <c r="F109" s="123">
        <f>D109+E109</f>
        <v>16716.264999999999</v>
      </c>
    </row>
    <row r="110" spans="1:255" ht="12.75" customHeight="1" x14ac:dyDescent="0.2">
      <c r="A110" s="593" t="s">
        <v>1603</v>
      </c>
      <c r="B110" s="594"/>
      <c r="C110" s="25"/>
      <c r="D110" s="26">
        <f>B32</f>
        <v>13246.672</v>
      </c>
      <c r="E110" s="26">
        <f>I32</f>
        <v>0</v>
      </c>
      <c r="F110" s="123">
        <f>D110+E110</f>
        <v>13246.672</v>
      </c>
    </row>
    <row r="111" spans="1:255" ht="12.75" customHeight="1" x14ac:dyDescent="0.2">
      <c r="A111" s="593" t="s">
        <v>13</v>
      </c>
      <c r="B111" s="594"/>
      <c r="C111" s="25"/>
      <c r="D111" s="26">
        <f>B52</f>
        <v>4999.449999999998</v>
      </c>
      <c r="E111" s="26">
        <f>I52</f>
        <v>15.4</v>
      </c>
      <c r="F111" s="123">
        <f>D111+E111</f>
        <v>5014.8499999999976</v>
      </c>
    </row>
    <row r="112" spans="1:255" ht="12.75" customHeight="1" x14ac:dyDescent="0.2">
      <c r="A112" s="593" t="s">
        <v>383</v>
      </c>
      <c r="B112" s="594"/>
      <c r="C112" s="25"/>
      <c r="D112" s="26">
        <f>B67</f>
        <v>0</v>
      </c>
      <c r="E112" s="26">
        <f>I67</f>
        <v>0</v>
      </c>
      <c r="F112" s="123">
        <f>D112+E112</f>
        <v>0</v>
      </c>
      <c r="G112" s="56"/>
    </row>
    <row r="113" spans="1:7" ht="12.75" customHeight="1" x14ac:dyDescent="0.2">
      <c r="A113" s="593" t="s">
        <v>25</v>
      </c>
      <c r="B113" s="594"/>
      <c r="C113" s="25"/>
      <c r="D113" s="26">
        <f>B100</f>
        <v>4393.0199999999995</v>
      </c>
      <c r="E113" s="26">
        <f>I100</f>
        <v>148.5</v>
      </c>
      <c r="F113" s="123">
        <f>D113+E113</f>
        <v>4541.5199999999995</v>
      </c>
      <c r="G113" s="56"/>
    </row>
    <row r="114" spans="1:7" ht="12.75" customHeight="1" x14ac:dyDescent="0.2">
      <c r="A114" s="607" t="s">
        <v>68</v>
      </c>
      <c r="B114" s="608"/>
      <c r="C114" s="248"/>
      <c r="D114" s="249"/>
      <c r="E114" s="249"/>
      <c r="F114" s="245">
        <f>F115+F116+F117+F118</f>
        <v>25102.280000000002</v>
      </c>
      <c r="G114" s="56"/>
    </row>
    <row r="115" spans="1:7" ht="12.75" customHeight="1" x14ac:dyDescent="0.2">
      <c r="A115" s="605" t="s">
        <v>81</v>
      </c>
      <c r="B115" s="606"/>
      <c r="C115" s="25"/>
      <c r="D115" s="26"/>
      <c r="E115" s="26"/>
      <c r="F115" s="123">
        <f>I81</f>
        <v>4928.5300000000007</v>
      </c>
      <c r="G115" s="56"/>
    </row>
    <row r="116" spans="1:7" ht="12.75" customHeight="1" x14ac:dyDescent="0.2">
      <c r="A116" s="605" t="s">
        <v>91</v>
      </c>
      <c r="B116" s="606"/>
      <c r="C116" s="25"/>
      <c r="D116" s="26"/>
      <c r="E116" s="26"/>
      <c r="F116" s="123">
        <f>I82</f>
        <v>13896.65</v>
      </c>
      <c r="G116" s="56"/>
    </row>
    <row r="117" spans="1:7" ht="12.75" customHeight="1" x14ac:dyDescent="0.2">
      <c r="A117" s="605" t="s">
        <v>85</v>
      </c>
      <c r="B117" s="606"/>
      <c r="C117" s="25"/>
      <c r="D117" s="26"/>
      <c r="E117" s="26"/>
      <c r="F117" s="123">
        <f>I83</f>
        <v>1078.81</v>
      </c>
      <c r="G117" s="56"/>
    </row>
    <row r="118" spans="1:7" ht="12.75" customHeight="1" x14ac:dyDescent="0.2">
      <c r="A118" s="605" t="s">
        <v>90</v>
      </c>
      <c r="B118" s="606"/>
      <c r="C118" s="25"/>
      <c r="D118" s="26"/>
      <c r="E118" s="26"/>
      <c r="F118" s="123">
        <f>I84</f>
        <v>5198.29</v>
      </c>
      <c r="G118" s="56"/>
    </row>
    <row r="119" spans="1:7" ht="12.75" customHeight="1" x14ac:dyDescent="0.2">
      <c r="A119" s="614" t="s">
        <v>2</v>
      </c>
      <c r="B119" s="615"/>
      <c r="C119" s="25"/>
      <c r="D119" s="26">
        <f>B103</f>
        <v>0</v>
      </c>
      <c r="E119" s="26"/>
      <c r="F119" s="123">
        <f>D119+E119+I103</f>
        <v>5933.82</v>
      </c>
      <c r="G119" s="56"/>
    </row>
    <row r="120" spans="1:7" ht="12.75" customHeight="1" x14ac:dyDescent="0.2">
      <c r="A120" s="614" t="s">
        <v>97</v>
      </c>
      <c r="B120" s="615"/>
      <c r="C120" s="25"/>
      <c r="D120" s="26"/>
      <c r="E120" s="26"/>
      <c r="F120" s="123">
        <f>I106</f>
        <v>9403.83</v>
      </c>
      <c r="G120" s="56"/>
    </row>
    <row r="121" spans="1:7" ht="12.75" customHeight="1" x14ac:dyDescent="0.2">
      <c r="A121" s="612" t="s">
        <v>21</v>
      </c>
      <c r="B121" s="613"/>
      <c r="C121" s="27"/>
      <c r="D121" s="28">
        <f>SUM(D109:D119)</f>
        <v>39355.406999999992</v>
      </c>
      <c r="E121" s="28">
        <f>SUM(E109:E113)</f>
        <v>163.9</v>
      </c>
      <c r="F121" s="124">
        <f>F109+F110+F111+F112+F113+F114+F119+F120</f>
        <v>79959.237000000008</v>
      </c>
    </row>
  </sheetData>
  <autoFilter ref="A5:I100"/>
  <mergeCells count="18">
    <mergeCell ref="A121:B121"/>
    <mergeCell ref="A116:B116"/>
    <mergeCell ref="A115:B115"/>
    <mergeCell ref="A120:B120"/>
    <mergeCell ref="A113:B113"/>
    <mergeCell ref="A110:B110"/>
    <mergeCell ref="A117:B117"/>
    <mergeCell ref="A119:B119"/>
    <mergeCell ref="A118:B118"/>
    <mergeCell ref="A114:B114"/>
    <mergeCell ref="A112:B112"/>
    <mergeCell ref="A47:A51"/>
    <mergeCell ref="A69:A81"/>
    <mergeCell ref="G1:H1"/>
    <mergeCell ref="A1:B1"/>
    <mergeCell ref="A111:B111"/>
    <mergeCell ref="G2:H2"/>
    <mergeCell ref="A109:B109"/>
  </mergeCells>
  <phoneticPr fontId="0" type="noConversion"/>
  <pageMargins left="0.15748031496062992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0"/>
  <dimension ref="A1:IU121"/>
  <sheetViews>
    <sheetView topLeftCell="A91" zoomScaleNormal="100" workbookViewId="0">
      <selection activeCell="A110" sqref="A110:B110"/>
    </sheetView>
  </sheetViews>
  <sheetFormatPr defaultRowHeight="12.75" customHeight="1" x14ac:dyDescent="0.2"/>
  <cols>
    <col min="1" max="1" width="22.7109375" customWidth="1"/>
    <col min="2" max="2" width="14" bestFit="1" customWidth="1"/>
    <col min="3" max="3" width="13.5703125" bestFit="1" customWidth="1"/>
    <col min="4" max="4" width="18.5703125" bestFit="1" customWidth="1"/>
    <col min="5" max="5" width="25.7109375" customWidth="1"/>
    <col min="6" max="6" width="12.42578125" customWidth="1"/>
    <col min="7" max="7" width="9.42578125" customWidth="1"/>
    <col min="8" max="8" width="11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353.5</v>
      </c>
      <c r="E2" s="5">
        <v>86109.5</v>
      </c>
      <c r="F2" s="6">
        <v>82661.710000000006</v>
      </c>
      <c r="G2" s="586">
        <f>E2-F2</f>
        <v>3447.7899999999936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17</v>
      </c>
      <c r="F3" s="1"/>
      <c r="G3" s="1"/>
      <c r="H3" s="1" t="s">
        <v>24</v>
      </c>
      <c r="I3" s="8">
        <f>F2-F121</f>
        <v>3383.0979999999981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34"/>
      <c r="B6" s="363">
        <v>1510.59</v>
      </c>
      <c r="C6" s="363" t="s">
        <v>65</v>
      </c>
      <c r="D6" s="364"/>
      <c r="E6" s="365"/>
      <c r="F6" s="365"/>
      <c r="G6" s="365"/>
      <c r="H6" s="366"/>
      <c r="I6" s="367">
        <f t="shared" ref="I6:I17" si="0">G6*H6</f>
        <v>0</v>
      </c>
    </row>
    <row r="7" spans="1:9" ht="12.75" customHeight="1" x14ac:dyDescent="0.2">
      <c r="A7" s="230"/>
      <c r="B7" s="13">
        <v>1505.48</v>
      </c>
      <c r="C7" s="13" t="s">
        <v>66</v>
      </c>
      <c r="D7" s="14"/>
      <c r="E7" s="15"/>
      <c r="F7" s="15"/>
      <c r="G7" s="15"/>
      <c r="H7" s="343"/>
      <c r="I7" s="43">
        <f t="shared" si="0"/>
        <v>0</v>
      </c>
    </row>
    <row r="8" spans="1:9" ht="12.75" customHeight="1" x14ac:dyDescent="0.2">
      <c r="A8" s="230"/>
      <c r="B8" s="13">
        <v>1610.44</v>
      </c>
      <c r="C8" s="13" t="s">
        <v>69</v>
      </c>
      <c r="D8" s="14"/>
      <c r="E8" s="15"/>
      <c r="F8" s="15"/>
      <c r="G8" s="15"/>
      <c r="H8" s="343"/>
      <c r="I8" s="43">
        <f t="shared" si="0"/>
        <v>0</v>
      </c>
    </row>
    <row r="9" spans="1:9" ht="12.75" customHeight="1" x14ac:dyDescent="0.2">
      <c r="A9" s="230"/>
      <c r="B9" s="13">
        <v>1428.12</v>
      </c>
      <c r="C9" s="13" t="s">
        <v>71</v>
      </c>
      <c r="D9" s="14"/>
      <c r="E9" s="15"/>
      <c r="F9" s="15"/>
      <c r="G9" s="15"/>
      <c r="H9" s="343"/>
      <c r="I9" s="43">
        <f t="shared" si="0"/>
        <v>0</v>
      </c>
    </row>
    <row r="10" spans="1:9" ht="12.75" customHeight="1" x14ac:dyDescent="0.2">
      <c r="A10" s="231"/>
      <c r="B10" s="74">
        <v>1325.07</v>
      </c>
      <c r="C10" s="74" t="s">
        <v>72</v>
      </c>
      <c r="D10" s="75"/>
      <c r="E10" s="76"/>
      <c r="F10" s="76"/>
      <c r="G10" s="76"/>
      <c r="H10" s="347"/>
      <c r="I10" s="43">
        <f t="shared" si="0"/>
        <v>0</v>
      </c>
    </row>
    <row r="11" spans="1:9" ht="12.75" customHeight="1" x14ac:dyDescent="0.2">
      <c r="A11" s="268"/>
      <c r="B11" s="13">
        <v>1172.18</v>
      </c>
      <c r="C11" s="74" t="s">
        <v>73</v>
      </c>
      <c r="D11" s="270"/>
      <c r="E11" s="15"/>
      <c r="F11" s="15"/>
      <c r="G11" s="15"/>
      <c r="H11" s="16"/>
      <c r="I11" s="160">
        <f t="shared" si="0"/>
        <v>0</v>
      </c>
    </row>
    <row r="12" spans="1:9" ht="12.75" customHeight="1" x14ac:dyDescent="0.2">
      <c r="A12" s="268"/>
      <c r="B12" s="13">
        <v>1801.27</v>
      </c>
      <c r="C12" s="74" t="s">
        <v>74</v>
      </c>
      <c r="D12" s="270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8"/>
      <c r="B13" s="13">
        <v>1475.3720000000001</v>
      </c>
      <c r="C13" s="74" t="s">
        <v>75</v>
      </c>
      <c r="D13" s="270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397"/>
      <c r="B14" s="73">
        <v>1154.1559999999999</v>
      </c>
      <c r="C14" s="74" t="s">
        <v>76</v>
      </c>
      <c r="D14" s="166"/>
      <c r="E14" s="53"/>
      <c r="F14" s="53"/>
      <c r="G14" s="53"/>
      <c r="H14" s="344"/>
      <c r="I14" s="160">
        <f t="shared" si="0"/>
        <v>0</v>
      </c>
    </row>
    <row r="15" spans="1:9" ht="12.75" customHeight="1" x14ac:dyDescent="0.2">
      <c r="A15" s="368"/>
      <c r="B15" s="13">
        <v>1169.7049999999999</v>
      </c>
      <c r="C15" s="74" t="s">
        <v>77</v>
      </c>
      <c r="D15" s="274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24"/>
      <c r="B16" s="13">
        <v>1265.6990000000001</v>
      </c>
      <c r="C16" s="74" t="s">
        <v>78</v>
      </c>
      <c r="D16" s="14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24"/>
      <c r="B17" s="13">
        <v>1260.4280000000001</v>
      </c>
      <c r="C17" s="13" t="s">
        <v>79</v>
      </c>
      <c r="D17" s="14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397"/>
      <c r="B18" s="386">
        <f>SUM(B6:B17)</f>
        <v>16678.510000000002</v>
      </c>
      <c r="C18" s="227"/>
      <c r="D18" s="226"/>
      <c r="E18" s="228"/>
      <c r="F18" s="227"/>
      <c r="G18" s="227"/>
      <c r="H18" s="226" t="s">
        <v>16</v>
      </c>
      <c r="I18" s="229">
        <f>SUM(I6:I17)</f>
        <v>0</v>
      </c>
    </row>
    <row r="19" spans="1:9" ht="77.25" thickBot="1" x14ac:dyDescent="0.25">
      <c r="A19" s="137" t="s">
        <v>1602</v>
      </c>
      <c r="B19" s="90" t="s">
        <v>15</v>
      </c>
      <c r="C19" s="90" t="s">
        <v>4</v>
      </c>
      <c r="D19" s="90" t="s">
        <v>22</v>
      </c>
      <c r="E19" s="91" t="s">
        <v>17</v>
      </c>
      <c r="F19" s="90" t="s">
        <v>18</v>
      </c>
      <c r="G19" s="90" t="s">
        <v>9</v>
      </c>
      <c r="H19" s="90" t="s">
        <v>12</v>
      </c>
      <c r="I19" s="118" t="s">
        <v>11</v>
      </c>
    </row>
    <row r="20" spans="1:9" ht="12.75" customHeight="1" x14ac:dyDescent="0.2">
      <c r="A20" s="224"/>
      <c r="B20" s="62">
        <v>985.99</v>
      </c>
      <c r="C20" s="62" t="s">
        <v>65</v>
      </c>
      <c r="D20" s="63"/>
      <c r="E20" s="64"/>
      <c r="F20" s="64"/>
      <c r="G20" s="64"/>
      <c r="H20" s="65"/>
      <c r="I20" s="43">
        <f t="shared" ref="I20:I31" si="1">G20*H20</f>
        <v>0</v>
      </c>
    </row>
    <row r="21" spans="1:9" ht="12.75" customHeight="1" x14ac:dyDescent="0.2">
      <c r="A21" s="368"/>
      <c r="B21" s="13">
        <v>828.02</v>
      </c>
      <c r="C21" s="13" t="s">
        <v>66</v>
      </c>
      <c r="D21" s="274"/>
      <c r="E21" s="15"/>
      <c r="F21" s="15"/>
      <c r="G21" s="15"/>
      <c r="H21" s="16"/>
      <c r="I21" s="43">
        <f t="shared" si="1"/>
        <v>0</v>
      </c>
    </row>
    <row r="22" spans="1:9" ht="12.75" customHeight="1" x14ac:dyDescent="0.2">
      <c r="A22" s="368"/>
      <c r="B22" s="13">
        <v>829.63</v>
      </c>
      <c r="C22" s="13" t="s">
        <v>69</v>
      </c>
      <c r="D22" s="274"/>
      <c r="E22" s="15"/>
      <c r="F22" s="15"/>
      <c r="G22" s="15"/>
      <c r="H22" s="16"/>
      <c r="I22" s="43">
        <f t="shared" si="1"/>
        <v>0</v>
      </c>
    </row>
    <row r="23" spans="1:9" ht="12.75" customHeight="1" x14ac:dyDescent="0.2">
      <c r="A23" s="368"/>
      <c r="B23" s="13">
        <v>767.8</v>
      </c>
      <c r="C23" s="13" t="s">
        <v>71</v>
      </c>
      <c r="D23" s="274"/>
      <c r="E23" s="15"/>
      <c r="F23" s="15"/>
      <c r="G23" s="15"/>
      <c r="H23" s="16"/>
      <c r="I23" s="43">
        <f t="shared" si="1"/>
        <v>0</v>
      </c>
    </row>
    <row r="24" spans="1:9" ht="12.75" customHeight="1" x14ac:dyDescent="0.2">
      <c r="A24" s="368"/>
      <c r="B24" s="13">
        <v>765.76</v>
      </c>
      <c r="C24" s="13" t="s">
        <v>72</v>
      </c>
      <c r="D24" s="274"/>
      <c r="E24" s="15"/>
      <c r="F24" s="15"/>
      <c r="G24" s="15"/>
      <c r="H24" s="16"/>
      <c r="I24" s="43">
        <f t="shared" si="1"/>
        <v>0</v>
      </c>
    </row>
    <row r="25" spans="1:9" ht="12.75" customHeight="1" x14ac:dyDescent="0.2">
      <c r="A25" s="368"/>
      <c r="B25" s="13">
        <v>754.89</v>
      </c>
      <c r="C25" s="13" t="s">
        <v>73</v>
      </c>
      <c r="D25" s="274"/>
      <c r="E25" s="15"/>
      <c r="F25" s="15"/>
      <c r="G25" s="15"/>
      <c r="H25" s="16"/>
      <c r="I25" s="43">
        <f t="shared" si="1"/>
        <v>0</v>
      </c>
    </row>
    <row r="26" spans="1:9" ht="13.5" thickBot="1" x14ac:dyDescent="0.25">
      <c r="A26" s="421"/>
      <c r="B26" s="74">
        <v>1259.78</v>
      </c>
      <c r="C26" s="74" t="s">
        <v>74</v>
      </c>
      <c r="D26" s="326"/>
      <c r="E26" s="76"/>
      <c r="F26" s="76"/>
      <c r="G26" s="76"/>
      <c r="H26" s="77"/>
      <c r="I26" s="204">
        <f t="shared" si="1"/>
        <v>0</v>
      </c>
    </row>
    <row r="27" spans="1:9" x14ac:dyDescent="0.2">
      <c r="A27" s="268"/>
      <c r="B27" s="13">
        <v>1301.7550000000001</v>
      </c>
      <c r="C27" s="74" t="s">
        <v>75</v>
      </c>
      <c r="D27" s="270"/>
      <c r="E27" s="15"/>
      <c r="F27" s="15"/>
      <c r="G27" s="15"/>
      <c r="H27" s="16"/>
      <c r="I27" s="39">
        <f t="shared" si="1"/>
        <v>0</v>
      </c>
    </row>
    <row r="28" spans="1:9" ht="13.5" thickBot="1" x14ac:dyDescent="0.25">
      <c r="A28" s="268"/>
      <c r="B28" s="13">
        <v>1531.373</v>
      </c>
      <c r="C28" s="74" t="s">
        <v>76</v>
      </c>
      <c r="D28" s="270"/>
      <c r="E28" s="15"/>
      <c r="F28" s="15"/>
      <c r="G28" s="15"/>
      <c r="H28" s="16"/>
      <c r="I28" s="42">
        <f t="shared" si="1"/>
        <v>0</v>
      </c>
    </row>
    <row r="29" spans="1:9" ht="26.25" thickBot="1" x14ac:dyDescent="0.25">
      <c r="A29" s="46" t="s">
        <v>353</v>
      </c>
      <c r="B29" s="88">
        <v>1229.5170000000001</v>
      </c>
      <c r="C29" s="88" t="s">
        <v>77</v>
      </c>
      <c r="D29" s="47" t="s">
        <v>362</v>
      </c>
      <c r="E29" s="47" t="s">
        <v>363</v>
      </c>
      <c r="F29" s="47" t="s">
        <v>100</v>
      </c>
      <c r="G29" s="47">
        <v>1</v>
      </c>
      <c r="H29" s="48">
        <v>151.75</v>
      </c>
      <c r="I29" s="49">
        <f t="shared" si="1"/>
        <v>151.75</v>
      </c>
    </row>
    <row r="30" spans="1:9" ht="26.25" thickBot="1" x14ac:dyDescent="0.25">
      <c r="A30" s="46" t="s">
        <v>353</v>
      </c>
      <c r="B30" s="88">
        <v>1592.393</v>
      </c>
      <c r="C30" s="88" t="s">
        <v>78</v>
      </c>
      <c r="D30" s="47" t="s">
        <v>362</v>
      </c>
      <c r="E30" s="47" t="s">
        <v>1370</v>
      </c>
      <c r="F30" s="47" t="s">
        <v>100</v>
      </c>
      <c r="G30" s="47">
        <v>1</v>
      </c>
      <c r="H30" s="48">
        <v>111.73</v>
      </c>
      <c r="I30" s="318">
        <f t="shared" si="1"/>
        <v>111.73</v>
      </c>
    </row>
    <row r="31" spans="1:9" ht="12.75" customHeight="1" x14ac:dyDescent="0.2">
      <c r="A31" s="368"/>
      <c r="B31" s="13">
        <v>1366.864</v>
      </c>
      <c r="C31" s="13" t="s">
        <v>79</v>
      </c>
      <c r="D31" s="274"/>
      <c r="E31" s="15"/>
      <c r="F31" s="15"/>
      <c r="G31" s="15"/>
      <c r="H31" s="16"/>
      <c r="I31" s="43">
        <f t="shared" si="1"/>
        <v>0</v>
      </c>
    </row>
    <row r="32" spans="1:9" ht="12.75" customHeight="1" thickBot="1" x14ac:dyDescent="0.25">
      <c r="A32" s="183"/>
      <c r="B32" s="200">
        <f>SUM(B20:B31)</f>
        <v>13213.771999999999</v>
      </c>
      <c r="C32" s="201"/>
      <c r="D32" s="200"/>
      <c r="E32" s="202"/>
      <c r="F32" s="201"/>
      <c r="G32" s="201"/>
      <c r="H32" s="200" t="s">
        <v>16</v>
      </c>
      <c r="I32" s="233">
        <f>SUM(I20:I31)</f>
        <v>263.48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107">
        <v>670</v>
      </c>
      <c r="C34" s="58" t="s">
        <v>65</v>
      </c>
      <c r="D34" s="67"/>
      <c r="E34" s="59"/>
      <c r="F34" s="59"/>
      <c r="G34" s="59"/>
      <c r="H34" s="60"/>
      <c r="I34" s="61"/>
    </row>
    <row r="35" spans="1:9" ht="12.75" customHeight="1" thickBot="1" x14ac:dyDescent="0.25">
      <c r="A35" s="230"/>
      <c r="B35" s="125">
        <v>677.47</v>
      </c>
      <c r="C35" s="126" t="s">
        <v>66</v>
      </c>
      <c r="D35" s="127"/>
      <c r="E35" s="128"/>
      <c r="F35" s="128"/>
      <c r="G35" s="128"/>
      <c r="H35" s="129"/>
      <c r="I35" s="130"/>
    </row>
    <row r="36" spans="1:9" ht="12.75" customHeight="1" thickBot="1" x14ac:dyDescent="0.25">
      <c r="A36" s="230"/>
      <c r="B36" s="109">
        <v>644.6</v>
      </c>
      <c r="C36" s="88" t="s">
        <v>69</v>
      </c>
      <c r="D36" s="89"/>
      <c r="E36" s="47"/>
      <c r="F36" s="47"/>
      <c r="G36" s="47"/>
      <c r="H36" s="48"/>
      <c r="I36" s="49"/>
    </row>
    <row r="37" spans="1:9" ht="12.75" customHeight="1" thickBot="1" x14ac:dyDescent="0.25">
      <c r="A37" s="230"/>
      <c r="B37" s="109">
        <v>641.08000000000004</v>
      </c>
      <c r="C37" s="88" t="s">
        <v>71</v>
      </c>
      <c r="D37" s="89"/>
      <c r="E37" s="47"/>
      <c r="F37" s="47"/>
      <c r="G37" s="47"/>
      <c r="H37" s="48"/>
      <c r="I37" s="49"/>
    </row>
    <row r="38" spans="1:9" ht="12.75" customHeight="1" thickBot="1" x14ac:dyDescent="0.25">
      <c r="A38" s="230"/>
      <c r="B38" s="109">
        <v>657.18</v>
      </c>
      <c r="C38" s="88" t="s">
        <v>72</v>
      </c>
      <c r="D38" s="89"/>
      <c r="E38" s="47"/>
      <c r="F38" s="47"/>
      <c r="G38" s="47"/>
      <c r="H38" s="48"/>
      <c r="I38" s="49"/>
    </row>
    <row r="39" spans="1:9" ht="12.75" customHeight="1" thickBot="1" x14ac:dyDescent="0.25">
      <c r="A39" s="230"/>
      <c r="B39" s="109">
        <v>710.57</v>
      </c>
      <c r="C39" s="88" t="s">
        <v>73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224"/>
      <c r="B40" s="109">
        <v>112</v>
      </c>
      <c r="C40" s="88" t="s">
        <v>74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224"/>
      <c r="B41" s="109">
        <v>142.91999999999999</v>
      </c>
      <c r="C41" s="88" t="s">
        <v>75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224"/>
      <c r="B42" s="109">
        <v>117.06</v>
      </c>
      <c r="C42" s="88" t="s">
        <v>76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224"/>
      <c r="B43" s="109">
        <v>110.73</v>
      </c>
      <c r="C43" s="88" t="s">
        <v>77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24"/>
      <c r="B44" s="109">
        <v>124.18</v>
      </c>
      <c r="C44" s="88" t="s">
        <v>78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24"/>
      <c r="B45" s="109">
        <v>125.88</v>
      </c>
      <c r="C45" s="88" t="s">
        <v>79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31"/>
      <c r="B46" s="512">
        <f>SUM(B34:B45)</f>
        <v>4733.67</v>
      </c>
      <c r="C46" s="518" t="s">
        <v>86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596" t="s">
        <v>114</v>
      </c>
      <c r="B47" s="167">
        <v>72.069999999999993</v>
      </c>
      <c r="C47" s="88" t="s">
        <v>72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597"/>
      <c r="B48" s="167">
        <v>107.98</v>
      </c>
      <c r="C48" s="88" t="s">
        <v>73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597"/>
      <c r="B49" s="167">
        <v>52.99</v>
      </c>
      <c r="C49" s="88" t="s">
        <v>74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597"/>
      <c r="B50" s="167">
        <v>21.46</v>
      </c>
      <c r="C50" s="88" t="s">
        <v>75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598"/>
      <c r="B51" s="519">
        <f>SUM(B47:B50)</f>
        <v>254.50000000000003</v>
      </c>
      <c r="C51" s="264" t="s">
        <v>86</v>
      </c>
      <c r="D51" s="166"/>
      <c r="E51" s="53"/>
      <c r="F51" s="53"/>
      <c r="G51" s="53"/>
      <c r="H51" s="156"/>
      <c r="I51" s="49">
        <v>15.3</v>
      </c>
    </row>
    <row r="52" spans="1:9" ht="12.75" customHeight="1" thickBot="1" x14ac:dyDescent="0.25">
      <c r="A52" s="183"/>
      <c r="B52" s="111">
        <f>B46+B51</f>
        <v>4988.17</v>
      </c>
      <c r="C52" s="112"/>
      <c r="D52" s="111"/>
      <c r="E52" s="113"/>
      <c r="F52" s="112"/>
      <c r="G52" s="112"/>
      <c r="H52" s="111" t="s">
        <v>16</v>
      </c>
      <c r="I52" s="235">
        <f>SUM(I34:I51)</f>
        <v>15.3</v>
      </c>
    </row>
    <row r="53" spans="1:9" ht="77.25" thickBot="1" x14ac:dyDescent="0.25">
      <c r="A53" s="137" t="s">
        <v>382</v>
      </c>
      <c r="B53" s="120" t="s">
        <v>15</v>
      </c>
      <c r="C53" s="134" t="s">
        <v>4</v>
      </c>
      <c r="D53" s="120" t="s">
        <v>22</v>
      </c>
      <c r="E53" s="135" t="s">
        <v>17</v>
      </c>
      <c r="F53" s="120" t="s">
        <v>18</v>
      </c>
      <c r="G53" s="134" t="s">
        <v>9</v>
      </c>
      <c r="H53" s="120" t="s">
        <v>12</v>
      </c>
      <c r="I53" s="120" t="s">
        <v>11</v>
      </c>
    </row>
    <row r="54" spans="1:9" ht="12.75" customHeight="1" thickBot="1" x14ac:dyDescent="0.25">
      <c r="A54" s="230"/>
      <c r="B54" s="109"/>
      <c r="C54" s="55" t="s">
        <v>65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55" t="s">
        <v>66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69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71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72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73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74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88" t="s">
        <v>75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88" t="s">
        <v>76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77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88" t="s">
        <v>78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/>
      <c r="C65" s="88" t="s">
        <v>79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/>
      <c r="C66" s="170" t="s">
        <v>86</v>
      </c>
      <c r="D66" s="89"/>
      <c r="E66" s="47"/>
      <c r="F66" s="47"/>
      <c r="G66" s="47"/>
      <c r="H66" s="48"/>
      <c r="I66" s="49"/>
    </row>
    <row r="67" spans="1:9" ht="13.5" thickBot="1" x14ac:dyDescent="0.25">
      <c r="A67" s="183"/>
      <c r="B67" s="200">
        <f>SUM(B65)</f>
        <v>0</v>
      </c>
      <c r="C67" s="201"/>
      <c r="D67" s="200"/>
      <c r="E67" s="202"/>
      <c r="F67" s="201"/>
      <c r="G67" s="201"/>
      <c r="H67" s="200" t="s">
        <v>16</v>
      </c>
      <c r="I67" s="233">
        <f>SUM(I65)</f>
        <v>0</v>
      </c>
    </row>
    <row r="68" spans="1:9" ht="26.25" thickBot="1" x14ac:dyDescent="0.25">
      <c r="A68" s="46" t="s">
        <v>7</v>
      </c>
      <c r="B68" s="117" t="s">
        <v>15</v>
      </c>
      <c r="C68" s="117" t="s">
        <v>4</v>
      </c>
      <c r="D68" s="117" t="s">
        <v>22</v>
      </c>
      <c r="E68" s="121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</row>
    <row r="69" spans="1:9" ht="12.75" customHeight="1" x14ac:dyDescent="0.2">
      <c r="A69" s="589" t="s">
        <v>81</v>
      </c>
      <c r="B69" s="33"/>
      <c r="C69" s="33" t="s">
        <v>65</v>
      </c>
      <c r="D69" s="34"/>
      <c r="E69" s="35"/>
      <c r="F69" s="35" t="s">
        <v>82</v>
      </c>
      <c r="G69" s="35">
        <v>67</v>
      </c>
      <c r="H69" s="16">
        <v>4.54</v>
      </c>
      <c r="I69" s="160">
        <f>G69*H69</f>
        <v>304.18</v>
      </c>
    </row>
    <row r="70" spans="1:9" x14ac:dyDescent="0.2">
      <c r="A70" s="589"/>
      <c r="B70" s="13"/>
      <c r="C70" s="13" t="s">
        <v>66</v>
      </c>
      <c r="D70" s="14"/>
      <c r="E70" s="15"/>
      <c r="F70" s="15" t="s">
        <v>82</v>
      </c>
      <c r="G70" s="15">
        <v>63</v>
      </c>
      <c r="H70" s="16">
        <v>4.54</v>
      </c>
      <c r="I70" s="43">
        <f t="shared" ref="I70:I77" si="2">G70*H70</f>
        <v>286.02</v>
      </c>
    </row>
    <row r="71" spans="1:9" ht="12.75" customHeight="1" x14ac:dyDescent="0.2">
      <c r="A71" s="589"/>
      <c r="B71" s="13"/>
      <c r="C71" s="13" t="s">
        <v>69</v>
      </c>
      <c r="D71" s="14"/>
      <c r="E71" s="15"/>
      <c r="F71" s="15" t="s">
        <v>82</v>
      </c>
      <c r="G71" s="15">
        <v>67</v>
      </c>
      <c r="H71" s="16">
        <v>4.54</v>
      </c>
      <c r="I71" s="43">
        <f t="shared" si="2"/>
        <v>304.18</v>
      </c>
    </row>
    <row r="72" spans="1:9" x14ac:dyDescent="0.2">
      <c r="A72" s="589"/>
      <c r="B72" s="13"/>
      <c r="C72" s="13" t="s">
        <v>71</v>
      </c>
      <c r="D72" s="14"/>
      <c r="E72" s="15"/>
      <c r="F72" s="15" t="s">
        <v>82</v>
      </c>
      <c r="G72" s="15">
        <v>65</v>
      </c>
      <c r="H72" s="16">
        <v>4.54</v>
      </c>
      <c r="I72" s="43">
        <f t="shared" si="2"/>
        <v>295.10000000000002</v>
      </c>
    </row>
    <row r="73" spans="1:9" ht="12.75" customHeight="1" x14ac:dyDescent="0.2">
      <c r="A73" s="589"/>
      <c r="B73" s="13"/>
      <c r="C73" s="13" t="s">
        <v>72</v>
      </c>
      <c r="D73" s="14"/>
      <c r="E73" s="15"/>
      <c r="F73" s="15" t="s">
        <v>82</v>
      </c>
      <c r="G73" s="15">
        <v>67</v>
      </c>
      <c r="H73" s="16">
        <v>4.54</v>
      </c>
      <c r="I73" s="43">
        <f t="shared" si="2"/>
        <v>304.18</v>
      </c>
    </row>
    <row r="74" spans="1:9" ht="12.75" customHeight="1" x14ac:dyDescent="0.2">
      <c r="A74" s="589"/>
      <c r="B74" s="13"/>
      <c r="C74" s="13" t="s">
        <v>73</v>
      </c>
      <c r="D74" s="14"/>
      <c r="E74" s="15"/>
      <c r="F74" s="15" t="s">
        <v>82</v>
      </c>
      <c r="G74" s="15">
        <v>65</v>
      </c>
      <c r="H74" s="16">
        <v>4.54</v>
      </c>
      <c r="I74" s="43">
        <f t="shared" si="2"/>
        <v>295.10000000000002</v>
      </c>
    </row>
    <row r="75" spans="1:9" ht="12.75" customHeight="1" x14ac:dyDescent="0.2">
      <c r="A75" s="589"/>
      <c r="B75" s="13"/>
      <c r="C75" s="13" t="s">
        <v>74</v>
      </c>
      <c r="D75" s="14"/>
      <c r="E75" s="15"/>
      <c r="F75" s="15" t="s">
        <v>82</v>
      </c>
      <c r="G75" s="15">
        <v>67</v>
      </c>
      <c r="H75" s="16">
        <v>4.8099999999999996</v>
      </c>
      <c r="I75" s="43">
        <f t="shared" si="2"/>
        <v>322.27</v>
      </c>
    </row>
    <row r="76" spans="1:9" ht="12.75" customHeight="1" x14ac:dyDescent="0.2">
      <c r="A76" s="589"/>
      <c r="B76" s="13"/>
      <c r="C76" s="13" t="s">
        <v>75</v>
      </c>
      <c r="D76" s="14"/>
      <c r="E76" s="15"/>
      <c r="F76" s="15" t="s">
        <v>82</v>
      </c>
      <c r="G76" s="15">
        <v>67</v>
      </c>
      <c r="H76" s="16">
        <v>4.8099999999999996</v>
      </c>
      <c r="I76" s="43">
        <f t="shared" si="2"/>
        <v>322.27</v>
      </c>
    </row>
    <row r="77" spans="1:9" ht="12.75" customHeight="1" x14ac:dyDescent="0.2">
      <c r="A77" s="589"/>
      <c r="B77" s="13"/>
      <c r="C77" s="13" t="s">
        <v>76</v>
      </c>
      <c r="D77" s="14"/>
      <c r="E77" s="15"/>
      <c r="F77" s="15" t="s">
        <v>82</v>
      </c>
      <c r="G77" s="15">
        <v>65</v>
      </c>
      <c r="H77" s="16">
        <v>4.8099999999999996</v>
      </c>
      <c r="I77" s="43">
        <f t="shared" si="2"/>
        <v>312.64999999999998</v>
      </c>
    </row>
    <row r="78" spans="1:9" ht="12.75" customHeight="1" x14ac:dyDescent="0.2">
      <c r="A78" s="589"/>
      <c r="B78" s="13"/>
      <c r="C78" s="13" t="s">
        <v>77</v>
      </c>
      <c r="D78" s="14"/>
      <c r="E78" s="15"/>
      <c r="F78" s="15" t="s">
        <v>82</v>
      </c>
      <c r="G78" s="15">
        <v>67</v>
      </c>
      <c r="H78" s="16">
        <v>4.8099999999999996</v>
      </c>
      <c r="I78" s="43">
        <f>G78*H78</f>
        <v>322.27</v>
      </c>
    </row>
    <row r="79" spans="1:9" ht="12.75" customHeight="1" x14ac:dyDescent="0.2">
      <c r="A79" s="589"/>
      <c r="B79" s="13"/>
      <c r="C79" s="13" t="s">
        <v>78</v>
      </c>
      <c r="D79" s="14"/>
      <c r="E79" s="15"/>
      <c r="F79" s="15" t="s">
        <v>82</v>
      </c>
      <c r="G79" s="15">
        <v>65</v>
      </c>
      <c r="H79" s="16">
        <v>4.8099999999999996</v>
      </c>
      <c r="I79" s="43">
        <f>G79*H79</f>
        <v>312.64999999999998</v>
      </c>
    </row>
    <row r="80" spans="1:9" ht="12.75" customHeight="1" x14ac:dyDescent="0.2">
      <c r="A80" s="589"/>
      <c r="B80" s="13"/>
      <c r="C80" s="13" t="s">
        <v>79</v>
      </c>
      <c r="D80" s="14"/>
      <c r="E80" s="15"/>
      <c r="F80" s="15" t="s">
        <v>82</v>
      </c>
      <c r="G80" s="15">
        <v>67</v>
      </c>
      <c r="H80" s="16">
        <v>4.8099999999999996</v>
      </c>
      <c r="I80" s="43">
        <f>G80*H80</f>
        <v>322.27</v>
      </c>
    </row>
    <row r="81" spans="1:255" ht="12.75" customHeight="1" x14ac:dyDescent="0.2">
      <c r="A81" s="625"/>
      <c r="B81" s="13"/>
      <c r="C81" s="13" t="s">
        <v>86</v>
      </c>
      <c r="D81" s="14"/>
      <c r="E81" s="15"/>
      <c r="F81" s="15" t="s">
        <v>82</v>
      </c>
      <c r="G81" s="15">
        <f>SUM(G69:G80)</f>
        <v>792</v>
      </c>
      <c r="H81" s="16"/>
      <c r="I81" s="246">
        <f>SUM(I69:I80)</f>
        <v>3703.1400000000003</v>
      </c>
    </row>
    <row r="82" spans="1:255" ht="25.5" x14ac:dyDescent="0.2">
      <c r="A82" s="224" t="s">
        <v>91</v>
      </c>
      <c r="B82" s="13"/>
      <c r="C82" s="13" t="s">
        <v>86</v>
      </c>
      <c r="D82" s="14"/>
      <c r="E82" s="15"/>
      <c r="F82" s="15"/>
      <c r="G82" s="15"/>
      <c r="H82" s="16"/>
      <c r="I82" s="246">
        <v>14318.68</v>
      </c>
    </row>
    <row r="83" spans="1:255" ht="12.75" customHeight="1" x14ac:dyDescent="0.2">
      <c r="A83" s="224" t="s">
        <v>85</v>
      </c>
      <c r="B83" s="13"/>
      <c r="C83" s="13"/>
      <c r="D83" s="14"/>
      <c r="E83" s="15"/>
      <c r="F83" s="15"/>
      <c r="G83" s="15"/>
      <c r="H83" s="16"/>
      <c r="I83" s="246">
        <v>1076.3699999999999</v>
      </c>
    </row>
    <row r="84" spans="1:255" ht="12.75" customHeight="1" x14ac:dyDescent="0.2">
      <c r="A84" s="222" t="s">
        <v>90</v>
      </c>
      <c r="B84" s="13"/>
      <c r="C84" s="13" t="s">
        <v>86</v>
      </c>
      <c r="D84" s="14"/>
      <c r="E84" s="15"/>
      <c r="F84" s="15"/>
      <c r="G84" s="15"/>
      <c r="H84" s="16"/>
      <c r="I84" s="246">
        <v>5186.91</v>
      </c>
    </row>
    <row r="85" spans="1:255" ht="12.75" customHeight="1" thickBot="1" x14ac:dyDescent="0.25">
      <c r="A85" s="222"/>
      <c r="B85" s="112"/>
      <c r="C85" s="112"/>
      <c r="D85" s="111"/>
      <c r="E85" s="113"/>
      <c r="F85" s="112"/>
      <c r="G85" s="112"/>
      <c r="H85" s="111" t="s">
        <v>16</v>
      </c>
      <c r="I85" s="235">
        <f>SUM(I81:I84)</f>
        <v>24285.1</v>
      </c>
    </row>
    <row r="86" spans="1:255" s="45" customFormat="1" ht="83.25" customHeight="1" thickBot="1" x14ac:dyDescent="0.25">
      <c r="A86" s="120" t="s">
        <v>96</v>
      </c>
      <c r="B86" s="117" t="s">
        <v>15</v>
      </c>
      <c r="C86" s="117" t="s">
        <v>4</v>
      </c>
      <c r="D86" s="117" t="s">
        <v>22</v>
      </c>
      <c r="E86" s="121" t="s">
        <v>17</v>
      </c>
      <c r="F86" s="117" t="s">
        <v>18</v>
      </c>
      <c r="G86" s="117" t="s">
        <v>9</v>
      </c>
      <c r="H86" s="117" t="s">
        <v>12</v>
      </c>
      <c r="I86" s="118" t="s">
        <v>11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230"/>
      <c r="B87" s="107">
        <v>392.97</v>
      </c>
      <c r="C87" s="58" t="s">
        <v>65</v>
      </c>
      <c r="D87" s="67"/>
      <c r="E87" s="59"/>
      <c r="F87" s="59"/>
      <c r="G87" s="59"/>
      <c r="H87" s="60"/>
      <c r="I87" s="61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230"/>
      <c r="B88" s="108">
        <v>344.39</v>
      </c>
      <c r="C88" s="95" t="s">
        <v>66</v>
      </c>
      <c r="D88" s="96"/>
      <c r="E88" s="97"/>
      <c r="F88" s="97"/>
      <c r="G88" s="97"/>
      <c r="H88" s="98"/>
      <c r="I88" s="99"/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30"/>
      <c r="B89" s="109">
        <v>392.52</v>
      </c>
      <c r="C89" s="88" t="s">
        <v>69</v>
      </c>
      <c r="D89" s="89"/>
      <c r="E89" s="47"/>
      <c r="F89" s="47"/>
      <c r="G89" s="47"/>
      <c r="H89" s="48"/>
      <c r="I89" s="49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30"/>
      <c r="B90" s="109">
        <v>388.59</v>
      </c>
      <c r="C90" s="88" t="s">
        <v>71</v>
      </c>
      <c r="D90" s="89"/>
      <c r="E90" s="47"/>
      <c r="F90" s="47"/>
      <c r="G90" s="47"/>
      <c r="H90" s="48"/>
      <c r="I90" s="49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30"/>
      <c r="B91" s="109">
        <v>392.6</v>
      </c>
      <c r="C91" s="88" t="s">
        <v>72</v>
      </c>
      <c r="D91" s="89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30"/>
      <c r="B92" s="109">
        <v>386.64</v>
      </c>
      <c r="C92" s="88" t="s">
        <v>73</v>
      </c>
      <c r="D92" s="89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24"/>
      <c r="B93" s="109">
        <v>324.89</v>
      </c>
      <c r="C93" s="88" t="s">
        <v>74</v>
      </c>
      <c r="D93" s="89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24"/>
      <c r="B94" s="109">
        <v>343.45</v>
      </c>
      <c r="C94" s="88" t="s">
        <v>75</v>
      </c>
      <c r="D94" s="89"/>
      <c r="E94" s="47"/>
      <c r="F94" s="47"/>
      <c r="G94" s="47"/>
      <c r="H94" s="48"/>
      <c r="I94" s="4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4"/>
      <c r="B95" s="109">
        <v>387.81</v>
      </c>
      <c r="C95" s="88" t="s">
        <v>76</v>
      </c>
      <c r="D95" s="89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24"/>
      <c r="B96" s="109">
        <v>313.82</v>
      </c>
      <c r="C96" s="88" t="s">
        <v>77</v>
      </c>
      <c r="D96" s="89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24"/>
      <c r="B97" s="109">
        <v>317.81</v>
      </c>
      <c r="C97" s="88" t="s">
        <v>78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24"/>
      <c r="B98" s="109">
        <v>397.6</v>
      </c>
      <c r="C98" s="88" t="s">
        <v>79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3.5" thickBot="1" x14ac:dyDescent="0.25">
      <c r="A99" s="224"/>
      <c r="B99" s="188"/>
      <c r="C99" s="73" t="s">
        <v>86</v>
      </c>
      <c r="D99" s="166"/>
      <c r="E99" s="53"/>
      <c r="F99" s="53"/>
      <c r="G99" s="53"/>
      <c r="H99" s="156"/>
      <c r="I99" s="49">
        <v>148.16999999999999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4"/>
      <c r="B100" s="18">
        <f>SUM(B87:B98)</f>
        <v>4383.09</v>
      </c>
      <c r="C100" s="17"/>
      <c r="D100" s="18"/>
      <c r="E100" s="19"/>
      <c r="F100" s="17"/>
      <c r="G100" s="17"/>
      <c r="H100" s="18" t="s">
        <v>16</v>
      </c>
      <c r="I100" s="236">
        <f>SUM(I87:I99)</f>
        <v>148.16999999999999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77.25" thickBot="1" x14ac:dyDescent="0.25">
      <c r="A101" s="46" t="s">
        <v>98</v>
      </c>
      <c r="B101" s="117" t="s">
        <v>15</v>
      </c>
      <c r="C101" s="117" t="s">
        <v>4</v>
      </c>
      <c r="D101" s="117" t="s">
        <v>22</v>
      </c>
      <c r="E101" s="121" t="s">
        <v>17</v>
      </c>
      <c r="F101" s="117" t="s">
        <v>18</v>
      </c>
      <c r="G101" s="117" t="s">
        <v>9</v>
      </c>
      <c r="H101" s="117" t="s">
        <v>12</v>
      </c>
      <c r="I101" s="118" t="s">
        <v>11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26.25" thickBot="1" x14ac:dyDescent="0.25">
      <c r="A102" s="120" t="s">
        <v>87</v>
      </c>
      <c r="B102" s="167"/>
      <c r="C102" s="88" t="s">
        <v>86</v>
      </c>
      <c r="D102" s="241"/>
      <c r="E102" s="242"/>
      <c r="F102" s="241"/>
      <c r="G102" s="242"/>
      <c r="H102" s="242"/>
      <c r="I102" s="49">
        <v>5920.42</v>
      </c>
    </row>
    <row r="103" spans="1:255" ht="13.5" thickBot="1" x14ac:dyDescent="0.25">
      <c r="A103" s="46"/>
      <c r="B103" s="79">
        <f>SUM(B102:B102)</f>
        <v>0</v>
      </c>
      <c r="C103" s="78"/>
      <c r="D103" s="79"/>
      <c r="E103" s="80"/>
      <c r="F103" s="78"/>
      <c r="G103" s="78"/>
      <c r="H103" s="79" t="s">
        <v>16</v>
      </c>
      <c r="I103" s="81">
        <f>SUM(I102:I102)</f>
        <v>5920.42</v>
      </c>
    </row>
    <row r="104" spans="1:255" ht="39.75" customHeight="1" thickBot="1" x14ac:dyDescent="0.25">
      <c r="A104" s="137" t="s">
        <v>97</v>
      </c>
      <c r="B104" s="117" t="s">
        <v>15</v>
      </c>
      <c r="C104" s="117" t="s">
        <v>4</v>
      </c>
      <c r="D104" s="117" t="s">
        <v>22</v>
      </c>
      <c r="E104" s="285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255" ht="13.5" thickBot="1" x14ac:dyDescent="0.25">
      <c r="A105" s="209"/>
      <c r="B105" s="188"/>
      <c r="C105" s="73" t="s">
        <v>86</v>
      </c>
      <c r="D105" s="166"/>
      <c r="E105" s="53"/>
      <c r="F105" s="53"/>
      <c r="G105" s="53"/>
      <c r="H105" s="156"/>
      <c r="I105" s="571">
        <v>9382.6</v>
      </c>
    </row>
    <row r="106" spans="1:255" ht="13.5" thickBot="1" x14ac:dyDescent="0.25">
      <c r="A106" s="137"/>
      <c r="B106" s="277"/>
      <c r="C106" s="78"/>
      <c r="D106" s="79"/>
      <c r="E106" s="80"/>
      <c r="F106" s="78"/>
      <c r="G106" s="78"/>
      <c r="H106" s="79"/>
      <c r="I106" s="81">
        <f>SUM(I105)</f>
        <v>9382.6</v>
      </c>
    </row>
    <row r="107" spans="1:255" ht="12.75" customHeight="1" x14ac:dyDescent="0.2">
      <c r="A107" s="9"/>
      <c r="B107" s="9"/>
      <c r="C107" s="9"/>
      <c r="D107" s="9"/>
      <c r="E107" s="9"/>
      <c r="F107" s="20"/>
      <c r="G107" s="20"/>
      <c r="H107" s="20"/>
      <c r="I107" s="20"/>
    </row>
    <row r="108" spans="1:255" ht="12.75" customHeight="1" x14ac:dyDescent="0.2">
      <c r="A108" s="21" t="s">
        <v>20</v>
      </c>
      <c r="B108" s="22"/>
      <c r="C108" s="23"/>
      <c r="D108" s="4" t="s">
        <v>8</v>
      </c>
      <c r="E108" s="4" t="s">
        <v>5</v>
      </c>
      <c r="F108" s="122" t="s">
        <v>6</v>
      </c>
    </row>
    <row r="109" spans="1:255" ht="12.75" customHeight="1" x14ac:dyDescent="0.2">
      <c r="A109" s="593" t="s">
        <v>14</v>
      </c>
      <c r="B109" s="594"/>
      <c r="C109" s="25"/>
      <c r="D109" s="26">
        <f>B18</f>
        <v>16678.510000000002</v>
      </c>
      <c r="E109" s="26">
        <f>I18</f>
        <v>0</v>
      </c>
      <c r="F109" s="123">
        <f>D109+E109</f>
        <v>16678.510000000002</v>
      </c>
    </row>
    <row r="110" spans="1:255" ht="12.75" customHeight="1" x14ac:dyDescent="0.2">
      <c r="A110" s="593" t="s">
        <v>1603</v>
      </c>
      <c r="B110" s="594"/>
      <c r="C110" s="25"/>
      <c r="D110" s="26">
        <f>B32</f>
        <v>13213.771999999999</v>
      </c>
      <c r="E110" s="26">
        <f>I32</f>
        <v>263.48</v>
      </c>
      <c r="F110" s="123">
        <f>D110+E110</f>
        <v>13477.251999999999</v>
      </c>
    </row>
    <row r="111" spans="1:255" ht="12.75" customHeight="1" x14ac:dyDescent="0.2">
      <c r="A111" s="593" t="s">
        <v>13</v>
      </c>
      <c r="B111" s="594"/>
      <c r="C111" s="25"/>
      <c r="D111" s="26">
        <f>B52</f>
        <v>4988.17</v>
      </c>
      <c r="E111" s="26">
        <f>I52</f>
        <v>15.3</v>
      </c>
      <c r="F111" s="123">
        <f>D111+E111</f>
        <v>5003.47</v>
      </c>
    </row>
    <row r="112" spans="1:255" ht="12.75" customHeight="1" x14ac:dyDescent="0.2">
      <c r="A112" s="593" t="s">
        <v>383</v>
      </c>
      <c r="B112" s="594"/>
      <c r="C112" s="25"/>
      <c r="D112" s="26">
        <f>B67</f>
        <v>0</v>
      </c>
      <c r="E112" s="26">
        <f>I67</f>
        <v>0</v>
      </c>
      <c r="F112" s="123">
        <f>D112+E112</f>
        <v>0</v>
      </c>
      <c r="G112" s="56"/>
    </row>
    <row r="113" spans="1:7" ht="12.75" customHeight="1" x14ac:dyDescent="0.2">
      <c r="A113" s="593" t="s">
        <v>25</v>
      </c>
      <c r="B113" s="594"/>
      <c r="C113" s="25"/>
      <c r="D113" s="26">
        <f>B100</f>
        <v>4383.09</v>
      </c>
      <c r="E113" s="26">
        <f>I100</f>
        <v>148.16999999999999</v>
      </c>
      <c r="F113" s="123">
        <f>D113+E113</f>
        <v>4531.26</v>
      </c>
      <c r="G113" s="56"/>
    </row>
    <row r="114" spans="1:7" ht="12.75" customHeight="1" x14ac:dyDescent="0.2">
      <c r="A114" s="607" t="s">
        <v>68</v>
      </c>
      <c r="B114" s="608"/>
      <c r="C114" s="248"/>
      <c r="D114" s="249"/>
      <c r="E114" s="249"/>
      <c r="F114" s="245">
        <f>F115+F116+F117+F118</f>
        <v>24285.1</v>
      </c>
      <c r="G114" s="56"/>
    </row>
    <row r="115" spans="1:7" ht="12.75" customHeight="1" x14ac:dyDescent="0.2">
      <c r="A115" s="605" t="s">
        <v>81</v>
      </c>
      <c r="B115" s="606"/>
      <c r="C115" s="25"/>
      <c r="D115" s="26"/>
      <c r="E115" s="26"/>
      <c r="F115" s="123">
        <f>I81</f>
        <v>3703.1400000000003</v>
      </c>
      <c r="G115" s="56"/>
    </row>
    <row r="116" spans="1:7" ht="12.75" customHeight="1" x14ac:dyDescent="0.2">
      <c r="A116" s="605" t="s">
        <v>91</v>
      </c>
      <c r="B116" s="606"/>
      <c r="C116" s="25"/>
      <c r="D116" s="26"/>
      <c r="E116" s="26"/>
      <c r="F116" s="123">
        <f>I82</f>
        <v>14318.68</v>
      </c>
      <c r="G116" s="56"/>
    </row>
    <row r="117" spans="1:7" ht="12.75" customHeight="1" x14ac:dyDescent="0.2">
      <c r="A117" s="605" t="s">
        <v>85</v>
      </c>
      <c r="B117" s="606"/>
      <c r="C117" s="25"/>
      <c r="D117" s="26"/>
      <c r="E117" s="26"/>
      <c r="F117" s="123">
        <f>I83</f>
        <v>1076.3699999999999</v>
      </c>
      <c r="G117" s="56"/>
    </row>
    <row r="118" spans="1:7" ht="12.75" customHeight="1" x14ac:dyDescent="0.2">
      <c r="A118" s="605" t="s">
        <v>90</v>
      </c>
      <c r="B118" s="606"/>
      <c r="C118" s="25"/>
      <c r="D118" s="26"/>
      <c r="E118" s="26"/>
      <c r="F118" s="123">
        <f>I84</f>
        <v>5186.91</v>
      </c>
      <c r="G118" s="56"/>
    </row>
    <row r="119" spans="1:7" ht="12.75" customHeight="1" x14ac:dyDescent="0.2">
      <c r="A119" s="614" t="s">
        <v>2</v>
      </c>
      <c r="B119" s="615"/>
      <c r="C119" s="25"/>
      <c r="D119" s="26">
        <f>B103</f>
        <v>0</v>
      </c>
      <c r="E119" s="26"/>
      <c r="F119" s="123">
        <f>D119+E119+I103</f>
        <v>5920.42</v>
      </c>
      <c r="G119" s="56"/>
    </row>
    <row r="120" spans="1:7" ht="12.75" customHeight="1" x14ac:dyDescent="0.2">
      <c r="A120" s="614" t="s">
        <v>97</v>
      </c>
      <c r="B120" s="615"/>
      <c r="C120" s="25"/>
      <c r="D120" s="26"/>
      <c r="E120" s="26"/>
      <c r="F120" s="123">
        <f>I106</f>
        <v>9382.6</v>
      </c>
      <c r="G120" s="56"/>
    </row>
    <row r="121" spans="1:7" ht="12.75" customHeight="1" x14ac:dyDescent="0.2">
      <c r="A121" s="612" t="s">
        <v>21</v>
      </c>
      <c r="B121" s="613"/>
      <c r="C121" s="27"/>
      <c r="D121" s="28">
        <f>SUM(D109:D119)</f>
        <v>39263.542000000001</v>
      </c>
      <c r="E121" s="28">
        <f>SUM(E109:E113)</f>
        <v>426.95000000000005</v>
      </c>
      <c r="F121" s="124">
        <f>F109+F110+F111+F112+F113+F114+F119+F120</f>
        <v>79278.612000000008</v>
      </c>
    </row>
  </sheetData>
  <autoFilter ref="A5:I100"/>
  <mergeCells count="18">
    <mergeCell ref="G2:H2"/>
    <mergeCell ref="G1:H1"/>
    <mergeCell ref="A1:B1"/>
    <mergeCell ref="A116:B116"/>
    <mergeCell ref="A115:B115"/>
    <mergeCell ref="A109:B109"/>
    <mergeCell ref="A114:B114"/>
    <mergeCell ref="A69:A81"/>
    <mergeCell ref="A47:A51"/>
    <mergeCell ref="A121:B121"/>
    <mergeCell ref="A110:B110"/>
    <mergeCell ref="A111:B111"/>
    <mergeCell ref="A113:B113"/>
    <mergeCell ref="A119:B119"/>
    <mergeCell ref="A120:B120"/>
    <mergeCell ref="A118:B118"/>
    <mergeCell ref="A117:B117"/>
    <mergeCell ref="A112:B112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1"/>
  <dimension ref="A1:IU137"/>
  <sheetViews>
    <sheetView topLeftCell="A118" zoomScaleNormal="100" workbookViewId="0">
      <selection activeCell="A128" sqref="A128:B128"/>
    </sheetView>
  </sheetViews>
  <sheetFormatPr defaultRowHeight="12.75" customHeight="1" x14ac:dyDescent="0.2"/>
  <cols>
    <col min="1" max="1" width="23" customWidth="1"/>
    <col min="2" max="2" width="11.140625" customWidth="1"/>
    <col min="3" max="3" width="12.85546875" customWidth="1"/>
    <col min="4" max="4" width="17.5703125" customWidth="1"/>
    <col min="5" max="5" width="26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494.6</v>
      </c>
      <c r="E2" s="5">
        <v>108835.65</v>
      </c>
      <c r="F2" s="6">
        <v>112638.56</v>
      </c>
      <c r="G2" s="586">
        <f>E2-F2</f>
        <v>-3802.9100000000035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18</v>
      </c>
      <c r="F3" s="1"/>
      <c r="G3" s="1"/>
      <c r="H3" s="1" t="s">
        <v>24</v>
      </c>
      <c r="I3" s="8">
        <f>F2-F137</f>
        <v>-6885.3789909999905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403"/>
      <c r="B6" s="33">
        <v>1959.97</v>
      </c>
      <c r="C6" s="33" t="s">
        <v>65</v>
      </c>
      <c r="D6" s="312"/>
      <c r="E6" s="35"/>
      <c r="F6" s="35"/>
      <c r="G6" s="35"/>
      <c r="H6" s="345"/>
      <c r="I6" s="39">
        <f t="shared" ref="I6:I37" si="0">G6*H6</f>
        <v>0</v>
      </c>
    </row>
    <row r="7" spans="1:9" ht="12.75" customHeight="1" x14ac:dyDescent="0.2">
      <c r="A7" s="421"/>
      <c r="B7" s="74">
        <v>1954.27</v>
      </c>
      <c r="C7" s="74" t="s">
        <v>66</v>
      </c>
      <c r="D7" s="326"/>
      <c r="E7" s="76"/>
      <c r="F7" s="76"/>
      <c r="G7" s="76"/>
      <c r="H7" s="347"/>
      <c r="I7" s="160">
        <f t="shared" si="0"/>
        <v>0</v>
      </c>
    </row>
    <row r="8" spans="1:9" ht="12.75" customHeight="1" x14ac:dyDescent="0.2">
      <c r="A8" s="268"/>
      <c r="B8" s="13">
        <v>2089.02</v>
      </c>
      <c r="C8" s="74" t="s">
        <v>69</v>
      </c>
      <c r="D8" s="274"/>
      <c r="E8" s="15"/>
      <c r="F8" s="15"/>
      <c r="G8" s="15"/>
      <c r="H8" s="16"/>
      <c r="I8" s="160">
        <f t="shared" si="0"/>
        <v>0</v>
      </c>
    </row>
    <row r="9" spans="1:9" ht="12.75" customHeight="1" x14ac:dyDescent="0.2">
      <c r="A9" s="268"/>
      <c r="B9" s="13">
        <v>1853.04</v>
      </c>
      <c r="C9" s="74" t="s">
        <v>71</v>
      </c>
      <c r="D9" s="274"/>
      <c r="E9" s="15"/>
      <c r="F9" s="15"/>
      <c r="G9" s="15"/>
      <c r="H9" s="16"/>
      <c r="I9" s="160">
        <f t="shared" si="0"/>
        <v>0</v>
      </c>
    </row>
    <row r="10" spans="1:9" ht="12.75" customHeight="1" x14ac:dyDescent="0.2">
      <c r="A10" s="268"/>
      <c r="B10" s="13">
        <v>1719.57</v>
      </c>
      <c r="C10" s="74" t="s">
        <v>72</v>
      </c>
      <c r="D10" s="274"/>
      <c r="E10" s="15"/>
      <c r="F10" s="15"/>
      <c r="G10" s="15"/>
      <c r="H10" s="16"/>
      <c r="I10" s="160">
        <f t="shared" si="0"/>
        <v>0</v>
      </c>
    </row>
    <row r="11" spans="1:9" ht="12.75" customHeight="1" x14ac:dyDescent="0.2">
      <c r="A11" s="268"/>
      <c r="B11" s="13">
        <v>1521.97</v>
      </c>
      <c r="C11" s="74" t="s">
        <v>73</v>
      </c>
      <c r="D11" s="274"/>
      <c r="E11" s="15"/>
      <c r="F11" s="15"/>
      <c r="G11" s="15"/>
      <c r="H11" s="16"/>
      <c r="I11" s="160">
        <f t="shared" si="0"/>
        <v>0</v>
      </c>
    </row>
    <row r="12" spans="1:9" ht="12.75" customHeight="1" x14ac:dyDescent="0.2">
      <c r="A12" s="268"/>
      <c r="B12" s="13">
        <v>1976.96</v>
      </c>
      <c r="C12" s="74" t="s">
        <v>74</v>
      </c>
      <c r="D12" s="274"/>
      <c r="E12" s="15"/>
      <c r="F12" s="15"/>
      <c r="G12" s="15"/>
      <c r="H12" s="16"/>
      <c r="I12" s="160">
        <f t="shared" si="0"/>
        <v>0</v>
      </c>
    </row>
    <row r="13" spans="1:9" ht="12.75" customHeight="1" x14ac:dyDescent="0.2">
      <c r="A13" s="268"/>
      <c r="B13" s="13">
        <v>1618.2929999999999</v>
      </c>
      <c r="C13" s="74" t="s">
        <v>75</v>
      </c>
      <c r="D13" s="274"/>
      <c r="E13" s="15"/>
      <c r="F13" s="15"/>
      <c r="G13" s="15"/>
      <c r="H13" s="16"/>
      <c r="I13" s="160">
        <f t="shared" si="0"/>
        <v>0</v>
      </c>
    </row>
    <row r="14" spans="1:9" ht="12.75" customHeight="1" x14ac:dyDescent="0.2">
      <c r="A14" s="268"/>
      <c r="B14" s="13">
        <v>1758.5740000000001</v>
      </c>
      <c r="C14" s="74" t="s">
        <v>76</v>
      </c>
      <c r="D14" s="274"/>
      <c r="E14" s="15"/>
      <c r="F14" s="15"/>
      <c r="G14" s="15"/>
      <c r="H14" s="16"/>
      <c r="I14" s="160">
        <f t="shared" si="0"/>
        <v>0</v>
      </c>
    </row>
    <row r="15" spans="1:9" ht="12.75" customHeight="1" thickBot="1" x14ac:dyDescent="0.25">
      <c r="A15" s="316"/>
      <c r="B15" s="74">
        <v>1781.7670000000001</v>
      </c>
      <c r="C15" s="74" t="s">
        <v>77</v>
      </c>
      <c r="D15" s="326"/>
      <c r="E15" s="76"/>
      <c r="F15" s="76"/>
      <c r="G15" s="76"/>
      <c r="H15" s="77"/>
      <c r="I15" s="168">
        <f t="shared" si="0"/>
        <v>0</v>
      </c>
    </row>
    <row r="16" spans="1:9" ht="12.75" customHeight="1" x14ac:dyDescent="0.2">
      <c r="A16" s="588" t="s">
        <v>1417</v>
      </c>
      <c r="B16" s="579">
        <v>1926.6110000000001</v>
      </c>
      <c r="C16" s="579" t="s">
        <v>78</v>
      </c>
      <c r="D16" s="616"/>
      <c r="E16" s="37" t="s">
        <v>280</v>
      </c>
      <c r="F16" s="37" t="s">
        <v>100</v>
      </c>
      <c r="G16" s="37">
        <v>1</v>
      </c>
      <c r="H16" s="38">
        <v>170</v>
      </c>
      <c r="I16" s="39">
        <f t="shared" si="0"/>
        <v>170</v>
      </c>
    </row>
    <row r="17" spans="1:9" ht="12.75" customHeight="1" x14ac:dyDescent="0.2">
      <c r="A17" s="589"/>
      <c r="B17" s="581"/>
      <c r="C17" s="581"/>
      <c r="D17" s="622"/>
      <c r="E17" s="15" t="s">
        <v>846</v>
      </c>
      <c r="F17" s="15" t="s">
        <v>102</v>
      </c>
      <c r="G17" s="15">
        <v>5</v>
      </c>
      <c r="H17" s="16">
        <v>120</v>
      </c>
      <c r="I17" s="160">
        <f t="shared" si="0"/>
        <v>600</v>
      </c>
    </row>
    <row r="18" spans="1:9" ht="12.75" customHeight="1" x14ac:dyDescent="0.2">
      <c r="A18" s="589"/>
      <c r="B18" s="581"/>
      <c r="C18" s="581"/>
      <c r="D18" s="622"/>
      <c r="E18" s="35" t="s">
        <v>305</v>
      </c>
      <c r="F18" s="35" t="s">
        <v>285</v>
      </c>
      <c r="G18" s="35">
        <v>2.5</v>
      </c>
      <c r="H18" s="36">
        <v>450</v>
      </c>
      <c r="I18" s="160">
        <f t="shared" si="0"/>
        <v>1125</v>
      </c>
    </row>
    <row r="19" spans="1:9" ht="12.75" customHeight="1" x14ac:dyDescent="0.2">
      <c r="A19" s="589"/>
      <c r="B19" s="581"/>
      <c r="C19" s="581"/>
      <c r="D19" s="622"/>
      <c r="E19" s="35" t="s">
        <v>278</v>
      </c>
      <c r="F19" s="35" t="s">
        <v>285</v>
      </c>
      <c r="G19" s="35">
        <v>3.5</v>
      </c>
      <c r="H19" s="36">
        <v>345</v>
      </c>
      <c r="I19" s="160">
        <f t="shared" si="0"/>
        <v>1207.5</v>
      </c>
    </row>
    <row r="20" spans="1:9" ht="12.75" customHeight="1" x14ac:dyDescent="0.2">
      <c r="A20" s="589"/>
      <c r="B20" s="581"/>
      <c r="C20" s="581"/>
      <c r="D20" s="622"/>
      <c r="E20" s="35" t="s">
        <v>279</v>
      </c>
      <c r="F20" s="35" t="s">
        <v>102</v>
      </c>
      <c r="G20" s="35">
        <v>23</v>
      </c>
      <c r="H20" s="36">
        <v>136</v>
      </c>
      <c r="I20" s="160">
        <f t="shared" si="0"/>
        <v>3128</v>
      </c>
    </row>
    <row r="21" spans="1:9" ht="12.75" customHeight="1" x14ac:dyDescent="0.2">
      <c r="A21" s="589"/>
      <c r="B21" s="581"/>
      <c r="C21" s="581"/>
      <c r="D21" s="622"/>
      <c r="E21" s="35" t="s">
        <v>594</v>
      </c>
      <c r="F21" s="35" t="s">
        <v>285</v>
      </c>
      <c r="G21" s="35">
        <v>12</v>
      </c>
      <c r="H21" s="36">
        <v>40</v>
      </c>
      <c r="I21" s="160">
        <f t="shared" si="0"/>
        <v>480</v>
      </c>
    </row>
    <row r="22" spans="1:9" ht="12.75" customHeight="1" x14ac:dyDescent="0.2">
      <c r="A22" s="589"/>
      <c r="B22" s="581"/>
      <c r="C22" s="581"/>
      <c r="D22" s="622"/>
      <c r="E22" s="35" t="s">
        <v>220</v>
      </c>
      <c r="F22" s="35" t="s">
        <v>100</v>
      </c>
      <c r="G22" s="35">
        <v>1</v>
      </c>
      <c r="H22" s="36">
        <v>160</v>
      </c>
      <c r="I22" s="160">
        <f t="shared" si="0"/>
        <v>160</v>
      </c>
    </row>
    <row r="23" spans="1:9" ht="12.75" customHeight="1" x14ac:dyDescent="0.2">
      <c r="A23" s="589"/>
      <c r="B23" s="581"/>
      <c r="C23" s="581"/>
      <c r="D23" s="622"/>
      <c r="E23" s="35" t="s">
        <v>1215</v>
      </c>
      <c r="F23" s="35" t="s">
        <v>102</v>
      </c>
      <c r="G23" s="35">
        <v>0.1</v>
      </c>
      <c r="H23" s="36">
        <v>110</v>
      </c>
      <c r="I23" s="160">
        <f t="shared" si="0"/>
        <v>11</v>
      </c>
    </row>
    <row r="24" spans="1:9" ht="12.75" customHeight="1" x14ac:dyDescent="0.2">
      <c r="A24" s="589"/>
      <c r="B24" s="581"/>
      <c r="C24" s="581"/>
      <c r="D24" s="622"/>
      <c r="E24" s="35" t="s">
        <v>1418</v>
      </c>
      <c r="F24" s="35" t="s">
        <v>108</v>
      </c>
      <c r="G24" s="35">
        <v>0.5</v>
      </c>
      <c r="H24" s="36">
        <v>330</v>
      </c>
      <c r="I24" s="160">
        <f t="shared" si="0"/>
        <v>165</v>
      </c>
    </row>
    <row r="25" spans="1:9" ht="12.75" customHeight="1" thickBot="1" x14ac:dyDescent="0.25">
      <c r="A25" s="590"/>
      <c r="B25" s="580"/>
      <c r="C25" s="580"/>
      <c r="D25" s="617"/>
      <c r="E25" s="86" t="s">
        <v>1160</v>
      </c>
      <c r="F25" s="86" t="s">
        <v>102</v>
      </c>
      <c r="G25" s="86">
        <v>13</v>
      </c>
      <c r="H25" s="87">
        <v>104</v>
      </c>
      <c r="I25" s="203">
        <f t="shared" si="0"/>
        <v>1352</v>
      </c>
    </row>
    <row r="26" spans="1:9" ht="12.75" customHeight="1" x14ac:dyDescent="0.2">
      <c r="A26" s="588" t="s">
        <v>1417</v>
      </c>
      <c r="B26" s="579">
        <v>1921.442</v>
      </c>
      <c r="C26" s="579" t="s">
        <v>79</v>
      </c>
      <c r="D26" s="616" t="s">
        <v>1525</v>
      </c>
      <c r="E26" s="37" t="s">
        <v>1418</v>
      </c>
      <c r="F26" s="37" t="s">
        <v>108</v>
      </c>
      <c r="G26" s="37">
        <v>1</v>
      </c>
      <c r="H26" s="38">
        <v>330</v>
      </c>
      <c r="I26" s="39">
        <f t="shared" si="0"/>
        <v>330</v>
      </c>
    </row>
    <row r="27" spans="1:9" ht="12.75" customHeight="1" x14ac:dyDescent="0.2">
      <c r="A27" s="589"/>
      <c r="B27" s="581"/>
      <c r="C27" s="581"/>
      <c r="D27" s="622"/>
      <c r="E27" s="35" t="s">
        <v>1526</v>
      </c>
      <c r="F27" s="35" t="s">
        <v>108</v>
      </c>
      <c r="G27" s="35">
        <v>0.5</v>
      </c>
      <c r="H27" s="36">
        <v>510</v>
      </c>
      <c r="I27" s="160">
        <f t="shared" si="0"/>
        <v>255</v>
      </c>
    </row>
    <row r="28" spans="1:9" ht="12.75" customHeight="1" x14ac:dyDescent="0.2">
      <c r="A28" s="589"/>
      <c r="B28" s="581"/>
      <c r="C28" s="581"/>
      <c r="D28" s="622"/>
      <c r="E28" s="35" t="s">
        <v>1527</v>
      </c>
      <c r="F28" s="35" t="s">
        <v>138</v>
      </c>
      <c r="G28" s="35">
        <v>2</v>
      </c>
      <c r="H28" s="36">
        <v>205</v>
      </c>
      <c r="I28" s="160">
        <f t="shared" si="0"/>
        <v>410</v>
      </c>
    </row>
    <row r="29" spans="1:9" ht="12.75" customHeight="1" x14ac:dyDescent="0.2">
      <c r="A29" s="589"/>
      <c r="B29" s="581"/>
      <c r="C29" s="581"/>
      <c r="D29" s="622"/>
      <c r="E29" s="35" t="s">
        <v>279</v>
      </c>
      <c r="F29" s="35" t="s">
        <v>285</v>
      </c>
      <c r="G29" s="35">
        <v>14</v>
      </c>
      <c r="H29" s="36">
        <v>136</v>
      </c>
      <c r="I29" s="160">
        <f t="shared" si="0"/>
        <v>1904</v>
      </c>
    </row>
    <row r="30" spans="1:9" ht="12.75" customHeight="1" x14ac:dyDescent="0.2">
      <c r="A30" s="589"/>
      <c r="B30" s="581"/>
      <c r="C30" s="581"/>
      <c r="D30" s="622"/>
      <c r="E30" s="35" t="s">
        <v>305</v>
      </c>
      <c r="F30" s="35" t="s">
        <v>285</v>
      </c>
      <c r="G30" s="35">
        <v>1</v>
      </c>
      <c r="H30" s="36">
        <v>450</v>
      </c>
      <c r="I30" s="160">
        <f t="shared" si="0"/>
        <v>450</v>
      </c>
    </row>
    <row r="31" spans="1:9" ht="12.75" customHeight="1" x14ac:dyDescent="0.2">
      <c r="A31" s="589"/>
      <c r="B31" s="581"/>
      <c r="C31" s="581"/>
      <c r="D31" s="622"/>
      <c r="E31" s="35" t="s">
        <v>278</v>
      </c>
      <c r="F31" s="35" t="s">
        <v>285</v>
      </c>
      <c r="G31" s="35">
        <v>3.5</v>
      </c>
      <c r="H31" s="36">
        <v>345</v>
      </c>
      <c r="I31" s="160">
        <f t="shared" si="0"/>
        <v>1207.5</v>
      </c>
    </row>
    <row r="32" spans="1:9" ht="12.75" customHeight="1" x14ac:dyDescent="0.2">
      <c r="A32" s="589"/>
      <c r="B32" s="581"/>
      <c r="C32" s="581"/>
      <c r="D32" s="622"/>
      <c r="E32" s="35" t="s">
        <v>1528</v>
      </c>
      <c r="F32" s="35" t="s">
        <v>108</v>
      </c>
      <c r="G32" s="35">
        <v>0.5</v>
      </c>
      <c r="H32" s="36">
        <v>510</v>
      </c>
      <c r="I32" s="160">
        <f t="shared" si="0"/>
        <v>255</v>
      </c>
    </row>
    <row r="33" spans="1:9" ht="12.75" customHeight="1" x14ac:dyDescent="0.2">
      <c r="A33" s="589"/>
      <c r="B33" s="581"/>
      <c r="C33" s="581"/>
      <c r="D33" s="622"/>
      <c r="E33" s="35" t="s">
        <v>305</v>
      </c>
      <c r="F33" s="35" t="s">
        <v>285</v>
      </c>
      <c r="G33" s="35">
        <v>1.25</v>
      </c>
      <c r="H33" s="36">
        <v>500</v>
      </c>
      <c r="I33" s="160">
        <f t="shared" si="0"/>
        <v>625</v>
      </c>
    </row>
    <row r="34" spans="1:9" ht="12.75" customHeight="1" x14ac:dyDescent="0.2">
      <c r="A34" s="589"/>
      <c r="B34" s="581"/>
      <c r="C34" s="581"/>
      <c r="D34" s="622"/>
      <c r="E34" s="35" t="s">
        <v>594</v>
      </c>
      <c r="F34" s="35" t="s">
        <v>285</v>
      </c>
      <c r="G34" s="35">
        <v>11</v>
      </c>
      <c r="H34" s="36">
        <v>40</v>
      </c>
      <c r="I34" s="160">
        <f t="shared" si="0"/>
        <v>440</v>
      </c>
    </row>
    <row r="35" spans="1:9" ht="12.75" customHeight="1" x14ac:dyDescent="0.2">
      <c r="A35" s="589"/>
      <c r="B35" s="581"/>
      <c r="C35" s="581"/>
      <c r="D35" s="622"/>
      <c r="E35" s="35" t="s">
        <v>504</v>
      </c>
      <c r="F35" s="35" t="s">
        <v>285</v>
      </c>
      <c r="G35" s="35">
        <v>4.5</v>
      </c>
      <c r="H35" s="36">
        <v>50</v>
      </c>
      <c r="I35" s="160">
        <f t="shared" si="0"/>
        <v>225</v>
      </c>
    </row>
    <row r="36" spans="1:9" ht="12.75" customHeight="1" x14ac:dyDescent="0.2">
      <c r="A36" s="589"/>
      <c r="B36" s="581"/>
      <c r="C36" s="581"/>
      <c r="D36" s="622"/>
      <c r="E36" s="35" t="s">
        <v>1160</v>
      </c>
      <c r="F36" s="35" t="s">
        <v>102</v>
      </c>
      <c r="G36" s="35">
        <v>12</v>
      </c>
      <c r="H36" s="36">
        <v>104</v>
      </c>
      <c r="I36" s="160">
        <f t="shared" si="0"/>
        <v>1248</v>
      </c>
    </row>
    <row r="37" spans="1:9" ht="12.75" customHeight="1" thickBot="1" x14ac:dyDescent="0.25">
      <c r="A37" s="590"/>
      <c r="B37" s="580"/>
      <c r="C37" s="580"/>
      <c r="D37" s="617"/>
      <c r="E37" s="86" t="s">
        <v>1529</v>
      </c>
      <c r="F37" s="86" t="s">
        <v>100</v>
      </c>
      <c r="G37" s="86">
        <v>1</v>
      </c>
      <c r="H37" s="87">
        <v>44</v>
      </c>
      <c r="I37" s="203">
        <f t="shared" si="0"/>
        <v>44</v>
      </c>
    </row>
    <row r="38" spans="1:9" ht="12.75" customHeight="1" thickBot="1" x14ac:dyDescent="0.25">
      <c r="A38" s="183"/>
      <c r="B38" s="200">
        <f>SUM(B6:B37)</f>
        <v>22081.486999999997</v>
      </c>
      <c r="C38" s="201"/>
      <c r="D38" s="200"/>
      <c r="E38" s="202"/>
      <c r="F38" s="201"/>
      <c r="G38" s="201"/>
      <c r="H38" s="338" t="s">
        <v>16</v>
      </c>
      <c r="I38" s="132">
        <f>SUM(I6:I37)</f>
        <v>15792</v>
      </c>
    </row>
    <row r="39" spans="1:9" ht="77.25" thickBot="1" x14ac:dyDescent="0.25">
      <c r="A39" s="137" t="s">
        <v>1602</v>
      </c>
      <c r="B39" s="117" t="s">
        <v>15</v>
      </c>
      <c r="C39" s="117" t="s">
        <v>4</v>
      </c>
      <c r="D39" s="117" t="s">
        <v>22</v>
      </c>
      <c r="E39" s="121" t="s">
        <v>17</v>
      </c>
      <c r="F39" s="117" t="s">
        <v>18</v>
      </c>
      <c r="G39" s="117" t="s">
        <v>9</v>
      </c>
      <c r="H39" s="117" t="s">
        <v>12</v>
      </c>
      <c r="I39" s="118" t="s">
        <v>11</v>
      </c>
    </row>
    <row r="40" spans="1:9" ht="12.75" customHeight="1" x14ac:dyDescent="0.2">
      <c r="A40" s="403"/>
      <c r="B40" s="33">
        <v>2290.39</v>
      </c>
      <c r="C40" s="33" t="s">
        <v>65</v>
      </c>
      <c r="D40" s="401"/>
      <c r="E40" s="35"/>
      <c r="F40" s="35"/>
      <c r="G40" s="35"/>
      <c r="H40" s="36"/>
      <c r="I40" s="43">
        <f t="shared" ref="I40:I51" si="1">G40*H40</f>
        <v>0</v>
      </c>
    </row>
    <row r="41" spans="1:9" ht="12.75" customHeight="1" x14ac:dyDescent="0.2">
      <c r="A41" s="421"/>
      <c r="B41" s="74">
        <v>1921.92</v>
      </c>
      <c r="C41" s="74" t="s">
        <v>66</v>
      </c>
      <c r="D41" s="405"/>
      <c r="E41" s="76"/>
      <c r="F41" s="76"/>
      <c r="G41" s="76"/>
      <c r="H41" s="77"/>
      <c r="I41" s="43">
        <f t="shared" si="1"/>
        <v>0</v>
      </c>
    </row>
    <row r="42" spans="1:9" ht="12.75" customHeight="1" x14ac:dyDescent="0.2">
      <c r="A42" s="268"/>
      <c r="B42" s="13">
        <v>1927.15</v>
      </c>
      <c r="C42" s="74" t="s">
        <v>69</v>
      </c>
      <c r="D42" s="271"/>
      <c r="E42" s="15"/>
      <c r="F42" s="15"/>
      <c r="G42" s="15"/>
      <c r="H42" s="16"/>
      <c r="I42" s="43">
        <f t="shared" si="1"/>
        <v>0</v>
      </c>
    </row>
    <row r="43" spans="1:9" ht="12.75" customHeight="1" x14ac:dyDescent="0.2">
      <c r="A43" s="268"/>
      <c r="B43" s="13">
        <v>1784.09</v>
      </c>
      <c r="C43" s="74" t="s">
        <v>71</v>
      </c>
      <c r="D43" s="271"/>
      <c r="E43" s="15"/>
      <c r="F43" s="15"/>
      <c r="G43" s="15"/>
      <c r="H43" s="16"/>
      <c r="I43" s="43">
        <f t="shared" si="1"/>
        <v>0</v>
      </c>
    </row>
    <row r="44" spans="1:9" ht="12.75" customHeight="1" x14ac:dyDescent="0.2">
      <c r="A44" s="268"/>
      <c r="B44" s="13">
        <v>1778.61</v>
      </c>
      <c r="C44" s="74" t="s">
        <v>72</v>
      </c>
      <c r="D44" s="271"/>
      <c r="E44" s="15"/>
      <c r="F44" s="15"/>
      <c r="G44" s="15"/>
      <c r="H44" s="16"/>
      <c r="I44" s="43">
        <f t="shared" si="1"/>
        <v>0</v>
      </c>
    </row>
    <row r="45" spans="1:9" ht="12.75" customHeight="1" x14ac:dyDescent="0.2">
      <c r="A45" s="11"/>
      <c r="B45" s="13">
        <v>1752.88</v>
      </c>
      <c r="C45" s="74" t="s">
        <v>73</v>
      </c>
      <c r="D45" s="14"/>
      <c r="E45" s="15"/>
      <c r="F45" s="15"/>
      <c r="G45" s="15"/>
      <c r="H45" s="16"/>
      <c r="I45" s="43">
        <f t="shared" si="1"/>
        <v>0</v>
      </c>
    </row>
    <row r="46" spans="1:9" ht="12.75" customHeight="1" thickBot="1" x14ac:dyDescent="0.25">
      <c r="A46" s="30"/>
      <c r="B46" s="74">
        <v>1706.93</v>
      </c>
      <c r="C46" s="74" t="s">
        <v>74</v>
      </c>
      <c r="D46" s="75"/>
      <c r="E46" s="76"/>
      <c r="F46" s="76"/>
      <c r="G46" s="76"/>
      <c r="H46" s="77"/>
      <c r="I46" s="204">
        <f t="shared" si="1"/>
        <v>0</v>
      </c>
    </row>
    <row r="47" spans="1:9" ht="26.25" thickBot="1" x14ac:dyDescent="0.25">
      <c r="A47" s="46" t="s">
        <v>353</v>
      </c>
      <c r="B47" s="167">
        <v>1763.0809999999999</v>
      </c>
      <c r="C47" s="88" t="s">
        <v>75</v>
      </c>
      <c r="D47" s="89"/>
      <c r="E47" s="47" t="s">
        <v>1125</v>
      </c>
      <c r="F47" s="47" t="s">
        <v>100</v>
      </c>
      <c r="G47" s="47">
        <v>1</v>
      </c>
      <c r="H47" s="48">
        <v>35</v>
      </c>
      <c r="I47" s="49">
        <f t="shared" si="1"/>
        <v>35</v>
      </c>
    </row>
    <row r="48" spans="1:9" ht="12.75" customHeight="1" thickBot="1" x14ac:dyDescent="0.25">
      <c r="A48" s="32"/>
      <c r="B48" s="33">
        <v>2074.143</v>
      </c>
      <c r="C48" s="170" t="s">
        <v>76</v>
      </c>
      <c r="D48" s="34"/>
      <c r="E48" s="35"/>
      <c r="F48" s="35"/>
      <c r="G48" s="35"/>
      <c r="H48" s="36"/>
      <c r="I48" s="160">
        <f t="shared" si="1"/>
        <v>0</v>
      </c>
    </row>
    <row r="49" spans="1:9" ht="12.75" customHeight="1" thickBot="1" x14ac:dyDescent="0.25">
      <c r="A49" s="11"/>
      <c r="B49" s="13">
        <v>1666.126</v>
      </c>
      <c r="C49" s="88" t="s">
        <v>77</v>
      </c>
      <c r="D49" s="14"/>
      <c r="E49" s="15"/>
      <c r="F49" s="15"/>
      <c r="G49" s="15"/>
      <c r="H49" s="16"/>
      <c r="I49" s="43">
        <f t="shared" si="1"/>
        <v>0</v>
      </c>
    </row>
    <row r="50" spans="1:9" ht="12.75" customHeight="1" thickBot="1" x14ac:dyDescent="0.25">
      <c r="A50" s="11"/>
      <c r="B50" s="13">
        <v>2156.4270000000001</v>
      </c>
      <c r="C50" s="88" t="s">
        <v>78</v>
      </c>
      <c r="D50" s="14"/>
      <c r="E50" s="15"/>
      <c r="F50" s="15"/>
      <c r="G50" s="15"/>
      <c r="H50" s="16"/>
      <c r="I50" s="43">
        <f t="shared" si="1"/>
        <v>0</v>
      </c>
    </row>
    <row r="51" spans="1:9" ht="12.75" customHeight="1" thickBot="1" x14ac:dyDescent="0.25">
      <c r="A51" s="268"/>
      <c r="B51" s="13">
        <v>1851.1379999999999</v>
      </c>
      <c r="C51" s="88" t="s">
        <v>79</v>
      </c>
      <c r="D51" s="271"/>
      <c r="E51" s="15"/>
      <c r="F51" s="15"/>
      <c r="G51" s="15"/>
      <c r="H51" s="16"/>
      <c r="I51" s="43">
        <f t="shared" si="1"/>
        <v>0</v>
      </c>
    </row>
    <row r="52" spans="1:9" ht="12.75" customHeight="1" thickBot="1" x14ac:dyDescent="0.25">
      <c r="A52" s="222"/>
      <c r="B52" s="111">
        <f>SUM(B40:B51)</f>
        <v>22672.885000000002</v>
      </c>
      <c r="C52" s="112"/>
      <c r="D52" s="111"/>
      <c r="E52" s="113"/>
      <c r="F52" s="112"/>
      <c r="G52" s="112"/>
      <c r="H52" s="111" t="s">
        <v>16</v>
      </c>
      <c r="I52" s="235">
        <f>SUM(I40:I51)</f>
        <v>35</v>
      </c>
    </row>
    <row r="53" spans="1:9" ht="64.5" thickBot="1" x14ac:dyDescent="0.25">
      <c r="A53" s="137" t="s">
        <v>381</v>
      </c>
      <c r="B53" s="117" t="s">
        <v>15</v>
      </c>
      <c r="C53" s="117" t="s">
        <v>4</v>
      </c>
      <c r="D53" s="117" t="s">
        <v>22</v>
      </c>
      <c r="E53" s="121" t="s">
        <v>17</v>
      </c>
      <c r="F53" s="117" t="s">
        <v>18</v>
      </c>
      <c r="G53" s="117" t="s">
        <v>9</v>
      </c>
      <c r="H53" s="117" t="s">
        <v>12</v>
      </c>
      <c r="I53" s="118" t="s">
        <v>11</v>
      </c>
    </row>
    <row r="54" spans="1:9" ht="12.75" customHeight="1" thickBot="1" x14ac:dyDescent="0.25">
      <c r="A54" s="230"/>
      <c r="B54" s="107">
        <v>949.4</v>
      </c>
      <c r="C54" s="58" t="s">
        <v>65</v>
      </c>
      <c r="D54" s="67"/>
      <c r="E54" s="59"/>
      <c r="F54" s="59"/>
      <c r="G54" s="59"/>
      <c r="H54" s="60"/>
      <c r="I54" s="61"/>
    </row>
    <row r="55" spans="1:9" ht="12.75" customHeight="1" thickBot="1" x14ac:dyDescent="0.25">
      <c r="A55" s="230"/>
      <c r="B55" s="125">
        <v>960.96</v>
      </c>
      <c r="C55" s="126" t="s">
        <v>66</v>
      </c>
      <c r="D55" s="127"/>
      <c r="E55" s="128"/>
      <c r="F55" s="128"/>
      <c r="G55" s="128"/>
      <c r="H55" s="129"/>
      <c r="I55" s="130"/>
    </row>
    <row r="56" spans="1:9" ht="12.75" customHeight="1" thickBot="1" x14ac:dyDescent="0.25">
      <c r="A56" s="230"/>
      <c r="B56" s="109">
        <v>912.93</v>
      </c>
      <c r="C56" s="88" t="s">
        <v>69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>
        <v>908.79</v>
      </c>
      <c r="C57" s="88" t="s">
        <v>71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>
        <v>931.43</v>
      </c>
      <c r="C58" s="88" t="s">
        <v>72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>
        <v>1007.39</v>
      </c>
      <c r="C59" s="88" t="s">
        <v>73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24"/>
      <c r="B60" s="109">
        <v>735.61</v>
      </c>
      <c r="C60" s="88" t="s">
        <v>74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24"/>
      <c r="B61" s="109">
        <v>941.97772099999997</v>
      </c>
      <c r="C61" s="88" t="s">
        <v>75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24"/>
      <c r="B62" s="109">
        <v>770.92055000000005</v>
      </c>
      <c r="C62" s="88" t="s">
        <v>76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24"/>
      <c r="B63" s="109">
        <v>730.3723</v>
      </c>
      <c r="C63" s="88" t="s">
        <v>77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24"/>
      <c r="B64" s="109">
        <v>817.42282</v>
      </c>
      <c r="C64" s="88" t="s">
        <v>78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24"/>
      <c r="B65" s="109">
        <v>829.13909999999998</v>
      </c>
      <c r="C65" s="88" t="s">
        <v>79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1"/>
      <c r="B66" s="512">
        <f>SUM(B54:B65)</f>
        <v>10496.342490999999</v>
      </c>
      <c r="C66" s="88" t="s">
        <v>86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596" t="s">
        <v>114</v>
      </c>
      <c r="B67" s="109">
        <v>100.84</v>
      </c>
      <c r="C67" s="88" t="s">
        <v>72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597"/>
      <c r="B68" s="109">
        <v>149.1</v>
      </c>
      <c r="C68" s="88" t="s">
        <v>73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597"/>
      <c r="B69" s="109">
        <v>74.209999999999994</v>
      </c>
      <c r="C69" s="88" t="s">
        <v>74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597"/>
      <c r="B70" s="109">
        <v>30.03</v>
      </c>
      <c r="C70" s="88" t="s">
        <v>75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598"/>
      <c r="B71" s="512">
        <f>SUM(B67:B70)</f>
        <v>354.17999999999995</v>
      </c>
      <c r="C71" s="88" t="s">
        <v>86</v>
      </c>
      <c r="D71" s="89"/>
      <c r="E71" s="47"/>
      <c r="F71" s="47"/>
      <c r="G71" s="47"/>
      <c r="H71" s="48"/>
      <c r="I71" s="49">
        <v>100.9</v>
      </c>
    </row>
    <row r="72" spans="1:9" ht="12.75" customHeight="1" thickBot="1" x14ac:dyDescent="0.25">
      <c r="A72" s="183"/>
      <c r="B72" s="111">
        <f>B66+B71</f>
        <v>10850.522491</v>
      </c>
      <c r="C72" s="112"/>
      <c r="D72" s="111"/>
      <c r="E72" s="113"/>
      <c r="F72" s="112"/>
      <c r="G72" s="112"/>
      <c r="H72" s="111" t="s">
        <v>16</v>
      </c>
      <c r="I72" s="235">
        <f>SUM(I54:I71)</f>
        <v>100.9</v>
      </c>
    </row>
    <row r="73" spans="1:9" ht="77.25" thickBot="1" x14ac:dyDescent="0.25">
      <c r="A73" s="137" t="s">
        <v>382</v>
      </c>
      <c r="B73" s="120" t="s">
        <v>15</v>
      </c>
      <c r="C73" s="134" t="s">
        <v>4</v>
      </c>
      <c r="D73" s="120" t="s">
        <v>22</v>
      </c>
      <c r="E73" s="135" t="s">
        <v>17</v>
      </c>
      <c r="F73" s="120" t="s">
        <v>18</v>
      </c>
      <c r="G73" s="134" t="s">
        <v>9</v>
      </c>
      <c r="H73" s="120" t="s">
        <v>12</v>
      </c>
      <c r="I73" s="120" t="s">
        <v>11</v>
      </c>
    </row>
    <row r="74" spans="1:9" ht="13.5" thickBot="1" x14ac:dyDescent="0.25">
      <c r="A74" s="230"/>
      <c r="B74" s="109"/>
      <c r="C74" s="55" t="s">
        <v>65</v>
      </c>
      <c r="D74" s="89"/>
      <c r="E74" s="47"/>
      <c r="F74" s="47"/>
      <c r="G74" s="47"/>
      <c r="H74" s="48"/>
      <c r="I74" s="49"/>
    </row>
    <row r="75" spans="1:9" ht="13.5" thickBot="1" x14ac:dyDescent="0.25">
      <c r="A75" s="230"/>
      <c r="B75" s="109"/>
      <c r="C75" s="55" t="s">
        <v>66</v>
      </c>
      <c r="D75" s="89"/>
      <c r="E75" s="47"/>
      <c r="F75" s="47"/>
      <c r="G75" s="47"/>
      <c r="H75" s="48"/>
      <c r="I75" s="49"/>
    </row>
    <row r="76" spans="1:9" ht="13.5" thickBot="1" x14ac:dyDescent="0.25">
      <c r="A76" s="230"/>
      <c r="B76" s="109"/>
      <c r="C76" s="88" t="s">
        <v>69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/>
      <c r="C77" s="88" t="s">
        <v>71</v>
      </c>
      <c r="D77" s="89"/>
      <c r="E77" s="47"/>
      <c r="F77" s="47"/>
      <c r="G77" s="47"/>
      <c r="H77" s="48"/>
      <c r="I77" s="49"/>
    </row>
    <row r="78" spans="1:9" ht="13.5" thickBot="1" x14ac:dyDescent="0.25">
      <c r="A78" s="230"/>
      <c r="B78" s="109"/>
      <c r="C78" s="88" t="s">
        <v>72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/>
      <c r="C79" s="88" t="s">
        <v>73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/>
      <c r="C80" s="88" t="s">
        <v>74</v>
      </c>
      <c r="D80" s="89"/>
      <c r="E80" s="47"/>
      <c r="F80" s="47"/>
      <c r="G80" s="47"/>
      <c r="H80" s="48"/>
      <c r="I80" s="49"/>
    </row>
    <row r="81" spans="1:255" ht="12.75" customHeight="1" thickBot="1" x14ac:dyDescent="0.25">
      <c r="A81" s="230"/>
      <c r="B81" s="109"/>
      <c r="C81" s="88" t="s">
        <v>75</v>
      </c>
      <c r="D81" s="89"/>
      <c r="E81" s="47"/>
      <c r="F81" s="47"/>
      <c r="G81" s="47"/>
      <c r="H81" s="48"/>
      <c r="I81" s="49"/>
    </row>
    <row r="82" spans="1:255" ht="12.75" customHeight="1" thickBot="1" x14ac:dyDescent="0.25">
      <c r="A82" s="230"/>
      <c r="B82" s="109"/>
      <c r="C82" s="88" t="s">
        <v>76</v>
      </c>
      <c r="D82" s="89"/>
      <c r="E82" s="47"/>
      <c r="F82" s="47"/>
      <c r="G82" s="47"/>
      <c r="H82" s="48"/>
      <c r="I82" s="49"/>
    </row>
    <row r="83" spans="1:255" ht="12.75" customHeight="1" thickBot="1" x14ac:dyDescent="0.25">
      <c r="A83" s="230"/>
      <c r="B83" s="109"/>
      <c r="C83" s="88" t="s">
        <v>77</v>
      </c>
      <c r="D83" s="89"/>
      <c r="E83" s="47"/>
      <c r="F83" s="47"/>
      <c r="G83" s="47"/>
      <c r="H83" s="48"/>
      <c r="I83" s="49"/>
    </row>
    <row r="84" spans="1:255" ht="12.75" customHeight="1" thickBot="1" x14ac:dyDescent="0.25">
      <c r="A84" s="230"/>
      <c r="B84" s="109"/>
      <c r="C84" s="88" t="s">
        <v>78</v>
      </c>
      <c r="D84" s="89"/>
      <c r="E84" s="47"/>
      <c r="F84" s="47"/>
      <c r="G84" s="47"/>
      <c r="H84" s="48"/>
      <c r="I84" s="49"/>
    </row>
    <row r="85" spans="1:255" ht="12.75" customHeight="1" thickBot="1" x14ac:dyDescent="0.25">
      <c r="A85" s="230"/>
      <c r="B85" s="109"/>
      <c r="C85" s="88" t="s">
        <v>79</v>
      </c>
      <c r="D85" s="89"/>
      <c r="E85" s="47"/>
      <c r="F85" s="47"/>
      <c r="G85" s="47"/>
      <c r="H85" s="48"/>
      <c r="I85" s="49"/>
    </row>
    <row r="86" spans="1:255" ht="12.75" customHeight="1" thickBot="1" x14ac:dyDescent="0.25">
      <c r="A86" s="230"/>
      <c r="B86" s="109"/>
      <c r="C86" s="170" t="s">
        <v>86</v>
      </c>
      <c r="D86" s="89"/>
      <c r="E86" s="47"/>
      <c r="F86" s="47"/>
      <c r="G86" s="47"/>
      <c r="H86" s="48"/>
      <c r="I86" s="49"/>
    </row>
    <row r="87" spans="1:255" ht="12.75" customHeight="1" thickBot="1" x14ac:dyDescent="0.25">
      <c r="A87" s="183"/>
      <c r="B87" s="200">
        <f>SUM(B85)</f>
        <v>0</v>
      </c>
      <c r="C87" s="201"/>
      <c r="D87" s="200"/>
      <c r="E87" s="202"/>
      <c r="F87" s="201"/>
      <c r="G87" s="201"/>
      <c r="H87" s="200" t="s">
        <v>16</v>
      </c>
      <c r="I87" s="233">
        <f>SUM(I85)</f>
        <v>0</v>
      </c>
    </row>
    <row r="88" spans="1:255" ht="26.25" thickBot="1" x14ac:dyDescent="0.25">
      <c r="A88" s="46" t="s">
        <v>7</v>
      </c>
      <c r="B88" s="117" t="s">
        <v>15</v>
      </c>
      <c r="C88" s="117" t="s">
        <v>4</v>
      </c>
      <c r="D88" s="117" t="s">
        <v>22</v>
      </c>
      <c r="E88" s="121" t="s">
        <v>17</v>
      </c>
      <c r="F88" s="117" t="s">
        <v>18</v>
      </c>
      <c r="G88" s="117" t="s">
        <v>9</v>
      </c>
      <c r="H88" s="117" t="s">
        <v>12</v>
      </c>
      <c r="I88" s="118" t="s">
        <v>11</v>
      </c>
    </row>
    <row r="89" spans="1:255" ht="25.5" x14ac:dyDescent="0.2">
      <c r="A89" s="224" t="s">
        <v>91</v>
      </c>
      <c r="B89" s="13"/>
      <c r="C89" s="13" t="s">
        <v>86</v>
      </c>
      <c r="D89" s="14"/>
      <c r="E89" s="15"/>
      <c r="F89" s="15"/>
      <c r="G89" s="15"/>
      <c r="H89" s="16"/>
      <c r="I89" s="246">
        <v>18791.79</v>
      </c>
    </row>
    <row r="90" spans="1:255" ht="12.75" customHeight="1" x14ac:dyDescent="0.2">
      <c r="A90" s="222" t="s">
        <v>85</v>
      </c>
      <c r="B90" s="13"/>
      <c r="C90" s="13" t="s">
        <v>86</v>
      </c>
      <c r="D90" s="14"/>
      <c r="E90" s="15"/>
      <c r="F90" s="15"/>
      <c r="G90" s="15"/>
      <c r="H90" s="16"/>
      <c r="I90" s="246">
        <v>1506.01</v>
      </c>
    </row>
    <row r="91" spans="1:255" ht="12.75" customHeight="1" thickBot="1" x14ac:dyDescent="0.25">
      <c r="A91" s="222"/>
      <c r="B91" s="112"/>
      <c r="C91" s="112"/>
      <c r="D91" s="111"/>
      <c r="E91" s="113"/>
      <c r="F91" s="112"/>
      <c r="G91" s="112"/>
      <c r="H91" s="111" t="s">
        <v>16</v>
      </c>
      <c r="I91" s="235">
        <f>SUM(I89:I90)</f>
        <v>20297.8</v>
      </c>
    </row>
    <row r="92" spans="1:255" s="45" customFormat="1" ht="83.25" customHeight="1" thickBot="1" x14ac:dyDescent="0.25">
      <c r="A92" s="120" t="s">
        <v>96</v>
      </c>
      <c r="B92" s="117" t="s">
        <v>15</v>
      </c>
      <c r="C92" s="117" t="s">
        <v>4</v>
      </c>
      <c r="D92" s="117" t="s">
        <v>22</v>
      </c>
      <c r="E92" s="121" t="s">
        <v>17</v>
      </c>
      <c r="F92" s="117" t="s">
        <v>18</v>
      </c>
      <c r="G92" s="117" t="s">
        <v>9</v>
      </c>
      <c r="H92" s="117" t="s">
        <v>12</v>
      </c>
      <c r="I92" s="118" t="s">
        <v>11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30"/>
      <c r="B93" s="107">
        <v>544.51</v>
      </c>
      <c r="C93" s="58" t="s">
        <v>65</v>
      </c>
      <c r="D93" s="67"/>
      <c r="E93" s="59"/>
      <c r="F93" s="59"/>
      <c r="G93" s="59"/>
      <c r="H93" s="60"/>
      <c r="I93" s="61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30"/>
      <c r="B94" s="108">
        <v>477.04</v>
      </c>
      <c r="C94" s="95" t="s">
        <v>66</v>
      </c>
      <c r="D94" s="96"/>
      <c r="E94" s="97"/>
      <c r="F94" s="97"/>
      <c r="G94" s="97"/>
      <c r="H94" s="98"/>
      <c r="I94" s="9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30"/>
      <c r="B95" s="109">
        <v>544.59</v>
      </c>
      <c r="C95" s="88" t="s">
        <v>69</v>
      </c>
      <c r="D95" s="89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30"/>
      <c r="B96" s="109">
        <v>539.1</v>
      </c>
      <c r="C96" s="88" t="s">
        <v>71</v>
      </c>
      <c r="D96" s="89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30"/>
      <c r="B97" s="109">
        <v>544.66</v>
      </c>
      <c r="C97" s="88" t="s">
        <v>72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30"/>
      <c r="B98" s="109">
        <v>536.35</v>
      </c>
      <c r="C98" s="88" t="s">
        <v>73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24"/>
      <c r="B99" s="109">
        <v>450.69</v>
      </c>
      <c r="C99" s="88" t="s">
        <v>74</v>
      </c>
      <c r="D99" s="89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4"/>
      <c r="B100" s="109">
        <v>475.18040000000002</v>
      </c>
      <c r="C100" s="88" t="s">
        <v>75</v>
      </c>
      <c r="D100" s="89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24"/>
      <c r="B101" s="109">
        <v>535.26739999999995</v>
      </c>
      <c r="C101" s="88" t="s">
        <v>76</v>
      </c>
      <c r="D101" s="89"/>
      <c r="E101" s="47"/>
      <c r="F101" s="47"/>
      <c r="G101" s="47"/>
      <c r="H101" s="48"/>
      <c r="I101" s="49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4"/>
      <c r="B102" s="109">
        <v>437.20080000000002</v>
      </c>
      <c r="C102" s="88" t="s">
        <v>77</v>
      </c>
      <c r="D102" s="89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4"/>
      <c r="B103" s="109">
        <v>440.45400000000001</v>
      </c>
      <c r="C103" s="88" t="s">
        <v>78</v>
      </c>
      <c r="D103" s="89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4"/>
      <c r="B104" s="109">
        <v>549.76189999999997</v>
      </c>
      <c r="C104" s="88" t="s">
        <v>79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3.5" thickBot="1" x14ac:dyDescent="0.25">
      <c r="A105" s="224"/>
      <c r="B105" s="188"/>
      <c r="C105" s="73" t="s">
        <v>86</v>
      </c>
      <c r="D105" s="166"/>
      <c r="E105" s="53"/>
      <c r="F105" s="53"/>
      <c r="G105" s="53"/>
      <c r="H105" s="156"/>
      <c r="I105" s="49">
        <v>207.31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4"/>
      <c r="B106" s="18">
        <f>SUM(B93:B104)</f>
        <v>6074.8044999999984</v>
      </c>
      <c r="C106" s="17"/>
      <c r="D106" s="18"/>
      <c r="E106" s="19"/>
      <c r="F106" s="17"/>
      <c r="G106" s="17"/>
      <c r="H106" s="18" t="s">
        <v>16</v>
      </c>
      <c r="I106" s="236">
        <f>SUM(I93:I105)</f>
        <v>207.31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77.25" thickBot="1" x14ac:dyDescent="0.25">
      <c r="A107" s="46" t="s">
        <v>98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596"/>
      <c r="B108" s="109"/>
      <c r="C108" s="88" t="s">
        <v>65</v>
      </c>
      <c r="D108" s="212"/>
      <c r="E108" s="216"/>
      <c r="F108" s="20"/>
      <c r="G108" s="216"/>
      <c r="H108" s="216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597"/>
      <c r="B109" s="109"/>
      <c r="C109" s="88" t="s">
        <v>66</v>
      </c>
      <c r="D109" s="10"/>
      <c r="E109" s="308"/>
      <c r="F109" s="20"/>
      <c r="G109" s="308"/>
      <c r="H109" s="30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597"/>
      <c r="B110" s="109"/>
      <c r="C110" s="88" t="s">
        <v>69</v>
      </c>
      <c r="D110" s="10"/>
      <c r="E110" s="308"/>
      <c r="F110" s="20"/>
      <c r="G110" s="308"/>
      <c r="H110" s="308"/>
      <c r="I110" s="49"/>
    </row>
    <row r="111" spans="1:255" ht="13.5" thickBot="1" x14ac:dyDescent="0.25">
      <c r="A111" s="597"/>
      <c r="B111" s="109"/>
      <c r="C111" s="88" t="s">
        <v>71</v>
      </c>
      <c r="D111" s="10"/>
      <c r="E111" s="308"/>
      <c r="F111" s="20"/>
      <c r="G111" s="308"/>
      <c r="H111" s="308"/>
      <c r="I111" s="49"/>
    </row>
    <row r="112" spans="1:255" ht="12.75" customHeight="1" thickBot="1" x14ac:dyDescent="0.25">
      <c r="A112" s="597"/>
      <c r="B112" s="109"/>
      <c r="C112" s="88" t="s">
        <v>72</v>
      </c>
      <c r="D112" s="10"/>
      <c r="E112" s="308"/>
      <c r="F112" s="20"/>
      <c r="G112" s="308"/>
      <c r="H112" s="308"/>
      <c r="I112" s="49"/>
    </row>
    <row r="113" spans="1:9" ht="12.75" customHeight="1" thickBot="1" x14ac:dyDescent="0.25">
      <c r="A113" s="597"/>
      <c r="B113" s="109"/>
      <c r="C113" s="88" t="s">
        <v>73</v>
      </c>
      <c r="D113" s="9"/>
      <c r="E113" s="205"/>
      <c r="F113" s="20"/>
      <c r="G113" s="205"/>
      <c r="H113" s="205"/>
      <c r="I113" s="49"/>
    </row>
    <row r="114" spans="1:9" ht="12.75" customHeight="1" thickBot="1" x14ac:dyDescent="0.25">
      <c r="A114" s="597"/>
      <c r="B114" s="109"/>
      <c r="C114" s="88" t="s">
        <v>74</v>
      </c>
      <c r="D114" s="9"/>
      <c r="E114" s="205"/>
      <c r="F114" s="20"/>
      <c r="G114" s="205"/>
      <c r="H114" s="205"/>
      <c r="I114" s="49"/>
    </row>
    <row r="115" spans="1:9" ht="13.5" thickBot="1" x14ac:dyDescent="0.25">
      <c r="A115" s="597"/>
      <c r="B115" s="109"/>
      <c r="C115" s="88" t="s">
        <v>75</v>
      </c>
      <c r="D115" s="9"/>
      <c r="E115" s="205"/>
      <c r="F115" s="20"/>
      <c r="G115" s="205"/>
      <c r="H115" s="205"/>
      <c r="I115" s="49"/>
    </row>
    <row r="116" spans="1:9" ht="13.5" thickBot="1" x14ac:dyDescent="0.25">
      <c r="A116" s="597"/>
      <c r="B116" s="109"/>
      <c r="C116" s="88" t="s">
        <v>76</v>
      </c>
      <c r="D116" s="9"/>
      <c r="E116" s="205"/>
      <c r="F116" s="20"/>
      <c r="G116" s="205"/>
      <c r="H116" s="205"/>
      <c r="I116" s="49"/>
    </row>
    <row r="117" spans="1:9" ht="13.5" thickBot="1" x14ac:dyDescent="0.25">
      <c r="A117" s="597"/>
      <c r="B117" s="109"/>
      <c r="C117" s="88" t="s">
        <v>77</v>
      </c>
      <c r="D117" s="9"/>
      <c r="E117" s="205"/>
      <c r="F117" s="20"/>
      <c r="G117" s="205"/>
      <c r="H117" s="205"/>
      <c r="I117" s="49"/>
    </row>
    <row r="118" spans="1:9" ht="13.5" thickBot="1" x14ac:dyDescent="0.25">
      <c r="A118" s="597"/>
      <c r="B118" s="109"/>
      <c r="C118" s="88" t="s">
        <v>78</v>
      </c>
      <c r="D118" s="9"/>
      <c r="E118" s="205"/>
      <c r="F118" s="20"/>
      <c r="G118" s="205"/>
      <c r="H118" s="205"/>
      <c r="I118" s="49"/>
    </row>
    <row r="119" spans="1:9" ht="13.5" thickBot="1" x14ac:dyDescent="0.25">
      <c r="A119" s="598"/>
      <c r="B119" s="109"/>
      <c r="C119" s="88" t="s">
        <v>79</v>
      </c>
      <c r="D119" s="214"/>
      <c r="E119" s="217"/>
      <c r="F119" s="214"/>
      <c r="G119" s="217"/>
      <c r="H119" s="217"/>
      <c r="I119" s="49"/>
    </row>
    <row r="120" spans="1:9" ht="26.25" thickBot="1" x14ac:dyDescent="0.25">
      <c r="A120" s="120" t="s">
        <v>87</v>
      </c>
      <c r="B120" s="167"/>
      <c r="C120" s="88" t="s">
        <v>86</v>
      </c>
      <c r="D120" s="241"/>
      <c r="E120" s="242"/>
      <c r="F120" s="241"/>
      <c r="G120" s="242"/>
      <c r="H120" s="242"/>
      <c r="I120" s="49">
        <v>8283.56</v>
      </c>
    </row>
    <row r="121" spans="1:9" ht="13.5" thickBot="1" x14ac:dyDescent="0.25">
      <c r="A121" s="46"/>
      <c r="B121" s="79">
        <f>SUM(B108:B120)</f>
        <v>0</v>
      </c>
      <c r="C121" s="78"/>
      <c r="D121" s="79"/>
      <c r="E121" s="80"/>
      <c r="F121" s="78"/>
      <c r="G121" s="78"/>
      <c r="H121" s="79" t="s">
        <v>16</v>
      </c>
      <c r="I121" s="81">
        <f>SUM(I108:I120)</f>
        <v>8283.56</v>
      </c>
    </row>
    <row r="122" spans="1:9" ht="51.75" thickBot="1" x14ac:dyDescent="0.25">
      <c r="A122" s="137" t="s">
        <v>97</v>
      </c>
      <c r="B122" s="117" t="s">
        <v>15</v>
      </c>
      <c r="C122" s="117" t="s">
        <v>4</v>
      </c>
      <c r="D122" s="117" t="s">
        <v>22</v>
      </c>
      <c r="E122" s="285" t="s">
        <v>17</v>
      </c>
      <c r="F122" s="117" t="s">
        <v>18</v>
      </c>
      <c r="G122" s="117" t="s">
        <v>9</v>
      </c>
      <c r="H122" s="117" t="s">
        <v>12</v>
      </c>
      <c r="I122" s="118" t="s">
        <v>11</v>
      </c>
    </row>
    <row r="123" spans="1:9" ht="12.75" customHeight="1" thickBot="1" x14ac:dyDescent="0.25">
      <c r="A123" s="209"/>
      <c r="B123" s="188"/>
      <c r="C123" s="73" t="s">
        <v>86</v>
      </c>
      <c r="D123" s="166"/>
      <c r="E123" s="53"/>
      <c r="F123" s="53"/>
      <c r="G123" s="53"/>
      <c r="H123" s="156"/>
      <c r="I123" s="571">
        <v>13127.67</v>
      </c>
    </row>
    <row r="124" spans="1:9" ht="12.75" customHeight="1" thickBot="1" x14ac:dyDescent="0.25">
      <c r="A124" s="137"/>
      <c r="B124" s="277"/>
      <c r="C124" s="78"/>
      <c r="D124" s="79"/>
      <c r="E124" s="80"/>
      <c r="F124" s="78"/>
      <c r="G124" s="78"/>
      <c r="H124" s="79"/>
      <c r="I124" s="81">
        <f>SUM(I123)</f>
        <v>13127.67</v>
      </c>
    </row>
    <row r="125" spans="1:9" ht="12.75" customHeight="1" x14ac:dyDescent="0.2">
      <c r="A125" s="9"/>
      <c r="B125" s="9"/>
      <c r="C125" s="9"/>
      <c r="D125" s="9"/>
      <c r="E125" s="9"/>
      <c r="F125" s="20"/>
      <c r="G125" s="20"/>
      <c r="H125" s="20"/>
      <c r="I125" s="20"/>
    </row>
    <row r="126" spans="1:9" ht="12.75" customHeight="1" x14ac:dyDescent="0.2">
      <c r="A126" s="21" t="s">
        <v>20</v>
      </c>
      <c r="B126" s="22"/>
      <c r="C126" s="23"/>
      <c r="D126" s="4" t="s">
        <v>8</v>
      </c>
      <c r="E126" s="4" t="s">
        <v>5</v>
      </c>
      <c r="F126" s="122" t="s">
        <v>6</v>
      </c>
    </row>
    <row r="127" spans="1:9" ht="12.75" customHeight="1" x14ac:dyDescent="0.2">
      <c r="A127" s="593" t="s">
        <v>14</v>
      </c>
      <c r="B127" s="594"/>
      <c r="C127" s="25"/>
      <c r="D127" s="26">
        <f>B38</f>
        <v>22081.486999999997</v>
      </c>
      <c r="E127" s="26">
        <f>I38</f>
        <v>15792</v>
      </c>
      <c r="F127" s="123">
        <f>D127+E127</f>
        <v>37873.486999999994</v>
      </c>
    </row>
    <row r="128" spans="1:9" ht="12.75" customHeight="1" x14ac:dyDescent="0.2">
      <c r="A128" s="593" t="s">
        <v>1603</v>
      </c>
      <c r="B128" s="594"/>
      <c r="C128" s="25"/>
      <c r="D128" s="26">
        <f>B52</f>
        <v>22672.885000000002</v>
      </c>
      <c r="E128" s="26">
        <f>I52</f>
        <v>35</v>
      </c>
      <c r="F128" s="123">
        <f>D128+E128</f>
        <v>22707.885000000002</v>
      </c>
    </row>
    <row r="129" spans="1:7" ht="12.75" customHeight="1" x14ac:dyDescent="0.2">
      <c r="A129" s="593" t="s">
        <v>13</v>
      </c>
      <c r="B129" s="594"/>
      <c r="C129" s="25"/>
      <c r="D129" s="26">
        <f>B72</f>
        <v>10850.522491</v>
      </c>
      <c r="E129" s="26">
        <f>I72</f>
        <v>100.9</v>
      </c>
      <c r="F129" s="123">
        <f>D129+E129</f>
        <v>10951.422490999999</v>
      </c>
    </row>
    <row r="130" spans="1:7" ht="12.75" customHeight="1" x14ac:dyDescent="0.2">
      <c r="A130" s="593" t="s">
        <v>383</v>
      </c>
      <c r="B130" s="594"/>
      <c r="C130" s="25"/>
      <c r="D130" s="26">
        <f>B87</f>
        <v>0</v>
      </c>
      <c r="E130" s="26">
        <f>I87</f>
        <v>0</v>
      </c>
      <c r="F130" s="123">
        <f>D130+E130</f>
        <v>0</v>
      </c>
      <c r="G130" s="56"/>
    </row>
    <row r="131" spans="1:7" ht="12.75" customHeight="1" x14ac:dyDescent="0.2">
      <c r="A131" s="593" t="s">
        <v>25</v>
      </c>
      <c r="B131" s="594"/>
      <c r="C131" s="25"/>
      <c r="D131" s="26">
        <f>B106</f>
        <v>6074.8044999999984</v>
      </c>
      <c r="E131" s="26">
        <f>I106</f>
        <v>207.31</v>
      </c>
      <c r="F131" s="123">
        <f>D131+E131</f>
        <v>6282.1144999999988</v>
      </c>
      <c r="G131" s="56"/>
    </row>
    <row r="132" spans="1:7" ht="12.75" customHeight="1" x14ac:dyDescent="0.2">
      <c r="A132" s="607" t="s">
        <v>68</v>
      </c>
      <c r="B132" s="608"/>
      <c r="C132" s="248"/>
      <c r="D132" s="249"/>
      <c r="E132" s="249"/>
      <c r="F132" s="249">
        <f>F133+F134</f>
        <v>20297.8</v>
      </c>
      <c r="G132" s="56"/>
    </row>
    <row r="133" spans="1:7" ht="12.75" customHeight="1" x14ac:dyDescent="0.2">
      <c r="A133" s="605" t="s">
        <v>91</v>
      </c>
      <c r="B133" s="606"/>
      <c r="C133" s="25"/>
      <c r="D133" s="26"/>
      <c r="E133" s="26"/>
      <c r="F133" s="26">
        <f>I89</f>
        <v>18791.79</v>
      </c>
      <c r="G133" s="56"/>
    </row>
    <row r="134" spans="1:7" ht="12.75" customHeight="1" x14ac:dyDescent="0.2">
      <c r="A134" s="605" t="s">
        <v>85</v>
      </c>
      <c r="B134" s="606"/>
      <c r="C134" s="25"/>
      <c r="D134" s="26"/>
      <c r="E134" s="26"/>
      <c r="F134" s="26">
        <f>I90</f>
        <v>1506.01</v>
      </c>
      <c r="G134" s="56"/>
    </row>
    <row r="135" spans="1:7" ht="12.75" customHeight="1" x14ac:dyDescent="0.2">
      <c r="A135" s="614" t="s">
        <v>2</v>
      </c>
      <c r="B135" s="615"/>
      <c r="C135" s="25"/>
      <c r="D135" s="26">
        <f>B121</f>
        <v>0</v>
      </c>
      <c r="E135" s="26"/>
      <c r="F135" s="123">
        <f>D135+E135+I121</f>
        <v>8283.56</v>
      </c>
      <c r="G135" s="56"/>
    </row>
    <row r="136" spans="1:7" ht="12.75" customHeight="1" x14ac:dyDescent="0.2">
      <c r="A136" s="614" t="s">
        <v>97</v>
      </c>
      <c r="B136" s="615"/>
      <c r="C136" s="25"/>
      <c r="D136" s="26"/>
      <c r="E136" s="26"/>
      <c r="F136" s="123">
        <f>I124</f>
        <v>13127.67</v>
      </c>
      <c r="G136" s="56"/>
    </row>
    <row r="137" spans="1:7" ht="12.75" customHeight="1" x14ac:dyDescent="0.2">
      <c r="A137" s="612" t="s">
        <v>21</v>
      </c>
      <c r="B137" s="613"/>
      <c r="C137" s="27"/>
      <c r="D137" s="28">
        <f>SUM(D127:D135)</f>
        <v>61679.698990999997</v>
      </c>
      <c r="E137" s="28">
        <f>SUM(E127:E131)</f>
        <v>16135.21</v>
      </c>
      <c r="F137" s="124">
        <f>F127+F128+F129+F130+F131+F132+F135+F136</f>
        <v>119523.93899099999</v>
      </c>
    </row>
  </sheetData>
  <autoFilter ref="A5:I106"/>
  <mergeCells count="24">
    <mergeCell ref="A129:B129"/>
    <mergeCell ref="A127:B127"/>
    <mergeCell ref="A108:A119"/>
    <mergeCell ref="A128:B128"/>
    <mergeCell ref="A26:A37"/>
    <mergeCell ref="D26:D37"/>
    <mergeCell ref="C26:C37"/>
    <mergeCell ref="B26:B37"/>
    <mergeCell ref="G1:H1"/>
    <mergeCell ref="G2:H2"/>
    <mergeCell ref="A1:B1"/>
    <mergeCell ref="A67:A71"/>
    <mergeCell ref="A16:A25"/>
    <mergeCell ref="C16:C25"/>
    <mergeCell ref="D16:D25"/>
    <mergeCell ref="B16:B25"/>
    <mergeCell ref="A130:B130"/>
    <mergeCell ref="A137:B137"/>
    <mergeCell ref="A132:B132"/>
    <mergeCell ref="A135:B135"/>
    <mergeCell ref="A131:B131"/>
    <mergeCell ref="A133:B133"/>
    <mergeCell ref="A136:B136"/>
    <mergeCell ref="A134:B13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2"/>
  <dimension ref="A1:IU125"/>
  <sheetViews>
    <sheetView topLeftCell="A103" zoomScaleNormal="100" workbookViewId="0">
      <selection activeCell="A116" sqref="A116:B116"/>
    </sheetView>
  </sheetViews>
  <sheetFormatPr defaultRowHeight="12.75" customHeight="1" x14ac:dyDescent="0.2"/>
  <cols>
    <col min="1" max="1" width="21.42578125" customWidth="1"/>
    <col min="2" max="2" width="13.7109375" customWidth="1"/>
    <col min="3" max="3" width="13.5703125" bestFit="1" customWidth="1"/>
    <col min="4" max="4" width="17.5703125" customWidth="1"/>
    <col min="5" max="5" width="26.5703125" customWidth="1"/>
    <col min="6" max="6" width="12.42578125" customWidth="1"/>
    <col min="7" max="7" width="7.28515625" customWidth="1"/>
    <col min="8" max="8" width="10.2851562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583.70000000000005</v>
      </c>
      <c r="E2" s="5">
        <v>134192.1</v>
      </c>
      <c r="F2" s="6">
        <v>93844.79</v>
      </c>
      <c r="G2" s="586">
        <f>E2-F2</f>
        <v>40347.310000000012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19</v>
      </c>
      <c r="F3" s="1"/>
      <c r="G3" s="1"/>
      <c r="H3" s="1" t="s">
        <v>24</v>
      </c>
      <c r="I3" s="8">
        <f>F2-F125</f>
        <v>-51825.57425000002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77.2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1985.86</v>
      </c>
      <c r="C6" s="33" t="s">
        <v>65</v>
      </c>
      <c r="D6" s="34"/>
      <c r="E6" s="35"/>
      <c r="F6" s="35"/>
      <c r="G6" s="35"/>
      <c r="H6" s="36"/>
      <c r="I6" s="43">
        <f t="shared" ref="I6:I28" si="0">G6*H6</f>
        <v>0</v>
      </c>
    </row>
    <row r="7" spans="1:9" ht="12.75" customHeight="1" x14ac:dyDescent="0.2">
      <c r="A7" s="222"/>
      <c r="B7" s="74">
        <v>1979.75</v>
      </c>
      <c r="C7" s="74" t="s">
        <v>66</v>
      </c>
      <c r="D7" s="75"/>
      <c r="E7" s="76"/>
      <c r="F7" s="76"/>
      <c r="G7" s="76"/>
      <c r="H7" s="77"/>
      <c r="I7" s="43">
        <f t="shared" si="0"/>
        <v>0</v>
      </c>
    </row>
    <row r="8" spans="1:9" ht="12.75" customHeight="1" thickBot="1" x14ac:dyDescent="0.25">
      <c r="A8" s="421"/>
      <c r="B8" s="74">
        <v>2117.4</v>
      </c>
      <c r="C8" s="74" t="s">
        <v>69</v>
      </c>
      <c r="D8" s="326"/>
      <c r="E8" s="76"/>
      <c r="F8" s="76"/>
      <c r="G8" s="76"/>
      <c r="H8" s="77"/>
      <c r="I8" s="204">
        <f t="shared" si="0"/>
        <v>0</v>
      </c>
    </row>
    <row r="9" spans="1:9" ht="12.75" customHeight="1" x14ac:dyDescent="0.2">
      <c r="A9" s="588" t="s">
        <v>257</v>
      </c>
      <c r="B9" s="579">
        <v>1862.94</v>
      </c>
      <c r="C9" s="579" t="s">
        <v>71</v>
      </c>
      <c r="D9" s="616"/>
      <c r="E9" s="85" t="s">
        <v>549</v>
      </c>
      <c r="F9" s="85" t="s">
        <v>100</v>
      </c>
      <c r="G9" s="85">
        <v>2</v>
      </c>
      <c r="H9" s="158">
        <v>22</v>
      </c>
      <c r="I9" s="39">
        <f t="shared" si="0"/>
        <v>44</v>
      </c>
    </row>
    <row r="10" spans="1:9" ht="12.75" customHeight="1" x14ac:dyDescent="0.2">
      <c r="A10" s="589"/>
      <c r="B10" s="581"/>
      <c r="C10" s="581"/>
      <c r="D10" s="622"/>
      <c r="E10" s="15" t="s">
        <v>151</v>
      </c>
      <c r="F10" s="76" t="s">
        <v>100</v>
      </c>
      <c r="G10" s="15">
        <v>4</v>
      </c>
      <c r="H10" s="16">
        <v>320</v>
      </c>
      <c r="I10" s="43">
        <f t="shared" si="0"/>
        <v>1280</v>
      </c>
    </row>
    <row r="11" spans="1:9" x14ac:dyDescent="0.2">
      <c r="A11" s="589"/>
      <c r="B11" s="581"/>
      <c r="C11" s="581"/>
      <c r="D11" s="622"/>
      <c r="E11" s="15" t="s">
        <v>375</v>
      </c>
      <c r="F11" s="76" t="s">
        <v>102</v>
      </c>
      <c r="G11" s="15">
        <v>0.3</v>
      </c>
      <c r="H11" s="16">
        <v>170</v>
      </c>
      <c r="I11" s="43">
        <f t="shared" si="0"/>
        <v>51</v>
      </c>
    </row>
    <row r="12" spans="1:9" ht="12.75" customHeight="1" x14ac:dyDescent="0.2">
      <c r="A12" s="589"/>
      <c r="B12" s="581"/>
      <c r="C12" s="581"/>
      <c r="D12" s="622"/>
      <c r="E12" s="15" t="s">
        <v>795</v>
      </c>
      <c r="F12" s="76" t="s">
        <v>109</v>
      </c>
      <c r="G12" s="15">
        <v>1</v>
      </c>
      <c r="H12" s="16">
        <v>298</v>
      </c>
      <c r="I12" s="43">
        <f t="shared" si="0"/>
        <v>298</v>
      </c>
    </row>
    <row r="13" spans="1:9" ht="12.75" customHeight="1" x14ac:dyDescent="0.2">
      <c r="A13" s="589"/>
      <c r="B13" s="581"/>
      <c r="C13" s="581"/>
      <c r="D13" s="622"/>
      <c r="E13" s="15" t="s">
        <v>796</v>
      </c>
      <c r="F13" s="76" t="s">
        <v>100</v>
      </c>
      <c r="G13" s="15">
        <v>0.25</v>
      </c>
      <c r="H13" s="16">
        <v>245</v>
      </c>
      <c r="I13" s="43">
        <f t="shared" si="0"/>
        <v>61.25</v>
      </c>
    </row>
    <row r="14" spans="1:9" ht="12.75" customHeight="1" x14ac:dyDescent="0.2">
      <c r="A14" s="589"/>
      <c r="B14" s="581"/>
      <c r="C14" s="581"/>
      <c r="D14" s="622"/>
      <c r="E14" s="15" t="s">
        <v>797</v>
      </c>
      <c r="F14" s="76" t="s">
        <v>100</v>
      </c>
      <c r="G14" s="15">
        <v>1</v>
      </c>
      <c r="H14" s="16">
        <v>550</v>
      </c>
      <c r="I14" s="43">
        <f t="shared" si="0"/>
        <v>550</v>
      </c>
    </row>
    <row r="15" spans="1:9" ht="12.75" customHeight="1" x14ac:dyDescent="0.2">
      <c r="A15" s="589"/>
      <c r="B15" s="581"/>
      <c r="C15" s="581"/>
      <c r="D15" s="622"/>
      <c r="E15" s="15" t="s">
        <v>798</v>
      </c>
      <c r="F15" s="76" t="s">
        <v>100</v>
      </c>
      <c r="G15" s="15">
        <v>1</v>
      </c>
      <c r="H15" s="16">
        <v>40</v>
      </c>
      <c r="I15" s="43">
        <f t="shared" si="0"/>
        <v>40</v>
      </c>
    </row>
    <row r="16" spans="1:9" ht="12.75" customHeight="1" x14ac:dyDescent="0.2">
      <c r="A16" s="589"/>
      <c r="B16" s="581"/>
      <c r="C16" s="581"/>
      <c r="D16" s="622"/>
      <c r="E16" s="15" t="s">
        <v>795</v>
      </c>
      <c r="F16" s="76" t="s">
        <v>109</v>
      </c>
      <c r="G16" s="15">
        <v>1</v>
      </c>
      <c r="H16" s="16">
        <v>353</v>
      </c>
      <c r="I16" s="43">
        <f t="shared" si="0"/>
        <v>353</v>
      </c>
    </row>
    <row r="17" spans="1:9" ht="12.75" customHeight="1" x14ac:dyDescent="0.2">
      <c r="A17" s="589"/>
      <c r="B17" s="581"/>
      <c r="C17" s="581"/>
      <c r="D17" s="622"/>
      <c r="E17" s="15" t="s">
        <v>799</v>
      </c>
      <c r="F17" s="76" t="s">
        <v>100</v>
      </c>
      <c r="G17" s="15">
        <v>1</v>
      </c>
      <c r="H17" s="16">
        <v>198</v>
      </c>
      <c r="I17" s="43">
        <f t="shared" si="0"/>
        <v>198</v>
      </c>
    </row>
    <row r="18" spans="1:9" ht="12.75" customHeight="1" x14ac:dyDescent="0.2">
      <c r="A18" s="589"/>
      <c r="B18" s="581"/>
      <c r="C18" s="581"/>
      <c r="D18" s="622"/>
      <c r="E18" s="15" t="s">
        <v>800</v>
      </c>
      <c r="F18" s="76" t="s">
        <v>100</v>
      </c>
      <c r="G18" s="15">
        <v>2</v>
      </c>
      <c r="H18" s="16">
        <v>45</v>
      </c>
      <c r="I18" s="43">
        <f t="shared" si="0"/>
        <v>90</v>
      </c>
    </row>
    <row r="19" spans="1:9" ht="12.75" customHeight="1" x14ac:dyDescent="0.2">
      <c r="A19" s="589"/>
      <c r="B19" s="581"/>
      <c r="C19" s="581"/>
      <c r="D19" s="622"/>
      <c r="E19" s="15" t="s">
        <v>681</v>
      </c>
      <c r="F19" s="76" t="s">
        <v>102</v>
      </c>
      <c r="G19" s="15">
        <v>3</v>
      </c>
      <c r="H19" s="16">
        <v>72.5</v>
      </c>
      <c r="I19" s="43">
        <f t="shared" si="0"/>
        <v>217.5</v>
      </c>
    </row>
    <row r="20" spans="1:9" ht="12.75" customHeight="1" thickBot="1" x14ac:dyDescent="0.25">
      <c r="A20" s="590"/>
      <c r="B20" s="580"/>
      <c r="C20" s="580"/>
      <c r="D20" s="617"/>
      <c r="E20" s="40" t="s">
        <v>378</v>
      </c>
      <c r="F20" s="40" t="s">
        <v>111</v>
      </c>
      <c r="G20" s="40">
        <v>1</v>
      </c>
      <c r="H20" s="41">
        <v>345</v>
      </c>
      <c r="I20" s="42">
        <f t="shared" si="0"/>
        <v>345</v>
      </c>
    </row>
    <row r="21" spans="1:9" ht="12.75" customHeight="1" x14ac:dyDescent="0.2">
      <c r="A21" s="265"/>
      <c r="B21" s="33">
        <v>1727.91</v>
      </c>
      <c r="C21" s="33" t="s">
        <v>72</v>
      </c>
      <c r="D21" s="312"/>
      <c r="E21" s="35"/>
      <c r="F21" s="35"/>
      <c r="G21" s="35"/>
      <c r="H21" s="36"/>
      <c r="I21" s="160">
        <f t="shared" si="0"/>
        <v>0</v>
      </c>
    </row>
    <row r="22" spans="1:9" ht="12.75" customHeight="1" x14ac:dyDescent="0.2">
      <c r="A22" s="268"/>
      <c r="B22" s="13">
        <v>1541.56</v>
      </c>
      <c r="C22" s="33" t="s">
        <v>73</v>
      </c>
      <c r="D22" s="274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268"/>
      <c r="B23" s="13">
        <v>1581.89</v>
      </c>
      <c r="C23" s="33" t="s">
        <v>74</v>
      </c>
      <c r="D23" s="274"/>
      <c r="E23" s="15"/>
      <c r="F23" s="15"/>
      <c r="G23" s="15"/>
      <c r="H23" s="16"/>
      <c r="I23" s="43"/>
    </row>
    <row r="24" spans="1:9" x14ac:dyDescent="0.2">
      <c r="A24" s="268"/>
      <c r="B24" s="13">
        <v>1295.1099999999999</v>
      </c>
      <c r="C24" s="33" t="s">
        <v>75</v>
      </c>
      <c r="D24" s="274"/>
      <c r="E24" s="15"/>
      <c r="F24" s="15"/>
      <c r="G24" s="15"/>
      <c r="H24" s="16"/>
      <c r="I24" s="43">
        <f t="shared" si="0"/>
        <v>0</v>
      </c>
    </row>
    <row r="25" spans="1:9" x14ac:dyDescent="0.2">
      <c r="A25" s="504"/>
      <c r="B25" s="33">
        <v>1407.1880000000001</v>
      </c>
      <c r="C25" s="33" t="s">
        <v>76</v>
      </c>
      <c r="D25" s="312"/>
      <c r="E25" s="35"/>
      <c r="F25" s="35"/>
      <c r="G25" s="35"/>
      <c r="H25" s="36"/>
      <c r="I25" s="43"/>
    </row>
    <row r="26" spans="1:9" x14ac:dyDescent="0.2">
      <c r="A26" s="504"/>
      <c r="B26" s="33">
        <v>1425.3820000000001</v>
      </c>
      <c r="C26" s="33" t="s">
        <v>77</v>
      </c>
      <c r="D26" s="312"/>
      <c r="E26" s="35"/>
      <c r="F26" s="35"/>
      <c r="G26" s="35"/>
      <c r="H26" s="36"/>
      <c r="I26" s="43"/>
    </row>
    <row r="27" spans="1:9" ht="12.75" customHeight="1" x14ac:dyDescent="0.2">
      <c r="A27" s="403"/>
      <c r="B27" s="33">
        <v>1540.2349999999999</v>
      </c>
      <c r="C27" s="33" t="s">
        <v>78</v>
      </c>
      <c r="D27" s="312"/>
      <c r="E27" s="35"/>
      <c r="F27" s="35"/>
      <c r="G27" s="35"/>
      <c r="H27" s="36"/>
      <c r="I27" s="43">
        <f t="shared" si="0"/>
        <v>0</v>
      </c>
    </row>
    <row r="28" spans="1:9" ht="12.75" customHeight="1" x14ac:dyDescent="0.2">
      <c r="A28" s="368"/>
      <c r="B28" s="13">
        <v>1537.0989999999999</v>
      </c>
      <c r="C28" s="13" t="s">
        <v>79</v>
      </c>
      <c r="D28" s="274"/>
      <c r="E28" s="15"/>
      <c r="F28" s="15"/>
      <c r="G28" s="15"/>
      <c r="H28" s="16"/>
      <c r="I28" s="43">
        <f t="shared" si="0"/>
        <v>0</v>
      </c>
    </row>
    <row r="29" spans="1:9" ht="12.75" customHeight="1" thickBot="1" x14ac:dyDescent="0.25">
      <c r="A29" s="183"/>
      <c r="B29" s="200">
        <f>SUM(B6:B28)</f>
        <v>20002.324000000001</v>
      </c>
      <c r="C29" s="201"/>
      <c r="D29" s="200"/>
      <c r="E29" s="202"/>
      <c r="F29" s="201"/>
      <c r="G29" s="201"/>
      <c r="H29" s="200" t="s">
        <v>16</v>
      </c>
      <c r="I29" s="233">
        <f>SUM(I6:I28)</f>
        <v>3527.75</v>
      </c>
    </row>
    <row r="30" spans="1:9" ht="90" thickBot="1" x14ac:dyDescent="0.25">
      <c r="A30" s="137" t="s">
        <v>1602</v>
      </c>
      <c r="B30" s="117" t="s">
        <v>15</v>
      </c>
      <c r="C30" s="117" t="s">
        <v>4</v>
      </c>
      <c r="D30" s="117" t="s">
        <v>22</v>
      </c>
      <c r="E30" s="121" t="s">
        <v>17</v>
      </c>
      <c r="F30" s="117" t="s">
        <v>18</v>
      </c>
      <c r="G30" s="117" t="s">
        <v>9</v>
      </c>
      <c r="H30" s="117" t="s">
        <v>12</v>
      </c>
      <c r="I30" s="118" t="s">
        <v>11</v>
      </c>
    </row>
    <row r="31" spans="1:9" ht="13.5" thickBot="1" x14ac:dyDescent="0.25">
      <c r="A31" s="82"/>
      <c r="B31" s="73">
        <v>3364.35</v>
      </c>
      <c r="C31" s="73" t="s">
        <v>65</v>
      </c>
      <c r="D31" s="53"/>
      <c r="E31" s="53"/>
      <c r="F31" s="53"/>
      <c r="G31" s="53"/>
      <c r="H31" s="156"/>
      <c r="I31" s="168">
        <f>G31*H31</f>
        <v>0</v>
      </c>
    </row>
    <row r="32" spans="1:9" x14ac:dyDescent="0.2">
      <c r="A32" s="588" t="s">
        <v>118</v>
      </c>
      <c r="B32" s="579">
        <v>2818.93</v>
      </c>
      <c r="C32" s="579" t="s">
        <v>66</v>
      </c>
      <c r="D32" s="591" t="s">
        <v>418</v>
      </c>
      <c r="E32" s="37" t="s">
        <v>336</v>
      </c>
      <c r="F32" s="37" t="s">
        <v>104</v>
      </c>
      <c r="G32" s="37">
        <v>5</v>
      </c>
      <c r="H32" s="38">
        <v>52.03</v>
      </c>
      <c r="I32" s="159">
        <f>G32*H32</f>
        <v>260.14999999999998</v>
      </c>
    </row>
    <row r="33" spans="1:9" x14ac:dyDescent="0.2">
      <c r="A33" s="589"/>
      <c r="B33" s="581"/>
      <c r="C33" s="581"/>
      <c r="D33" s="595"/>
      <c r="E33" s="15" t="s">
        <v>338</v>
      </c>
      <c r="F33" s="15" t="s">
        <v>100</v>
      </c>
      <c r="G33" s="15">
        <v>2</v>
      </c>
      <c r="H33" s="16">
        <v>59.81</v>
      </c>
      <c r="I33" s="204">
        <f>G33*H33</f>
        <v>119.62</v>
      </c>
    </row>
    <row r="34" spans="1:9" ht="12.75" customHeight="1" thickBot="1" x14ac:dyDescent="0.25">
      <c r="A34" s="590"/>
      <c r="B34" s="580"/>
      <c r="C34" s="580"/>
      <c r="D34" s="592"/>
      <c r="E34" s="40" t="s">
        <v>545</v>
      </c>
      <c r="F34" s="40" t="s">
        <v>100</v>
      </c>
      <c r="G34" s="40">
        <v>1</v>
      </c>
      <c r="H34" s="41">
        <v>100</v>
      </c>
      <c r="I34" s="42">
        <f t="shared" ref="I34:I51" si="1">G34*H34</f>
        <v>100</v>
      </c>
    </row>
    <row r="35" spans="1:9" ht="12.75" customHeight="1" thickBot="1" x14ac:dyDescent="0.25">
      <c r="A35" s="265"/>
      <c r="B35" s="33">
        <v>2834.37</v>
      </c>
      <c r="C35" s="493" t="s">
        <v>69</v>
      </c>
      <c r="D35" s="266"/>
      <c r="E35" s="35"/>
      <c r="F35" s="35"/>
      <c r="G35" s="35"/>
      <c r="H35" s="36"/>
      <c r="I35" s="168">
        <f t="shared" si="1"/>
        <v>0</v>
      </c>
    </row>
    <row r="36" spans="1:9" ht="12.75" customHeight="1" x14ac:dyDescent="0.2">
      <c r="A36" s="588" t="s">
        <v>353</v>
      </c>
      <c r="B36" s="579">
        <v>2620.04</v>
      </c>
      <c r="C36" s="609" t="s">
        <v>71</v>
      </c>
      <c r="D36" s="591" t="s">
        <v>362</v>
      </c>
      <c r="E36" s="495" t="s">
        <v>355</v>
      </c>
      <c r="F36" s="495" t="s">
        <v>100</v>
      </c>
      <c r="G36" s="495">
        <v>3</v>
      </c>
      <c r="H36" s="496">
        <v>17</v>
      </c>
      <c r="I36" s="39">
        <f t="shared" si="1"/>
        <v>51</v>
      </c>
    </row>
    <row r="37" spans="1:9" ht="12.75" customHeight="1" thickBot="1" x14ac:dyDescent="0.25">
      <c r="A37" s="590"/>
      <c r="B37" s="580"/>
      <c r="C37" s="611"/>
      <c r="D37" s="592"/>
      <c r="E37" s="86" t="s">
        <v>356</v>
      </c>
      <c r="F37" s="86" t="s">
        <v>100</v>
      </c>
      <c r="G37" s="86">
        <v>1</v>
      </c>
      <c r="H37" s="87">
        <v>45</v>
      </c>
      <c r="I37" s="203">
        <f t="shared" si="1"/>
        <v>45</v>
      </c>
    </row>
    <row r="38" spans="1:9" ht="12.75" customHeight="1" x14ac:dyDescent="0.2">
      <c r="A38" s="265"/>
      <c r="B38" s="33">
        <v>2614.9699999999998</v>
      </c>
      <c r="C38" s="33" t="s">
        <v>72</v>
      </c>
      <c r="D38" s="266"/>
      <c r="E38" s="35"/>
      <c r="F38" s="35"/>
      <c r="G38" s="35"/>
      <c r="H38" s="36"/>
      <c r="I38" s="168">
        <f t="shared" si="1"/>
        <v>0</v>
      </c>
    </row>
    <row r="39" spans="1:9" ht="12.75" customHeight="1" x14ac:dyDescent="0.2">
      <c r="A39" s="268"/>
      <c r="B39" s="13">
        <v>2577.0500000000002</v>
      </c>
      <c r="C39" s="33" t="s">
        <v>73</v>
      </c>
      <c r="D39" s="269"/>
      <c r="E39" s="15"/>
      <c r="F39" s="15"/>
      <c r="G39" s="15"/>
      <c r="H39" s="16"/>
      <c r="I39" s="204">
        <f t="shared" si="1"/>
        <v>0</v>
      </c>
    </row>
    <row r="40" spans="1:9" ht="12.75" customHeight="1" thickBot="1" x14ac:dyDescent="0.25">
      <c r="A40" s="316"/>
      <c r="B40" s="74">
        <v>5120.13</v>
      </c>
      <c r="C40" s="73" t="s">
        <v>74</v>
      </c>
      <c r="D40" s="273"/>
      <c r="E40" s="76"/>
      <c r="F40" s="76"/>
      <c r="G40" s="76"/>
      <c r="H40" s="77"/>
      <c r="I40" s="204">
        <f t="shared" si="1"/>
        <v>0</v>
      </c>
    </row>
    <row r="41" spans="1:9" ht="12.75" customHeight="1" x14ac:dyDescent="0.2">
      <c r="A41" s="588" t="s">
        <v>1106</v>
      </c>
      <c r="B41" s="579">
        <v>5287.4889999999996</v>
      </c>
      <c r="C41" s="579" t="s">
        <v>75</v>
      </c>
      <c r="D41" s="579" t="s">
        <v>376</v>
      </c>
      <c r="E41" s="37" t="s">
        <v>273</v>
      </c>
      <c r="F41" s="37" t="s">
        <v>104</v>
      </c>
      <c r="G41" s="37">
        <v>8</v>
      </c>
      <c r="H41" s="38">
        <v>55.74</v>
      </c>
      <c r="I41" s="159">
        <f t="shared" si="1"/>
        <v>445.92</v>
      </c>
    </row>
    <row r="42" spans="1:9" ht="12.75" customHeight="1" x14ac:dyDescent="0.2">
      <c r="A42" s="589"/>
      <c r="B42" s="581"/>
      <c r="C42" s="581"/>
      <c r="D42" s="581"/>
      <c r="E42" s="15" t="s">
        <v>274</v>
      </c>
      <c r="F42" s="15" t="s">
        <v>100</v>
      </c>
      <c r="G42" s="15">
        <v>8</v>
      </c>
      <c r="H42" s="16">
        <v>102.25</v>
      </c>
      <c r="I42" s="204">
        <f t="shared" si="1"/>
        <v>818</v>
      </c>
    </row>
    <row r="43" spans="1:9" ht="12.75" customHeight="1" x14ac:dyDescent="0.2">
      <c r="A43" s="589"/>
      <c r="B43" s="581"/>
      <c r="C43" s="581"/>
      <c r="D43" s="581"/>
      <c r="E43" s="15" t="s">
        <v>275</v>
      </c>
      <c r="F43" s="15" t="s">
        <v>100</v>
      </c>
      <c r="G43" s="15">
        <v>8</v>
      </c>
      <c r="H43" s="16">
        <v>92.39</v>
      </c>
      <c r="I43" s="204">
        <f t="shared" si="1"/>
        <v>739.12</v>
      </c>
    </row>
    <row r="44" spans="1:9" ht="12.75" customHeight="1" thickBot="1" x14ac:dyDescent="0.25">
      <c r="A44" s="590"/>
      <c r="B44" s="580"/>
      <c r="C44" s="580"/>
      <c r="D44" s="580"/>
      <c r="E44" s="40" t="s">
        <v>244</v>
      </c>
      <c r="F44" s="40" t="s">
        <v>100</v>
      </c>
      <c r="G44" s="40">
        <v>1</v>
      </c>
      <c r="H44" s="41">
        <v>290</v>
      </c>
      <c r="I44" s="42">
        <f t="shared" si="1"/>
        <v>290</v>
      </c>
    </row>
    <row r="45" spans="1:9" ht="12.75" customHeight="1" thickBot="1" x14ac:dyDescent="0.25">
      <c r="A45" s="265"/>
      <c r="B45" s="33">
        <v>6223.2879999999996</v>
      </c>
      <c r="C45" s="33" t="s">
        <v>76</v>
      </c>
      <c r="D45" s="266"/>
      <c r="E45" s="35"/>
      <c r="F45" s="35"/>
      <c r="G45" s="35"/>
      <c r="H45" s="36"/>
      <c r="I45" s="168">
        <f t="shared" si="1"/>
        <v>0</v>
      </c>
    </row>
    <row r="46" spans="1:9" ht="26.25" thickBot="1" x14ac:dyDescent="0.25">
      <c r="A46" s="46" t="s">
        <v>353</v>
      </c>
      <c r="B46" s="88">
        <v>4997.0940000000001</v>
      </c>
      <c r="C46" s="88" t="s">
        <v>77</v>
      </c>
      <c r="D46" s="47" t="s">
        <v>362</v>
      </c>
      <c r="E46" s="47" t="s">
        <v>355</v>
      </c>
      <c r="F46" s="47" t="s">
        <v>100</v>
      </c>
      <c r="G46" s="47">
        <v>2</v>
      </c>
      <c r="H46" s="48">
        <v>9.42</v>
      </c>
      <c r="I46" s="49">
        <f t="shared" si="1"/>
        <v>18.84</v>
      </c>
    </row>
    <row r="47" spans="1:9" ht="12.75" customHeight="1" x14ac:dyDescent="0.2">
      <c r="A47" s="588" t="s">
        <v>150</v>
      </c>
      <c r="B47" s="579">
        <v>6471.67</v>
      </c>
      <c r="C47" s="579" t="s">
        <v>78</v>
      </c>
      <c r="D47" s="579" t="s">
        <v>376</v>
      </c>
      <c r="E47" s="37" t="s">
        <v>336</v>
      </c>
      <c r="F47" s="37" t="s">
        <v>104</v>
      </c>
      <c r="G47" s="37">
        <v>3</v>
      </c>
      <c r="H47" s="38">
        <v>52.03</v>
      </c>
      <c r="I47" s="159">
        <f t="shared" si="1"/>
        <v>156.09</v>
      </c>
    </row>
    <row r="48" spans="1:9" ht="12.75" customHeight="1" x14ac:dyDescent="0.2">
      <c r="A48" s="589"/>
      <c r="B48" s="581"/>
      <c r="C48" s="581"/>
      <c r="D48" s="581"/>
      <c r="E48" s="15" t="s">
        <v>728</v>
      </c>
      <c r="F48" s="15" t="s">
        <v>100</v>
      </c>
      <c r="G48" s="15">
        <v>2</v>
      </c>
      <c r="H48" s="16">
        <v>61.59</v>
      </c>
      <c r="I48" s="204">
        <f t="shared" si="1"/>
        <v>123.18</v>
      </c>
    </row>
    <row r="49" spans="1:9" ht="12.75" customHeight="1" x14ac:dyDescent="0.2">
      <c r="A49" s="589"/>
      <c r="B49" s="581"/>
      <c r="C49" s="581"/>
      <c r="D49" s="581"/>
      <c r="E49" s="15" t="s">
        <v>896</v>
      </c>
      <c r="F49" s="15" t="s">
        <v>100</v>
      </c>
      <c r="G49" s="15">
        <v>1</v>
      </c>
      <c r="H49" s="16">
        <v>220</v>
      </c>
      <c r="I49" s="204">
        <f t="shared" si="1"/>
        <v>220</v>
      </c>
    </row>
    <row r="50" spans="1:9" ht="12.75" customHeight="1" thickBot="1" x14ac:dyDescent="0.25">
      <c r="A50" s="590"/>
      <c r="B50" s="580"/>
      <c r="C50" s="580"/>
      <c r="D50" s="580"/>
      <c r="E50" s="40" t="s">
        <v>1419</v>
      </c>
      <c r="F50" s="40" t="s">
        <v>100</v>
      </c>
      <c r="G50" s="40">
        <v>1</v>
      </c>
      <c r="H50" s="41">
        <v>100</v>
      </c>
      <c r="I50" s="42">
        <f t="shared" si="1"/>
        <v>100</v>
      </c>
    </row>
    <row r="51" spans="1:9" ht="12.75" customHeight="1" x14ac:dyDescent="0.2">
      <c r="A51" s="265"/>
      <c r="B51" s="33">
        <v>5554.91</v>
      </c>
      <c r="C51" s="33" t="s">
        <v>79</v>
      </c>
      <c r="D51" s="266"/>
      <c r="E51" s="35"/>
      <c r="F51" s="35"/>
      <c r="G51" s="35"/>
      <c r="H51" s="36"/>
      <c r="I51" s="168">
        <f t="shared" si="1"/>
        <v>0</v>
      </c>
    </row>
    <row r="52" spans="1:9" ht="12.75" customHeight="1" thickBot="1" x14ac:dyDescent="0.25">
      <c r="A52" s="30"/>
      <c r="B52" s="111">
        <f>SUM(B31:B51)</f>
        <v>50484.290999999997</v>
      </c>
      <c r="C52" s="112"/>
      <c r="D52" s="111"/>
      <c r="E52" s="113"/>
      <c r="F52" s="112"/>
      <c r="G52" s="112"/>
      <c r="H52" s="111" t="s">
        <v>16</v>
      </c>
      <c r="I52" s="111">
        <f>SUM(I31:I51)</f>
        <v>3486.92</v>
      </c>
    </row>
    <row r="53" spans="1:9" ht="77.25" thickBot="1" x14ac:dyDescent="0.25">
      <c r="A53" s="137" t="s">
        <v>381</v>
      </c>
      <c r="B53" s="117" t="s">
        <v>15</v>
      </c>
      <c r="C53" s="117" t="s">
        <v>4</v>
      </c>
      <c r="D53" s="117" t="s">
        <v>22</v>
      </c>
      <c r="E53" s="121" t="s">
        <v>17</v>
      </c>
      <c r="F53" s="117" t="s">
        <v>18</v>
      </c>
      <c r="G53" s="117" t="s">
        <v>9</v>
      </c>
      <c r="H53" s="117" t="s">
        <v>12</v>
      </c>
      <c r="I53" s="118" t="s">
        <v>11</v>
      </c>
    </row>
    <row r="54" spans="1:9" ht="12.75" customHeight="1" thickBot="1" x14ac:dyDescent="0.25">
      <c r="A54" s="230"/>
      <c r="B54" s="107">
        <v>1108.6600000000001</v>
      </c>
      <c r="C54" s="58" t="s">
        <v>65</v>
      </c>
      <c r="D54" s="67"/>
      <c r="E54" s="59"/>
      <c r="F54" s="59"/>
      <c r="G54" s="59"/>
      <c r="H54" s="60"/>
      <c r="I54" s="61"/>
    </row>
    <row r="55" spans="1:9" ht="12.75" customHeight="1" thickBot="1" x14ac:dyDescent="0.25">
      <c r="A55" s="230"/>
      <c r="B55" s="125">
        <v>245.34</v>
      </c>
      <c r="C55" s="126" t="s">
        <v>66</v>
      </c>
      <c r="D55" s="127"/>
      <c r="E55" s="128"/>
      <c r="F55" s="128"/>
      <c r="G55" s="128"/>
      <c r="H55" s="129"/>
      <c r="I55" s="130"/>
    </row>
    <row r="56" spans="1:9" ht="12.75" customHeight="1" thickBot="1" x14ac:dyDescent="0.25">
      <c r="A56" s="230"/>
      <c r="B56" s="109">
        <v>1066.77</v>
      </c>
      <c r="C56" s="88" t="s">
        <v>69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>
        <v>1061.6600000000001</v>
      </c>
      <c r="C57" s="88" t="s">
        <v>71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>
        <v>1087.48</v>
      </c>
      <c r="C58" s="88" t="s">
        <v>72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>
        <v>1175.6300000000001</v>
      </c>
      <c r="C59" s="88" t="s">
        <v>73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24"/>
      <c r="B60" s="109">
        <v>739.74</v>
      </c>
      <c r="C60" s="88" t="s">
        <v>74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24"/>
      <c r="B61" s="109">
        <v>903.09014999999999</v>
      </c>
      <c r="C61" s="88" t="s">
        <v>75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24"/>
      <c r="B62" s="109">
        <v>738.16981999999996</v>
      </c>
      <c r="C62" s="88" t="s">
        <v>76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24"/>
      <c r="B63" s="109">
        <v>699.11515999999995</v>
      </c>
      <c r="C63" s="88" t="s">
        <v>77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24"/>
      <c r="B64" s="109">
        <v>780.92223999999999</v>
      </c>
      <c r="C64" s="88" t="s">
        <v>78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24"/>
      <c r="B65" s="109">
        <v>793.35188000000005</v>
      </c>
      <c r="C65" s="88" t="s">
        <v>79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1"/>
      <c r="B66" s="512">
        <f>SUM(B54:B65)</f>
        <v>10399.929249999999</v>
      </c>
      <c r="C66" s="518" t="s">
        <v>86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596" t="s">
        <v>114</v>
      </c>
      <c r="B67" s="109">
        <v>119.47</v>
      </c>
      <c r="C67" s="88" t="s">
        <v>72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597"/>
      <c r="B68" s="109">
        <v>178.29</v>
      </c>
      <c r="C68" s="88" t="s">
        <v>73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597"/>
      <c r="B69" s="109">
        <v>87.58</v>
      </c>
      <c r="C69" s="88" t="s">
        <v>74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597"/>
      <c r="B70" s="109">
        <v>35.44</v>
      </c>
      <c r="C70" s="88" t="s">
        <v>75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598"/>
      <c r="B71" s="512">
        <f>SUM(B67:B70)</f>
        <v>420.78</v>
      </c>
      <c r="C71" s="518" t="s">
        <v>86</v>
      </c>
      <c r="D71" s="89"/>
      <c r="E71" s="47"/>
      <c r="F71" s="47"/>
      <c r="G71" s="47"/>
      <c r="H71" s="48"/>
      <c r="I71" s="49">
        <v>96.6</v>
      </c>
    </row>
    <row r="72" spans="1:9" ht="12.75" customHeight="1" thickBot="1" x14ac:dyDescent="0.25">
      <c r="A72" s="183"/>
      <c r="B72" s="200">
        <f>B66+B71</f>
        <v>10820.70925</v>
      </c>
      <c r="C72" s="201"/>
      <c r="D72" s="200"/>
      <c r="E72" s="202"/>
      <c r="F72" s="201"/>
      <c r="G72" s="201"/>
      <c r="H72" s="200" t="s">
        <v>16</v>
      </c>
      <c r="I72" s="233">
        <f>SUM(I54:I71)</f>
        <v>96.6</v>
      </c>
    </row>
    <row r="73" spans="1:9" ht="90" thickBot="1" x14ac:dyDescent="0.25">
      <c r="A73" s="137" t="s">
        <v>382</v>
      </c>
      <c r="B73" s="120" t="s">
        <v>15</v>
      </c>
      <c r="C73" s="134" t="s">
        <v>4</v>
      </c>
      <c r="D73" s="120" t="s">
        <v>22</v>
      </c>
      <c r="E73" s="135" t="s">
        <v>17</v>
      </c>
      <c r="F73" s="120" t="s">
        <v>18</v>
      </c>
      <c r="G73" s="134" t="s">
        <v>9</v>
      </c>
      <c r="H73" s="120" t="s">
        <v>12</v>
      </c>
      <c r="I73" s="120" t="s">
        <v>11</v>
      </c>
    </row>
    <row r="74" spans="1:9" ht="13.5" thickBot="1" x14ac:dyDescent="0.25">
      <c r="A74" s="230"/>
      <c r="B74" s="109"/>
      <c r="C74" s="55" t="s">
        <v>65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/>
      <c r="C75" s="55" t="s">
        <v>66</v>
      </c>
      <c r="D75" s="89"/>
      <c r="E75" s="47"/>
      <c r="F75" s="47"/>
      <c r="G75" s="47"/>
      <c r="H75" s="48"/>
      <c r="I75" s="49"/>
    </row>
    <row r="76" spans="1:9" ht="13.5" thickBot="1" x14ac:dyDescent="0.25">
      <c r="A76" s="230"/>
      <c r="B76" s="109"/>
      <c r="C76" s="88" t="s">
        <v>69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/>
      <c r="C77" s="88" t="s">
        <v>71</v>
      </c>
      <c r="D77" s="89"/>
      <c r="E77" s="47"/>
      <c r="F77" s="47"/>
      <c r="G77" s="47"/>
      <c r="H77" s="48"/>
      <c r="I77" s="49"/>
    </row>
    <row r="78" spans="1:9" ht="13.5" thickBot="1" x14ac:dyDescent="0.25">
      <c r="A78" s="230"/>
      <c r="B78" s="109"/>
      <c r="C78" s="88" t="s">
        <v>72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/>
      <c r="C79" s="88" t="s">
        <v>73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/>
      <c r="C80" s="88" t="s">
        <v>74</v>
      </c>
      <c r="D80" s="89"/>
      <c r="E80" s="47"/>
      <c r="F80" s="47"/>
      <c r="G80" s="47"/>
      <c r="H80" s="48"/>
      <c r="I80" s="49"/>
    </row>
    <row r="81" spans="1:255" ht="12.75" customHeight="1" thickBot="1" x14ac:dyDescent="0.25">
      <c r="A81" s="230"/>
      <c r="B81" s="109"/>
      <c r="C81" s="88" t="s">
        <v>75</v>
      </c>
      <c r="D81" s="89"/>
      <c r="E81" s="47"/>
      <c r="F81" s="47"/>
      <c r="G81" s="47"/>
      <c r="H81" s="48"/>
      <c r="I81" s="49"/>
    </row>
    <row r="82" spans="1:255" ht="12.75" customHeight="1" thickBot="1" x14ac:dyDescent="0.25">
      <c r="A82" s="230"/>
      <c r="B82" s="109"/>
      <c r="C82" s="88" t="s">
        <v>76</v>
      </c>
      <c r="D82" s="89"/>
      <c r="E82" s="47"/>
      <c r="F82" s="47"/>
      <c r="G82" s="47"/>
      <c r="H82" s="48"/>
      <c r="I82" s="49"/>
    </row>
    <row r="83" spans="1:255" ht="12.75" customHeight="1" thickBot="1" x14ac:dyDescent="0.25">
      <c r="A83" s="230"/>
      <c r="B83" s="109"/>
      <c r="C83" s="88" t="s">
        <v>77</v>
      </c>
      <c r="D83" s="89"/>
      <c r="E83" s="47"/>
      <c r="F83" s="47"/>
      <c r="G83" s="47"/>
      <c r="H83" s="48"/>
      <c r="I83" s="49"/>
    </row>
    <row r="84" spans="1:255" ht="12.75" customHeight="1" thickBot="1" x14ac:dyDescent="0.25">
      <c r="A84" s="230"/>
      <c r="B84" s="109"/>
      <c r="C84" s="88" t="s">
        <v>78</v>
      </c>
      <c r="D84" s="89"/>
      <c r="E84" s="47"/>
      <c r="F84" s="47"/>
      <c r="G84" s="47"/>
      <c r="H84" s="48"/>
      <c r="I84" s="49"/>
    </row>
    <row r="85" spans="1:255" ht="12.75" customHeight="1" thickBot="1" x14ac:dyDescent="0.25">
      <c r="A85" s="230"/>
      <c r="B85" s="109"/>
      <c r="C85" s="88" t="s">
        <v>79</v>
      </c>
      <c r="D85" s="89"/>
      <c r="E85" s="47"/>
      <c r="F85" s="47"/>
      <c r="G85" s="47"/>
      <c r="H85" s="48"/>
      <c r="I85" s="49"/>
    </row>
    <row r="86" spans="1:255" ht="12.75" customHeight="1" thickBot="1" x14ac:dyDescent="0.25">
      <c r="A86" s="230"/>
      <c r="B86" s="109"/>
      <c r="C86" s="170" t="s">
        <v>86</v>
      </c>
      <c r="D86" s="89"/>
      <c r="E86" s="47"/>
      <c r="F86" s="47"/>
      <c r="G86" s="47"/>
      <c r="H86" s="48"/>
      <c r="I86" s="49"/>
    </row>
    <row r="87" spans="1:255" ht="12.75" customHeight="1" thickBot="1" x14ac:dyDescent="0.25">
      <c r="A87" s="183"/>
      <c r="B87" s="200">
        <f>SUM(B74:B86)</f>
        <v>0</v>
      </c>
      <c r="C87" s="201"/>
      <c r="D87" s="200"/>
      <c r="E87" s="202"/>
      <c r="F87" s="201"/>
      <c r="G87" s="201"/>
      <c r="H87" s="200" t="s">
        <v>16</v>
      </c>
      <c r="I87" s="233">
        <f>SUM(I74:I86)</f>
        <v>0</v>
      </c>
    </row>
    <row r="88" spans="1:255" ht="26.25" thickBot="1" x14ac:dyDescent="0.25">
      <c r="A88" s="46" t="s">
        <v>7</v>
      </c>
      <c r="B88" s="117" t="s">
        <v>15</v>
      </c>
      <c r="C88" s="117" t="s">
        <v>4</v>
      </c>
      <c r="D88" s="117" t="s">
        <v>22</v>
      </c>
      <c r="E88" s="121" t="s">
        <v>17</v>
      </c>
      <c r="F88" s="117" t="s">
        <v>18</v>
      </c>
      <c r="G88" s="117" t="s">
        <v>9</v>
      </c>
      <c r="H88" s="117" t="s">
        <v>12</v>
      </c>
      <c r="I88" s="118" t="s">
        <v>11</v>
      </c>
    </row>
    <row r="89" spans="1:255" ht="25.5" x14ac:dyDescent="0.2">
      <c r="A89" s="224" t="s">
        <v>91</v>
      </c>
      <c r="B89" s="13"/>
      <c r="C89" s="13" t="s">
        <v>86</v>
      </c>
      <c r="D89" s="14"/>
      <c r="E89" s="15"/>
      <c r="F89" s="15"/>
      <c r="G89" s="15"/>
      <c r="H89" s="16"/>
      <c r="I89" s="246">
        <v>23127.360000000001</v>
      </c>
    </row>
    <row r="90" spans="1:255" ht="16.899999999999999" customHeight="1" x14ac:dyDescent="0.2">
      <c r="A90" s="222" t="s">
        <v>88</v>
      </c>
      <c r="B90" s="13"/>
      <c r="C90" s="13" t="s">
        <v>86</v>
      </c>
      <c r="D90" s="14"/>
      <c r="E90" s="15"/>
      <c r="F90" s="15"/>
      <c r="G90" s="15"/>
      <c r="H90" s="16"/>
      <c r="I90" s="246">
        <v>1400.88</v>
      </c>
    </row>
    <row r="91" spans="1:255" ht="12.75" customHeight="1" thickBot="1" x14ac:dyDescent="0.25">
      <c r="A91" s="222"/>
      <c r="B91" s="112"/>
      <c r="C91" s="112"/>
      <c r="D91" s="111"/>
      <c r="E91" s="113"/>
      <c r="F91" s="112"/>
      <c r="G91" s="112"/>
      <c r="H91" s="111" t="s">
        <v>16</v>
      </c>
      <c r="I91" s="235">
        <f>SUM(I89:I90)</f>
        <v>24528.240000000002</v>
      </c>
    </row>
    <row r="92" spans="1:255" s="45" customFormat="1" ht="83.25" customHeight="1" thickBot="1" x14ac:dyDescent="0.25">
      <c r="A92" s="120" t="s">
        <v>96</v>
      </c>
      <c r="B92" s="117" t="s">
        <v>15</v>
      </c>
      <c r="C92" s="117" t="s">
        <v>4</v>
      </c>
      <c r="D92" s="117" t="s">
        <v>22</v>
      </c>
      <c r="E92" s="121" t="s">
        <v>17</v>
      </c>
      <c r="F92" s="117" t="s">
        <v>18</v>
      </c>
      <c r="G92" s="117" t="s">
        <v>9</v>
      </c>
      <c r="H92" s="117" t="s">
        <v>12</v>
      </c>
      <c r="I92" s="118" t="s">
        <v>11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30"/>
      <c r="B93" s="107">
        <v>648.09</v>
      </c>
      <c r="C93" s="58" t="s">
        <v>65</v>
      </c>
      <c r="D93" s="67"/>
      <c r="E93" s="59"/>
      <c r="F93" s="59"/>
      <c r="G93" s="59"/>
      <c r="H93" s="60"/>
      <c r="I93" s="61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30"/>
      <c r="B94" s="108">
        <v>567.85</v>
      </c>
      <c r="C94" s="95" t="s">
        <v>66</v>
      </c>
      <c r="D94" s="96"/>
      <c r="E94" s="97"/>
      <c r="F94" s="97"/>
      <c r="G94" s="97"/>
      <c r="H94" s="98"/>
      <c r="I94" s="9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30"/>
      <c r="B95" s="109">
        <v>647.41999999999996</v>
      </c>
      <c r="C95" s="88" t="s">
        <v>69</v>
      </c>
      <c r="D95" s="89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30"/>
      <c r="B96" s="109">
        <v>640.09</v>
      </c>
      <c r="C96" s="88" t="s">
        <v>71</v>
      </c>
      <c r="D96" s="89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30"/>
      <c r="B97" s="109">
        <v>646.70000000000005</v>
      </c>
      <c r="C97" s="88" t="s">
        <v>72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30"/>
      <c r="B98" s="109">
        <v>638.41999999999996</v>
      </c>
      <c r="C98" s="88" t="s">
        <v>73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24"/>
      <c r="B99" s="48">
        <v>532.65</v>
      </c>
      <c r="C99" s="48" t="s">
        <v>74</v>
      </c>
      <c r="D99" s="48"/>
      <c r="E99" s="48"/>
      <c r="F99" s="48"/>
      <c r="G99" s="48"/>
      <c r="H99" s="48"/>
      <c r="I99" s="440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4"/>
      <c r="B100" s="48">
        <v>564.11</v>
      </c>
      <c r="C100" s="48" t="s">
        <v>75</v>
      </c>
      <c r="D100" s="48"/>
      <c r="E100" s="48"/>
      <c r="F100" s="48"/>
      <c r="G100" s="48"/>
      <c r="H100" s="48"/>
      <c r="I100" s="440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24"/>
      <c r="B101" s="48">
        <v>635.19000000000005</v>
      </c>
      <c r="C101" s="48" t="s">
        <v>76</v>
      </c>
      <c r="D101" s="48"/>
      <c r="E101" s="48"/>
      <c r="F101" s="48"/>
      <c r="G101" s="48"/>
      <c r="H101" s="48"/>
      <c r="I101" s="440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4"/>
      <c r="B102" s="48">
        <v>515.48</v>
      </c>
      <c r="C102" s="48" t="s">
        <v>77</v>
      </c>
      <c r="D102" s="48"/>
      <c r="E102" s="48"/>
      <c r="F102" s="48"/>
      <c r="G102" s="48"/>
      <c r="H102" s="48"/>
      <c r="I102" s="440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4"/>
      <c r="B103" s="48">
        <v>522.88</v>
      </c>
      <c r="C103" s="48" t="s">
        <v>78</v>
      </c>
      <c r="D103" s="48"/>
      <c r="E103" s="48"/>
      <c r="F103" s="48"/>
      <c r="G103" s="48"/>
      <c r="H103" s="48"/>
      <c r="I103" s="440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4"/>
      <c r="B104" s="48">
        <v>651.61</v>
      </c>
      <c r="C104" s="48" t="s">
        <v>79</v>
      </c>
      <c r="D104" s="48"/>
      <c r="E104" s="48"/>
      <c r="F104" s="48"/>
      <c r="G104" s="48"/>
      <c r="H104" s="48"/>
      <c r="I104" s="440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3.5" thickBot="1" x14ac:dyDescent="0.25">
      <c r="A105" s="224"/>
      <c r="B105" s="156"/>
      <c r="C105" s="156" t="s">
        <v>86</v>
      </c>
      <c r="D105" s="156"/>
      <c r="E105" s="156"/>
      <c r="F105" s="156"/>
      <c r="G105" s="156"/>
      <c r="H105" s="156"/>
      <c r="I105" s="440">
        <v>244.66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4"/>
      <c r="B106" s="18">
        <f>SUM(B93:B104)</f>
        <v>7210.49</v>
      </c>
      <c r="C106" s="17"/>
      <c r="D106" s="18"/>
      <c r="E106" s="19"/>
      <c r="F106" s="17"/>
      <c r="G106" s="17"/>
      <c r="H106" s="18" t="s">
        <v>16</v>
      </c>
      <c r="I106" s="236">
        <f>SUM(I93:I105)</f>
        <v>244.66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90" thickBot="1" x14ac:dyDescent="0.25">
      <c r="A107" s="46" t="s">
        <v>98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36.75" customHeight="1" thickBot="1" x14ac:dyDescent="0.25">
      <c r="A108" s="120" t="s">
        <v>87</v>
      </c>
      <c r="B108" s="167"/>
      <c r="C108" s="88" t="s">
        <v>86</v>
      </c>
      <c r="D108" s="241"/>
      <c r="E108" s="242"/>
      <c r="F108" s="241"/>
      <c r="G108" s="242"/>
      <c r="H108" s="242"/>
      <c r="I108" s="49">
        <v>9775.81</v>
      </c>
    </row>
    <row r="109" spans="1:255" ht="13.5" thickBot="1" x14ac:dyDescent="0.25">
      <c r="A109" s="46"/>
      <c r="B109" s="79">
        <f>SUM(B108:B108)</f>
        <v>0</v>
      </c>
      <c r="C109" s="78"/>
      <c r="D109" s="79"/>
      <c r="E109" s="80"/>
      <c r="F109" s="78"/>
      <c r="G109" s="78"/>
      <c r="H109" s="79" t="s">
        <v>16</v>
      </c>
      <c r="I109" s="81">
        <f>SUM(I108:I108)</f>
        <v>9775.81</v>
      </c>
    </row>
    <row r="110" spans="1:255" ht="51.75" thickBot="1" x14ac:dyDescent="0.25">
      <c r="A110" s="137" t="s">
        <v>97</v>
      </c>
      <c r="B110" s="117" t="s">
        <v>15</v>
      </c>
      <c r="C110" s="117" t="s">
        <v>4</v>
      </c>
      <c r="D110" s="117" t="s">
        <v>22</v>
      </c>
      <c r="E110" s="285" t="s">
        <v>17</v>
      </c>
      <c r="F110" s="117" t="s">
        <v>18</v>
      </c>
      <c r="G110" s="117" t="s">
        <v>9</v>
      </c>
      <c r="H110" s="117" t="s">
        <v>12</v>
      </c>
      <c r="I110" s="118" t="s">
        <v>11</v>
      </c>
    </row>
    <row r="111" spans="1:255" ht="12.75" customHeight="1" thickBot="1" x14ac:dyDescent="0.25">
      <c r="A111" s="209"/>
      <c r="B111" s="188"/>
      <c r="C111" s="73" t="s">
        <v>86</v>
      </c>
      <c r="D111" s="166"/>
      <c r="E111" s="53"/>
      <c r="F111" s="53"/>
      <c r="G111" s="53"/>
      <c r="H111" s="156"/>
      <c r="I111" s="571">
        <v>15492.57</v>
      </c>
    </row>
    <row r="112" spans="1:255" ht="12.75" customHeight="1" thickBot="1" x14ac:dyDescent="0.25">
      <c r="A112" s="137"/>
      <c r="B112" s="277"/>
      <c r="C112" s="78"/>
      <c r="D112" s="79"/>
      <c r="E112" s="80"/>
      <c r="F112" s="78"/>
      <c r="G112" s="78"/>
      <c r="H112" s="79"/>
      <c r="I112" s="81">
        <f>SUM(I111)</f>
        <v>15492.57</v>
      </c>
    </row>
    <row r="113" spans="1:9" ht="12.75" customHeight="1" x14ac:dyDescent="0.2">
      <c r="A113" s="9"/>
      <c r="B113" s="9"/>
      <c r="C113" s="9"/>
      <c r="D113" s="9"/>
      <c r="E113" s="9"/>
      <c r="F113" s="20"/>
      <c r="G113" s="20"/>
      <c r="H113" s="20"/>
      <c r="I113" s="20"/>
    </row>
    <row r="114" spans="1:9" ht="12.75" customHeight="1" x14ac:dyDescent="0.2">
      <c r="A114" s="21" t="s">
        <v>20</v>
      </c>
      <c r="B114" s="22"/>
      <c r="C114" s="23"/>
      <c r="D114" s="4" t="s">
        <v>8</v>
      </c>
      <c r="E114" s="4" t="s">
        <v>5</v>
      </c>
      <c r="F114" s="122" t="s">
        <v>6</v>
      </c>
    </row>
    <row r="115" spans="1:9" ht="12.75" customHeight="1" x14ac:dyDescent="0.2">
      <c r="A115" s="593" t="s">
        <v>14</v>
      </c>
      <c r="B115" s="594"/>
      <c r="C115" s="25"/>
      <c r="D115" s="26">
        <f>B29</f>
        <v>20002.324000000001</v>
      </c>
      <c r="E115" s="26">
        <f>I29</f>
        <v>3527.75</v>
      </c>
      <c r="F115" s="123">
        <f>D115+E115</f>
        <v>23530.074000000001</v>
      </c>
    </row>
    <row r="116" spans="1:9" ht="12.75" customHeight="1" x14ac:dyDescent="0.2">
      <c r="A116" s="593" t="s">
        <v>1603</v>
      </c>
      <c r="B116" s="594"/>
      <c r="C116" s="25"/>
      <c r="D116" s="26">
        <f>B52</f>
        <v>50484.290999999997</v>
      </c>
      <c r="E116" s="26">
        <f>I52</f>
        <v>3486.92</v>
      </c>
      <c r="F116" s="123">
        <f>D116+E116</f>
        <v>53971.210999999996</v>
      </c>
    </row>
    <row r="117" spans="1:9" ht="12.75" customHeight="1" x14ac:dyDescent="0.2">
      <c r="A117" s="593" t="s">
        <v>13</v>
      </c>
      <c r="B117" s="594"/>
      <c r="C117" s="25"/>
      <c r="D117" s="26">
        <f>B72</f>
        <v>10820.70925</v>
      </c>
      <c r="E117" s="26">
        <f>I72</f>
        <v>96.6</v>
      </c>
      <c r="F117" s="123">
        <f>D117+E117</f>
        <v>10917.30925</v>
      </c>
    </row>
    <row r="118" spans="1:9" ht="12.75" customHeight="1" x14ac:dyDescent="0.2">
      <c r="A118" s="593" t="s">
        <v>383</v>
      </c>
      <c r="B118" s="594"/>
      <c r="C118" s="25"/>
      <c r="D118" s="26">
        <f>B87</f>
        <v>0</v>
      </c>
      <c r="E118" s="26">
        <f>I87</f>
        <v>0</v>
      </c>
      <c r="F118" s="123">
        <f>D118+E118</f>
        <v>0</v>
      </c>
      <c r="G118" s="56"/>
    </row>
    <row r="119" spans="1:9" ht="12.75" customHeight="1" x14ac:dyDescent="0.2">
      <c r="A119" s="593" t="s">
        <v>25</v>
      </c>
      <c r="B119" s="594"/>
      <c r="C119" s="25"/>
      <c r="D119" s="26">
        <f>B106</f>
        <v>7210.49</v>
      </c>
      <c r="E119" s="26">
        <f>I106</f>
        <v>244.66</v>
      </c>
      <c r="F119" s="123">
        <f>D119+E119</f>
        <v>7455.15</v>
      </c>
      <c r="G119" s="56"/>
    </row>
    <row r="120" spans="1:9" ht="12.75" customHeight="1" x14ac:dyDescent="0.2">
      <c r="A120" s="607" t="s">
        <v>68</v>
      </c>
      <c r="B120" s="608"/>
      <c r="C120" s="248"/>
      <c r="D120" s="249"/>
      <c r="E120" s="249"/>
      <c r="F120" s="249">
        <f>F121+F122</f>
        <v>24528.240000000002</v>
      </c>
      <c r="G120" s="56"/>
    </row>
    <row r="121" spans="1:9" ht="12.75" customHeight="1" x14ac:dyDescent="0.2">
      <c r="A121" s="605" t="s">
        <v>91</v>
      </c>
      <c r="B121" s="606"/>
      <c r="C121" s="25"/>
      <c r="D121" s="26"/>
      <c r="E121" s="26"/>
      <c r="F121" s="26">
        <f>I89</f>
        <v>23127.360000000001</v>
      </c>
      <c r="G121" s="56"/>
    </row>
    <row r="122" spans="1:9" ht="12.75" customHeight="1" x14ac:dyDescent="0.2">
      <c r="A122" s="605" t="s">
        <v>88</v>
      </c>
      <c r="B122" s="606"/>
      <c r="C122" s="25"/>
      <c r="D122" s="26"/>
      <c r="E122" s="26"/>
      <c r="F122" s="26">
        <f>I90</f>
        <v>1400.88</v>
      </c>
      <c r="G122" s="56"/>
    </row>
    <row r="123" spans="1:9" ht="12.75" customHeight="1" x14ac:dyDescent="0.2">
      <c r="A123" s="614" t="s">
        <v>2</v>
      </c>
      <c r="B123" s="615"/>
      <c r="C123" s="25"/>
      <c r="D123" s="26">
        <f>B109</f>
        <v>0</v>
      </c>
      <c r="E123" s="26"/>
      <c r="F123" s="123">
        <f>D123+E123+I109</f>
        <v>9775.81</v>
      </c>
      <c r="G123" s="56"/>
    </row>
    <row r="124" spans="1:9" ht="12.75" customHeight="1" x14ac:dyDescent="0.2">
      <c r="A124" s="614" t="s">
        <v>97</v>
      </c>
      <c r="B124" s="615"/>
      <c r="C124" s="25"/>
      <c r="D124" s="26"/>
      <c r="E124" s="26"/>
      <c r="F124" s="123">
        <f>I112</f>
        <v>15492.57</v>
      </c>
      <c r="G124" s="56"/>
    </row>
    <row r="125" spans="1:9" ht="12.75" customHeight="1" x14ac:dyDescent="0.2">
      <c r="A125" s="612" t="s">
        <v>21</v>
      </c>
      <c r="B125" s="613"/>
      <c r="C125" s="27"/>
      <c r="D125" s="28">
        <f>SUM(D115:D123)</f>
        <v>88517.814249999996</v>
      </c>
      <c r="E125" s="28">
        <f>SUM(E115:E119)</f>
        <v>7355.93</v>
      </c>
      <c r="F125" s="124">
        <f>F115+F116+F117+F118+F119+F120+F123+F124</f>
        <v>145670.36425000001</v>
      </c>
    </row>
  </sheetData>
  <autoFilter ref="A5:I106"/>
  <mergeCells count="35">
    <mergeCell ref="A47:A50"/>
    <mergeCell ref="D47:D50"/>
    <mergeCell ref="C47:C50"/>
    <mergeCell ref="B47:B50"/>
    <mergeCell ref="A9:A20"/>
    <mergeCell ref="C9:C20"/>
    <mergeCell ref="D9:D20"/>
    <mergeCell ref="B9:B20"/>
    <mergeCell ref="B32:B34"/>
    <mergeCell ref="A36:A37"/>
    <mergeCell ref="B36:B37"/>
    <mergeCell ref="D32:D34"/>
    <mergeCell ref="A41:A44"/>
    <mergeCell ref="C41:C44"/>
    <mergeCell ref="D41:D44"/>
    <mergeCell ref="C36:C37"/>
    <mergeCell ref="D36:D37"/>
    <mergeCell ref="B41:B44"/>
    <mergeCell ref="A125:B125"/>
    <mergeCell ref="A117:B117"/>
    <mergeCell ref="A123:B123"/>
    <mergeCell ref="A120:B120"/>
    <mergeCell ref="A119:B119"/>
    <mergeCell ref="A122:B122"/>
    <mergeCell ref="A124:B124"/>
    <mergeCell ref="A115:B115"/>
    <mergeCell ref="A121:B121"/>
    <mergeCell ref="A118:B118"/>
    <mergeCell ref="G1:H1"/>
    <mergeCell ref="G2:H2"/>
    <mergeCell ref="A1:B1"/>
    <mergeCell ref="A116:B116"/>
    <mergeCell ref="A32:A34"/>
    <mergeCell ref="C32:C34"/>
    <mergeCell ref="A67:A71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3"/>
  <dimension ref="A1:IU144"/>
  <sheetViews>
    <sheetView topLeftCell="A121" zoomScaleNormal="100" workbookViewId="0">
      <selection activeCell="A133" sqref="A133:B133"/>
    </sheetView>
  </sheetViews>
  <sheetFormatPr defaultRowHeight="12.75" customHeight="1" x14ac:dyDescent="0.2"/>
  <cols>
    <col min="1" max="1" width="22.5703125" customWidth="1"/>
    <col min="2" max="2" width="12.85546875" customWidth="1"/>
    <col min="3" max="3" width="13" customWidth="1"/>
    <col min="4" max="4" width="18.5703125" bestFit="1" customWidth="1"/>
    <col min="5" max="5" width="26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554.6</v>
      </c>
      <c r="E2" s="5">
        <v>144334.68</v>
      </c>
      <c r="F2" s="6">
        <v>111777.61</v>
      </c>
      <c r="G2" s="586">
        <f>E2-F2</f>
        <v>32557.069999999992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20</v>
      </c>
      <c r="F3" s="1"/>
      <c r="G3" s="1"/>
      <c r="H3" s="1" t="s">
        <v>24</v>
      </c>
      <c r="I3" s="8">
        <f>F2-F144</f>
        <v>-41894.929400000008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1886.86</v>
      </c>
      <c r="C6" s="33" t="s">
        <v>65</v>
      </c>
      <c r="D6" s="34"/>
      <c r="E6" s="35"/>
      <c r="F6" s="35"/>
      <c r="G6" s="35"/>
      <c r="H6" s="345"/>
      <c r="I6" s="160">
        <f t="shared" ref="I6:I17" si="0">G6*H6</f>
        <v>0</v>
      </c>
    </row>
    <row r="7" spans="1:9" ht="12.75" customHeight="1" x14ac:dyDescent="0.2">
      <c r="A7" s="224"/>
      <c r="B7" s="13">
        <v>1881.05</v>
      </c>
      <c r="C7" s="13" t="s">
        <v>66</v>
      </c>
      <c r="D7" s="14"/>
      <c r="E7" s="15"/>
      <c r="F7" s="15"/>
      <c r="G7" s="15"/>
      <c r="H7" s="343"/>
      <c r="I7" s="43">
        <f t="shared" si="0"/>
        <v>0</v>
      </c>
    </row>
    <row r="8" spans="1:9" ht="12.75" customHeight="1" x14ac:dyDescent="0.2">
      <c r="A8" s="222"/>
      <c r="B8" s="74">
        <v>2011.84</v>
      </c>
      <c r="C8" s="74" t="s">
        <v>69</v>
      </c>
      <c r="D8" s="75"/>
      <c r="E8" s="76"/>
      <c r="F8" s="76"/>
      <c r="G8" s="76"/>
      <c r="H8" s="347"/>
      <c r="I8" s="43">
        <f t="shared" si="0"/>
        <v>0</v>
      </c>
    </row>
    <row r="9" spans="1:9" ht="12.75" customHeight="1" x14ac:dyDescent="0.2">
      <c r="A9" s="268"/>
      <c r="B9" s="13">
        <v>1770.06</v>
      </c>
      <c r="C9" s="74" t="s">
        <v>71</v>
      </c>
      <c r="D9" s="274"/>
      <c r="E9" s="15"/>
      <c r="F9" s="15"/>
      <c r="G9" s="15"/>
      <c r="H9" s="16"/>
      <c r="I9" s="43">
        <f t="shared" si="0"/>
        <v>0</v>
      </c>
    </row>
    <row r="10" spans="1:9" x14ac:dyDescent="0.2">
      <c r="A10" s="268"/>
      <c r="B10" s="13">
        <v>1641.77</v>
      </c>
      <c r="C10" s="74" t="s">
        <v>72</v>
      </c>
      <c r="D10" s="27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8"/>
      <c r="B11" s="13">
        <v>1464.71</v>
      </c>
      <c r="C11" s="74" t="s">
        <v>73</v>
      </c>
      <c r="D11" s="27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8"/>
      <c r="B12" s="13">
        <v>1581.4449999999999</v>
      </c>
      <c r="C12" s="74" t="s">
        <v>74</v>
      </c>
      <c r="D12" s="274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8"/>
      <c r="B13" s="13">
        <v>1294.806</v>
      </c>
      <c r="C13" s="74" t="s">
        <v>75</v>
      </c>
      <c r="D13" s="274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8"/>
      <c r="B14" s="13">
        <v>1407.4870000000001</v>
      </c>
      <c r="C14" s="74" t="s">
        <v>76</v>
      </c>
      <c r="D14" s="274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8"/>
      <c r="B15" s="13">
        <v>1425.4159999999999</v>
      </c>
      <c r="C15" s="74" t="s">
        <v>77</v>
      </c>
      <c r="D15" s="274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8"/>
      <c r="B16" s="13">
        <v>1540.2550000000001</v>
      </c>
      <c r="C16" s="74" t="s">
        <v>78</v>
      </c>
      <c r="D16" s="274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8"/>
      <c r="B17" s="13">
        <v>1537.162</v>
      </c>
      <c r="C17" s="74" t="s">
        <v>79</v>
      </c>
      <c r="D17" s="274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397"/>
      <c r="B18" s="386">
        <f>SUM(B6:B17)</f>
        <v>19442.861000000001</v>
      </c>
      <c r="C18" s="227"/>
      <c r="D18" s="226"/>
      <c r="E18" s="228"/>
      <c r="F18" s="227"/>
      <c r="G18" s="227"/>
      <c r="H18" s="229" t="s">
        <v>16</v>
      </c>
      <c r="I18" s="439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x14ac:dyDescent="0.2">
      <c r="A20" s="588" t="s">
        <v>353</v>
      </c>
      <c r="B20" s="579">
        <v>3196.62</v>
      </c>
      <c r="C20" s="579" t="s">
        <v>65</v>
      </c>
      <c r="D20" s="591"/>
      <c r="E20" s="37" t="s">
        <v>355</v>
      </c>
      <c r="F20" s="37" t="s">
        <v>100</v>
      </c>
      <c r="G20" s="37">
        <v>2</v>
      </c>
      <c r="H20" s="38">
        <v>17</v>
      </c>
      <c r="I20" s="39">
        <f>G20*H20</f>
        <v>34</v>
      </c>
    </row>
    <row r="21" spans="1:9" ht="13.5" thickBot="1" x14ac:dyDescent="0.25">
      <c r="A21" s="590"/>
      <c r="B21" s="580"/>
      <c r="C21" s="580"/>
      <c r="D21" s="592"/>
      <c r="E21" s="40" t="s">
        <v>357</v>
      </c>
      <c r="F21" s="40" t="s">
        <v>100</v>
      </c>
      <c r="G21" s="40">
        <v>2</v>
      </c>
      <c r="H21" s="41">
        <v>38</v>
      </c>
      <c r="I21" s="42">
        <f>G21*H21</f>
        <v>76</v>
      </c>
    </row>
    <row r="22" spans="1:9" ht="26.25" thickBot="1" x14ac:dyDescent="0.25">
      <c r="A22" s="46" t="s">
        <v>353</v>
      </c>
      <c r="B22" s="88">
        <v>2678.39</v>
      </c>
      <c r="C22" s="88" t="s">
        <v>66</v>
      </c>
      <c r="D22" s="467"/>
      <c r="E22" s="47" t="s">
        <v>355</v>
      </c>
      <c r="F22" s="47" t="s">
        <v>100</v>
      </c>
      <c r="G22" s="47">
        <v>3</v>
      </c>
      <c r="H22" s="48">
        <v>17</v>
      </c>
      <c r="I22" s="49">
        <f t="shared" ref="I22:I51" si="1">G22*H22</f>
        <v>51</v>
      </c>
    </row>
    <row r="23" spans="1:9" ht="12.75" customHeight="1" thickBot="1" x14ac:dyDescent="0.25">
      <c r="A23" s="422"/>
      <c r="B23" s="73">
        <v>2693.06</v>
      </c>
      <c r="C23" s="157" t="s">
        <v>69</v>
      </c>
      <c r="D23" s="323"/>
      <c r="E23" s="53"/>
      <c r="F23" s="53"/>
      <c r="G23" s="53"/>
      <c r="H23" s="156"/>
      <c r="I23" s="204">
        <f t="shared" si="1"/>
        <v>0</v>
      </c>
    </row>
    <row r="24" spans="1:9" x14ac:dyDescent="0.2">
      <c r="A24" s="588" t="s">
        <v>118</v>
      </c>
      <c r="B24" s="579">
        <v>2488.69</v>
      </c>
      <c r="C24" s="579" t="s">
        <v>71</v>
      </c>
      <c r="D24" s="591" t="s">
        <v>121</v>
      </c>
      <c r="E24" s="37" t="s">
        <v>801</v>
      </c>
      <c r="F24" s="37" t="s">
        <v>100</v>
      </c>
      <c r="G24" s="37">
        <v>1</v>
      </c>
      <c r="H24" s="38">
        <v>10.69</v>
      </c>
      <c r="I24" s="39">
        <f t="shared" si="1"/>
        <v>10.69</v>
      </c>
    </row>
    <row r="25" spans="1:9" x14ac:dyDescent="0.2">
      <c r="A25" s="589"/>
      <c r="B25" s="581"/>
      <c r="C25" s="581"/>
      <c r="D25" s="595"/>
      <c r="E25" s="15" t="s">
        <v>207</v>
      </c>
      <c r="F25" s="15" t="s">
        <v>100</v>
      </c>
      <c r="G25" s="15">
        <v>1</v>
      </c>
      <c r="H25" s="16">
        <v>5.85</v>
      </c>
      <c r="I25" s="43">
        <f t="shared" si="1"/>
        <v>5.85</v>
      </c>
    </row>
    <row r="26" spans="1:9" ht="13.5" thickBot="1" x14ac:dyDescent="0.25">
      <c r="A26" s="590"/>
      <c r="B26" s="580"/>
      <c r="C26" s="580"/>
      <c r="D26" s="592"/>
      <c r="E26" s="40" t="s">
        <v>193</v>
      </c>
      <c r="F26" s="40" t="s">
        <v>100</v>
      </c>
      <c r="G26" s="40">
        <v>1</v>
      </c>
      <c r="H26" s="41">
        <v>106.12</v>
      </c>
      <c r="I26" s="42">
        <f t="shared" si="1"/>
        <v>106.12</v>
      </c>
    </row>
    <row r="27" spans="1:9" ht="12.75" customHeight="1" x14ac:dyDescent="0.2">
      <c r="A27" s="588" t="s">
        <v>264</v>
      </c>
      <c r="B27" s="579">
        <v>2484.6</v>
      </c>
      <c r="C27" s="579" t="s">
        <v>72</v>
      </c>
      <c r="D27" s="591" t="s">
        <v>287</v>
      </c>
      <c r="E27" s="37" t="s">
        <v>189</v>
      </c>
      <c r="F27" s="37" t="s">
        <v>104</v>
      </c>
      <c r="G27" s="37">
        <v>0.5</v>
      </c>
      <c r="H27" s="38">
        <v>36.659999999999997</v>
      </c>
      <c r="I27" s="39">
        <f t="shared" si="1"/>
        <v>18.329999999999998</v>
      </c>
    </row>
    <row r="28" spans="1:9" ht="12.75" customHeight="1" x14ac:dyDescent="0.2">
      <c r="A28" s="589"/>
      <c r="B28" s="581"/>
      <c r="C28" s="581"/>
      <c r="D28" s="595"/>
      <c r="E28" s="15" t="s">
        <v>868</v>
      </c>
      <c r="F28" s="15" t="s">
        <v>100</v>
      </c>
      <c r="G28" s="15">
        <v>1</v>
      </c>
      <c r="H28" s="16">
        <v>7.74</v>
      </c>
      <c r="I28" s="43">
        <f t="shared" si="1"/>
        <v>7.74</v>
      </c>
    </row>
    <row r="29" spans="1:9" ht="12.75" customHeight="1" x14ac:dyDescent="0.2">
      <c r="A29" s="589"/>
      <c r="B29" s="581"/>
      <c r="C29" s="581"/>
      <c r="D29" s="595"/>
      <c r="E29" s="15" t="s">
        <v>209</v>
      </c>
      <c r="F29" s="15" t="s">
        <v>100</v>
      </c>
      <c r="G29" s="15">
        <v>1</v>
      </c>
      <c r="H29" s="16">
        <v>173.33</v>
      </c>
      <c r="I29" s="43">
        <f t="shared" si="1"/>
        <v>173.33</v>
      </c>
    </row>
    <row r="30" spans="1:9" ht="12.75" customHeight="1" thickBot="1" x14ac:dyDescent="0.25">
      <c r="A30" s="590"/>
      <c r="B30" s="580"/>
      <c r="C30" s="580"/>
      <c r="D30" s="592"/>
      <c r="E30" s="40" t="s">
        <v>191</v>
      </c>
      <c r="F30" s="40" t="s">
        <v>100</v>
      </c>
      <c r="G30" s="40">
        <v>1</v>
      </c>
      <c r="H30" s="41">
        <v>3.7</v>
      </c>
      <c r="I30" s="42">
        <f t="shared" si="1"/>
        <v>3.7</v>
      </c>
    </row>
    <row r="31" spans="1:9" ht="13.5" thickBot="1" x14ac:dyDescent="0.25">
      <c r="A31" s="265"/>
      <c r="B31" s="33">
        <v>2448.5700000000002</v>
      </c>
      <c r="C31" s="33" t="s">
        <v>73</v>
      </c>
      <c r="D31" s="312"/>
      <c r="E31" s="35"/>
      <c r="F31" s="35"/>
      <c r="G31" s="35"/>
      <c r="H31" s="36"/>
      <c r="I31" s="160">
        <f t="shared" si="1"/>
        <v>0</v>
      </c>
    </row>
    <row r="32" spans="1:9" x14ac:dyDescent="0.2">
      <c r="A32" s="588" t="s">
        <v>353</v>
      </c>
      <c r="B32" s="579">
        <v>2374.35</v>
      </c>
      <c r="C32" s="579" t="s">
        <v>74</v>
      </c>
      <c r="D32" s="591"/>
      <c r="E32" s="37" t="s">
        <v>355</v>
      </c>
      <c r="F32" s="37" t="s">
        <v>100</v>
      </c>
      <c r="G32" s="37">
        <v>7</v>
      </c>
      <c r="H32" s="38">
        <v>17</v>
      </c>
      <c r="I32" s="39">
        <f t="shared" si="1"/>
        <v>119</v>
      </c>
    </row>
    <row r="33" spans="1:9" ht="13.5" thickBot="1" x14ac:dyDescent="0.25">
      <c r="A33" s="590"/>
      <c r="B33" s="580"/>
      <c r="C33" s="580"/>
      <c r="D33" s="592"/>
      <c r="E33" s="86" t="s">
        <v>385</v>
      </c>
      <c r="F33" s="86" t="s">
        <v>100</v>
      </c>
      <c r="G33" s="86">
        <v>2</v>
      </c>
      <c r="H33" s="87">
        <v>38.51</v>
      </c>
      <c r="I33" s="203">
        <f t="shared" si="1"/>
        <v>77.02</v>
      </c>
    </row>
    <row r="34" spans="1:9" x14ac:dyDescent="0.2">
      <c r="A34" s="588" t="s">
        <v>118</v>
      </c>
      <c r="B34" s="579">
        <v>2451.8409999999999</v>
      </c>
      <c r="C34" s="579" t="s">
        <v>75</v>
      </c>
      <c r="D34" s="591" t="s">
        <v>121</v>
      </c>
      <c r="E34" s="37" t="s">
        <v>236</v>
      </c>
      <c r="F34" s="37" t="s">
        <v>104</v>
      </c>
      <c r="G34" s="37">
        <v>4</v>
      </c>
      <c r="H34" s="38">
        <v>56.72</v>
      </c>
      <c r="I34" s="39">
        <f t="shared" si="1"/>
        <v>226.88</v>
      </c>
    </row>
    <row r="35" spans="1:9" x14ac:dyDescent="0.2">
      <c r="A35" s="589"/>
      <c r="B35" s="581"/>
      <c r="C35" s="581"/>
      <c r="D35" s="595"/>
      <c r="E35" s="35" t="s">
        <v>815</v>
      </c>
      <c r="F35" s="35" t="s">
        <v>104</v>
      </c>
      <c r="G35" s="35">
        <v>68</v>
      </c>
      <c r="H35" s="36">
        <v>223.94</v>
      </c>
      <c r="I35" s="160">
        <f t="shared" si="1"/>
        <v>15227.92</v>
      </c>
    </row>
    <row r="36" spans="1:9" x14ac:dyDescent="0.2">
      <c r="A36" s="589"/>
      <c r="B36" s="581"/>
      <c r="C36" s="581"/>
      <c r="D36" s="595"/>
      <c r="E36" s="35" t="s">
        <v>1107</v>
      </c>
      <c r="F36" s="35" t="s">
        <v>104</v>
      </c>
      <c r="G36" s="35">
        <v>8</v>
      </c>
      <c r="H36" s="36">
        <v>144.69999999999999</v>
      </c>
      <c r="I36" s="160">
        <f t="shared" si="1"/>
        <v>1157.5999999999999</v>
      </c>
    </row>
    <row r="37" spans="1:9" x14ac:dyDescent="0.2">
      <c r="A37" s="589"/>
      <c r="B37" s="581"/>
      <c r="C37" s="581"/>
      <c r="D37" s="595"/>
      <c r="E37" s="35" t="s">
        <v>1108</v>
      </c>
      <c r="F37" s="35" t="s">
        <v>100</v>
      </c>
      <c r="G37" s="35">
        <v>20</v>
      </c>
      <c r="H37" s="36">
        <v>31.08</v>
      </c>
      <c r="I37" s="160">
        <f t="shared" si="1"/>
        <v>621.59999999999991</v>
      </c>
    </row>
    <row r="38" spans="1:9" x14ac:dyDescent="0.2">
      <c r="A38" s="589"/>
      <c r="B38" s="581"/>
      <c r="C38" s="581"/>
      <c r="D38" s="595"/>
      <c r="E38" s="35" t="s">
        <v>1109</v>
      </c>
      <c r="F38" s="35" t="s">
        <v>100</v>
      </c>
      <c r="G38" s="35">
        <v>4</v>
      </c>
      <c r="H38" s="36">
        <v>31.88</v>
      </c>
      <c r="I38" s="160">
        <f t="shared" si="1"/>
        <v>127.52</v>
      </c>
    </row>
    <row r="39" spans="1:9" x14ac:dyDescent="0.2">
      <c r="A39" s="589"/>
      <c r="B39" s="581"/>
      <c r="C39" s="581"/>
      <c r="D39" s="595"/>
      <c r="E39" s="35" t="s">
        <v>1110</v>
      </c>
      <c r="F39" s="35" t="s">
        <v>100</v>
      </c>
      <c r="G39" s="35">
        <v>2</v>
      </c>
      <c r="H39" s="36">
        <v>248.2</v>
      </c>
      <c r="I39" s="160">
        <f t="shared" si="1"/>
        <v>496.4</v>
      </c>
    </row>
    <row r="40" spans="1:9" x14ac:dyDescent="0.2">
      <c r="A40" s="589"/>
      <c r="B40" s="581"/>
      <c r="C40" s="581"/>
      <c r="D40" s="595"/>
      <c r="E40" s="35" t="s">
        <v>1111</v>
      </c>
      <c r="F40" s="35" t="s">
        <v>100</v>
      </c>
      <c r="G40" s="35">
        <v>1</v>
      </c>
      <c r="H40" s="36">
        <v>28.25</v>
      </c>
      <c r="I40" s="160">
        <f t="shared" si="1"/>
        <v>28.25</v>
      </c>
    </row>
    <row r="41" spans="1:9" x14ac:dyDescent="0.2">
      <c r="A41" s="589"/>
      <c r="B41" s="581"/>
      <c r="C41" s="581"/>
      <c r="D41" s="595"/>
      <c r="E41" s="35" t="s">
        <v>1112</v>
      </c>
      <c r="F41" s="35" t="s">
        <v>100</v>
      </c>
      <c r="G41" s="35">
        <v>2</v>
      </c>
      <c r="H41" s="36">
        <v>14.05</v>
      </c>
      <c r="I41" s="160">
        <f t="shared" si="1"/>
        <v>28.1</v>
      </c>
    </row>
    <row r="42" spans="1:9" x14ac:dyDescent="0.2">
      <c r="A42" s="589"/>
      <c r="B42" s="581"/>
      <c r="C42" s="581"/>
      <c r="D42" s="595"/>
      <c r="E42" s="35" t="s">
        <v>146</v>
      </c>
      <c r="F42" s="35" t="s">
        <v>100</v>
      </c>
      <c r="G42" s="35">
        <v>2</v>
      </c>
      <c r="H42" s="36">
        <v>12.42</v>
      </c>
      <c r="I42" s="160">
        <f t="shared" si="1"/>
        <v>24.84</v>
      </c>
    </row>
    <row r="43" spans="1:9" x14ac:dyDescent="0.2">
      <c r="A43" s="589"/>
      <c r="B43" s="581"/>
      <c r="C43" s="581"/>
      <c r="D43" s="595"/>
      <c r="E43" s="35" t="s">
        <v>240</v>
      </c>
      <c r="F43" s="35" t="s">
        <v>100</v>
      </c>
      <c r="G43" s="35">
        <v>5</v>
      </c>
      <c r="H43" s="36">
        <v>59.26</v>
      </c>
      <c r="I43" s="160">
        <f t="shared" si="1"/>
        <v>296.3</v>
      </c>
    </row>
    <row r="44" spans="1:9" x14ac:dyDescent="0.2">
      <c r="A44" s="589"/>
      <c r="B44" s="581"/>
      <c r="C44" s="581"/>
      <c r="D44" s="595"/>
      <c r="E44" s="35" t="s">
        <v>231</v>
      </c>
      <c r="F44" s="35" t="s">
        <v>100</v>
      </c>
      <c r="G44" s="35">
        <v>20</v>
      </c>
      <c r="H44" s="36">
        <v>3.6</v>
      </c>
      <c r="I44" s="160">
        <f t="shared" si="1"/>
        <v>72</v>
      </c>
    </row>
    <row r="45" spans="1:9" x14ac:dyDescent="0.2">
      <c r="A45" s="589"/>
      <c r="B45" s="581"/>
      <c r="C45" s="581"/>
      <c r="D45" s="595"/>
      <c r="E45" s="35" t="s">
        <v>1113</v>
      </c>
      <c r="F45" s="35" t="s">
        <v>100</v>
      </c>
      <c r="G45" s="35">
        <v>2</v>
      </c>
      <c r="H45" s="36">
        <v>17.8</v>
      </c>
      <c r="I45" s="160">
        <f t="shared" si="1"/>
        <v>35.6</v>
      </c>
    </row>
    <row r="46" spans="1:9" x14ac:dyDescent="0.2">
      <c r="A46" s="589"/>
      <c r="B46" s="581"/>
      <c r="C46" s="581"/>
      <c r="D46" s="595"/>
      <c r="E46" s="35" t="s">
        <v>185</v>
      </c>
      <c r="F46" s="35" t="s">
        <v>100</v>
      </c>
      <c r="G46" s="35">
        <v>8</v>
      </c>
      <c r="H46" s="36">
        <v>42</v>
      </c>
      <c r="I46" s="160">
        <f t="shared" si="1"/>
        <v>336</v>
      </c>
    </row>
    <row r="47" spans="1:9" x14ac:dyDescent="0.2">
      <c r="A47" s="589"/>
      <c r="B47" s="581"/>
      <c r="C47" s="581"/>
      <c r="D47" s="595"/>
      <c r="E47" s="35" t="s">
        <v>816</v>
      </c>
      <c r="F47" s="35" t="s">
        <v>100</v>
      </c>
      <c r="G47" s="35">
        <v>6</v>
      </c>
      <c r="H47" s="36">
        <v>13.9</v>
      </c>
      <c r="I47" s="160">
        <f t="shared" si="1"/>
        <v>83.4</v>
      </c>
    </row>
    <row r="48" spans="1:9" ht="13.5" thickBot="1" x14ac:dyDescent="0.25">
      <c r="A48" s="590"/>
      <c r="B48" s="580"/>
      <c r="C48" s="580"/>
      <c r="D48" s="592"/>
      <c r="E48" s="86" t="s">
        <v>1114</v>
      </c>
      <c r="F48" s="86" t="s">
        <v>100</v>
      </c>
      <c r="G48" s="86">
        <v>1</v>
      </c>
      <c r="H48" s="87">
        <v>155</v>
      </c>
      <c r="I48" s="203">
        <f t="shared" si="1"/>
        <v>155</v>
      </c>
    </row>
    <row r="49" spans="1:9" x14ac:dyDescent="0.2">
      <c r="A49" s="588" t="s">
        <v>353</v>
      </c>
      <c r="B49" s="579">
        <v>2890.9690000000001</v>
      </c>
      <c r="C49" s="579" t="s">
        <v>76</v>
      </c>
      <c r="D49" s="591"/>
      <c r="E49" s="37" t="s">
        <v>355</v>
      </c>
      <c r="F49" s="37" t="s">
        <v>100</v>
      </c>
      <c r="G49" s="37">
        <v>1</v>
      </c>
      <c r="H49" s="38">
        <v>9.42</v>
      </c>
      <c r="I49" s="39">
        <f t="shared" si="1"/>
        <v>9.42</v>
      </c>
    </row>
    <row r="50" spans="1:9" x14ac:dyDescent="0.2">
      <c r="A50" s="589"/>
      <c r="B50" s="581"/>
      <c r="C50" s="581"/>
      <c r="D50" s="595"/>
      <c r="E50" s="35" t="s">
        <v>665</v>
      </c>
      <c r="F50" s="35" t="s">
        <v>100</v>
      </c>
      <c r="G50" s="35">
        <v>2</v>
      </c>
      <c r="H50" s="36">
        <v>120</v>
      </c>
      <c r="I50" s="160">
        <f t="shared" si="1"/>
        <v>240</v>
      </c>
    </row>
    <row r="51" spans="1:9" ht="13.5" thickBot="1" x14ac:dyDescent="0.25">
      <c r="A51" s="590"/>
      <c r="B51" s="580"/>
      <c r="C51" s="580"/>
      <c r="D51" s="592"/>
      <c r="E51" s="86" t="s">
        <v>396</v>
      </c>
      <c r="F51" s="86" t="s">
        <v>100</v>
      </c>
      <c r="G51" s="86">
        <v>2</v>
      </c>
      <c r="H51" s="87">
        <v>47.84</v>
      </c>
      <c r="I51" s="203">
        <f t="shared" si="1"/>
        <v>95.68</v>
      </c>
    </row>
    <row r="52" spans="1:9" x14ac:dyDescent="0.2">
      <c r="A52" s="32"/>
      <c r="B52" s="33">
        <v>2317.6729999999998</v>
      </c>
      <c r="C52" s="33" t="s">
        <v>77</v>
      </c>
      <c r="D52" s="35"/>
      <c r="E52" s="35"/>
      <c r="F52" s="35"/>
      <c r="G52" s="35"/>
      <c r="H52" s="36"/>
      <c r="I52" s="160"/>
    </row>
    <row r="53" spans="1:9" x14ac:dyDescent="0.2">
      <c r="A53" s="32"/>
      <c r="B53" s="33">
        <v>3001.08</v>
      </c>
      <c r="C53" s="33" t="s">
        <v>78</v>
      </c>
      <c r="D53" s="35"/>
      <c r="E53" s="35"/>
      <c r="F53" s="35"/>
      <c r="G53" s="35"/>
      <c r="H53" s="36"/>
      <c r="I53" s="160"/>
    </row>
    <row r="54" spans="1:9" x14ac:dyDescent="0.2">
      <c r="A54" s="32"/>
      <c r="B54" s="33">
        <v>2575.6610000000001</v>
      </c>
      <c r="C54" s="33" t="s">
        <v>79</v>
      </c>
      <c r="D54" s="35"/>
      <c r="E54" s="35"/>
      <c r="F54" s="35"/>
      <c r="G54" s="35"/>
      <c r="H54" s="36"/>
      <c r="I54" s="160"/>
    </row>
    <row r="55" spans="1:9" ht="12.75" customHeight="1" thickBot="1" x14ac:dyDescent="0.25">
      <c r="A55" s="183"/>
      <c r="B55" s="200">
        <f>SUM(B20:B54)</f>
        <v>31601.504000000001</v>
      </c>
      <c r="C55" s="201"/>
      <c r="D55" s="200"/>
      <c r="E55" s="202"/>
      <c r="F55" s="201"/>
      <c r="G55" s="201"/>
      <c r="H55" s="200" t="s">
        <v>16</v>
      </c>
      <c r="I55" s="233">
        <f>SUM(I20:I54)</f>
        <v>19945.289999999997</v>
      </c>
    </row>
    <row r="56" spans="1:9" ht="64.5" thickBot="1" x14ac:dyDescent="0.25">
      <c r="A56" s="137" t="s">
        <v>381</v>
      </c>
      <c r="B56" s="117" t="s">
        <v>15</v>
      </c>
      <c r="C56" s="117" t="s">
        <v>4</v>
      </c>
      <c r="D56" s="117" t="s">
        <v>22</v>
      </c>
      <c r="E56" s="121" t="s">
        <v>17</v>
      </c>
      <c r="F56" s="117" t="s">
        <v>18</v>
      </c>
      <c r="G56" s="117" t="s">
        <v>9</v>
      </c>
      <c r="H56" s="117" t="s">
        <v>12</v>
      </c>
      <c r="I56" s="118" t="s">
        <v>11</v>
      </c>
    </row>
    <row r="57" spans="1:9" ht="12.75" customHeight="1" thickBot="1" x14ac:dyDescent="0.25">
      <c r="A57" s="230"/>
      <c r="B57" s="107">
        <v>1053.3900000000001</v>
      </c>
      <c r="C57" s="58" t="s">
        <v>65</v>
      </c>
      <c r="D57" s="67"/>
      <c r="E57" s="59"/>
      <c r="F57" s="59"/>
      <c r="G57" s="59"/>
      <c r="H57" s="60"/>
      <c r="I57" s="61"/>
    </row>
    <row r="58" spans="1:9" ht="12.75" customHeight="1" thickBot="1" x14ac:dyDescent="0.25">
      <c r="A58" s="230"/>
      <c r="B58" s="125">
        <v>233.11</v>
      </c>
      <c r="C58" s="126" t="s">
        <v>66</v>
      </c>
      <c r="D58" s="127"/>
      <c r="E58" s="128"/>
      <c r="F58" s="128"/>
      <c r="G58" s="128"/>
      <c r="H58" s="129"/>
      <c r="I58" s="130"/>
    </row>
    <row r="59" spans="1:9" ht="12.75" customHeight="1" thickBot="1" x14ac:dyDescent="0.25">
      <c r="A59" s="230"/>
      <c r="B59" s="109">
        <v>1013.58</v>
      </c>
      <c r="C59" s="88" t="s">
        <v>69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>
        <v>1008.73</v>
      </c>
      <c r="C60" s="88" t="s">
        <v>71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>
        <v>1033.27</v>
      </c>
      <c r="C61" s="88" t="s">
        <v>72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>
        <v>1117.02</v>
      </c>
      <c r="C62" s="88" t="s">
        <v>73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24"/>
      <c r="B63" s="109">
        <v>2141.9899999999998</v>
      </c>
      <c r="C63" s="88" t="s">
        <v>74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24"/>
      <c r="B64" s="109">
        <v>2749.498</v>
      </c>
      <c r="C64" s="88" t="s">
        <v>75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24"/>
      <c r="B65" s="109">
        <v>2245.1718999999998</v>
      </c>
      <c r="C65" s="88" t="s">
        <v>76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24"/>
      <c r="B66" s="109">
        <v>2127.2049000000002</v>
      </c>
      <c r="C66" s="88" t="s">
        <v>77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24"/>
      <c r="B67" s="109">
        <v>2380.7069000000001</v>
      </c>
      <c r="C67" s="88" t="s">
        <v>78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24"/>
      <c r="B68" s="109">
        <v>2415.0927000000001</v>
      </c>
      <c r="C68" s="88" t="s">
        <v>79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1"/>
      <c r="B69" s="512">
        <f>SUM(B57:B68)</f>
        <v>19518.7644</v>
      </c>
      <c r="C69" s="518" t="s">
        <v>86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596" t="s">
        <v>114</v>
      </c>
      <c r="B70" s="109">
        <v>113.52</v>
      </c>
      <c r="C70" s="88" t="s">
        <v>72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597"/>
      <c r="B71" s="109">
        <v>169.4</v>
      </c>
      <c r="C71" s="88" t="s">
        <v>73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597"/>
      <c r="B72" s="109">
        <v>83.21</v>
      </c>
      <c r="C72" s="88" t="s">
        <v>74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597"/>
      <c r="B73" s="109">
        <v>33.67</v>
      </c>
      <c r="C73" s="88" t="s">
        <v>75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8"/>
      <c r="B74" s="512">
        <f>SUM(B70:B73)</f>
        <v>399.8</v>
      </c>
      <c r="C74" s="518" t="s">
        <v>86</v>
      </c>
      <c r="D74" s="89"/>
      <c r="E74" s="47"/>
      <c r="F74" s="47"/>
      <c r="G74" s="47"/>
      <c r="H74" s="48"/>
      <c r="I74" s="49">
        <v>294</v>
      </c>
    </row>
    <row r="75" spans="1:9" ht="12.75" customHeight="1" thickBot="1" x14ac:dyDescent="0.25">
      <c r="A75" s="183"/>
      <c r="B75" s="200">
        <f>B69+B74</f>
        <v>19918.564399999999</v>
      </c>
      <c r="C75" s="201"/>
      <c r="D75" s="200"/>
      <c r="E75" s="202"/>
      <c r="F75" s="201"/>
      <c r="G75" s="201"/>
      <c r="H75" s="200" t="s">
        <v>16</v>
      </c>
      <c r="I75" s="233">
        <f>SUM(I57:I74)</f>
        <v>294</v>
      </c>
    </row>
    <row r="76" spans="1:9" ht="77.25" thickBot="1" x14ac:dyDescent="0.25">
      <c r="A76" s="137" t="s">
        <v>382</v>
      </c>
      <c r="B76" s="120" t="s">
        <v>15</v>
      </c>
      <c r="C76" s="134" t="s">
        <v>4</v>
      </c>
      <c r="D76" s="120" t="s">
        <v>22</v>
      </c>
      <c r="E76" s="135" t="s">
        <v>17</v>
      </c>
      <c r="F76" s="120" t="s">
        <v>18</v>
      </c>
      <c r="G76" s="134" t="s">
        <v>9</v>
      </c>
      <c r="H76" s="120" t="s">
        <v>12</v>
      </c>
      <c r="I76" s="120" t="s">
        <v>11</v>
      </c>
    </row>
    <row r="77" spans="1:9" ht="12.75" customHeight="1" thickBot="1" x14ac:dyDescent="0.25">
      <c r="A77" s="230"/>
      <c r="B77" s="109"/>
      <c r="C77" s="55" t="s">
        <v>65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/>
      <c r="C78" s="55" t="s">
        <v>66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/>
      <c r="C79" s="88" t="s">
        <v>69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30"/>
      <c r="B80" s="109"/>
      <c r="C80" s="88" t="s">
        <v>71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/>
      <c r="C81" s="88" t="s">
        <v>72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/>
      <c r="C82" s="88" t="s">
        <v>73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/>
      <c r="C83" s="88" t="s">
        <v>74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/>
      <c r="C84" s="88" t="s">
        <v>75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/>
      <c r="C85" s="88" t="s">
        <v>76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/>
      <c r="C86" s="88" t="s">
        <v>77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/>
      <c r="C87" s="88" t="s">
        <v>78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/>
      <c r="C88" s="88" t="s">
        <v>79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/>
      <c r="C89" s="170" t="s">
        <v>86</v>
      </c>
      <c r="D89" s="89"/>
      <c r="E89" s="47"/>
      <c r="F89" s="47"/>
      <c r="G89" s="47"/>
      <c r="H89" s="48"/>
      <c r="I89" s="49"/>
    </row>
    <row r="90" spans="1:9" ht="13.5" thickBot="1" x14ac:dyDescent="0.25">
      <c r="A90" s="183"/>
      <c r="B90" s="200">
        <f>SUM(B77:B89)</f>
        <v>0</v>
      </c>
      <c r="C90" s="201"/>
      <c r="D90" s="200"/>
      <c r="E90" s="202"/>
      <c r="F90" s="201"/>
      <c r="G90" s="201"/>
      <c r="H90" s="200" t="s">
        <v>16</v>
      </c>
      <c r="I90" s="233">
        <f>SUM(I77:I89)</f>
        <v>0</v>
      </c>
    </row>
    <row r="91" spans="1:9" ht="26.25" thickBot="1" x14ac:dyDescent="0.25">
      <c r="A91" s="46" t="s">
        <v>7</v>
      </c>
      <c r="B91" s="117" t="s">
        <v>15</v>
      </c>
      <c r="C91" s="117" t="s">
        <v>4</v>
      </c>
      <c r="D91" s="117" t="s">
        <v>22</v>
      </c>
      <c r="E91" s="121" t="s">
        <v>17</v>
      </c>
      <c r="F91" s="117" t="s">
        <v>18</v>
      </c>
      <c r="G91" s="117" t="s">
        <v>9</v>
      </c>
      <c r="H91" s="117" t="s">
        <v>12</v>
      </c>
      <c r="I91" s="118" t="s">
        <v>11</v>
      </c>
    </row>
    <row r="92" spans="1:9" ht="12.75" customHeight="1" x14ac:dyDescent="0.2">
      <c r="A92" s="589" t="s">
        <v>81</v>
      </c>
      <c r="B92" s="33"/>
      <c r="C92" s="33" t="s">
        <v>65</v>
      </c>
      <c r="D92" s="34"/>
      <c r="E92" s="35"/>
      <c r="F92" s="35" t="s">
        <v>82</v>
      </c>
      <c r="G92" s="35">
        <v>89</v>
      </c>
      <c r="H92" s="15">
        <v>4.54</v>
      </c>
      <c r="I92" s="160">
        <f>H93*G92</f>
        <v>404.06</v>
      </c>
    </row>
    <row r="93" spans="1:9" x14ac:dyDescent="0.2">
      <c r="A93" s="589"/>
      <c r="B93" s="13"/>
      <c r="C93" s="13" t="s">
        <v>66</v>
      </c>
      <c r="D93" s="14"/>
      <c r="E93" s="15"/>
      <c r="F93" s="15" t="s">
        <v>82</v>
      </c>
      <c r="G93" s="15">
        <v>84</v>
      </c>
      <c r="H93" s="15">
        <v>4.54</v>
      </c>
      <c r="I93" s="43">
        <f>H94*G93</f>
        <v>381.36</v>
      </c>
    </row>
    <row r="94" spans="1:9" ht="12.75" customHeight="1" x14ac:dyDescent="0.2">
      <c r="A94" s="589"/>
      <c r="B94" s="13"/>
      <c r="C94" s="13" t="s">
        <v>69</v>
      </c>
      <c r="D94" s="14"/>
      <c r="E94" s="15"/>
      <c r="F94" s="15" t="s">
        <v>82</v>
      </c>
      <c r="G94" s="15">
        <v>89</v>
      </c>
      <c r="H94" s="15">
        <v>4.54</v>
      </c>
      <c r="I94" s="43">
        <f>H95*G94</f>
        <v>404.06</v>
      </c>
    </row>
    <row r="95" spans="1:9" x14ac:dyDescent="0.2">
      <c r="A95" s="589"/>
      <c r="B95" s="13"/>
      <c r="C95" s="13" t="s">
        <v>71</v>
      </c>
      <c r="D95" s="14"/>
      <c r="E95" s="15"/>
      <c r="F95" s="15" t="s">
        <v>82</v>
      </c>
      <c r="G95" s="15">
        <v>86</v>
      </c>
      <c r="H95" s="15">
        <v>4.54</v>
      </c>
      <c r="I95" s="43">
        <f>H96*G95</f>
        <v>390.44</v>
      </c>
    </row>
    <row r="96" spans="1:9" ht="12.75" customHeight="1" x14ac:dyDescent="0.2">
      <c r="A96" s="589"/>
      <c r="B96" s="13"/>
      <c r="C96" s="13" t="s">
        <v>72</v>
      </c>
      <c r="D96" s="14"/>
      <c r="E96" s="15"/>
      <c r="F96" s="15" t="s">
        <v>82</v>
      </c>
      <c r="G96" s="15">
        <v>89</v>
      </c>
      <c r="H96" s="15">
        <v>4.54</v>
      </c>
      <c r="I96" s="43">
        <f t="shared" ref="I96:I103" si="2">G96*H96</f>
        <v>404.06</v>
      </c>
    </row>
    <row r="97" spans="1:255" ht="12.75" customHeight="1" x14ac:dyDescent="0.2">
      <c r="A97" s="589"/>
      <c r="B97" s="13"/>
      <c r="C97" s="13" t="s">
        <v>73</v>
      </c>
      <c r="D97" s="14"/>
      <c r="E97" s="15"/>
      <c r="F97" s="15" t="s">
        <v>82</v>
      </c>
      <c r="G97" s="15">
        <v>86</v>
      </c>
      <c r="H97" s="15">
        <v>4.54</v>
      </c>
      <c r="I97" s="43">
        <f t="shared" si="2"/>
        <v>390.44</v>
      </c>
    </row>
    <row r="98" spans="1:255" ht="12.75" customHeight="1" x14ac:dyDescent="0.2">
      <c r="A98" s="589"/>
      <c r="B98" s="13"/>
      <c r="C98" s="13" t="s">
        <v>74</v>
      </c>
      <c r="D98" s="14"/>
      <c r="E98" s="15"/>
      <c r="F98" s="15" t="s">
        <v>82</v>
      </c>
      <c r="G98" s="15">
        <v>89</v>
      </c>
      <c r="H98" s="16">
        <v>4.8099999999999996</v>
      </c>
      <c r="I98" s="43">
        <f t="shared" si="2"/>
        <v>428.09</v>
      </c>
    </row>
    <row r="99" spans="1:255" ht="12.75" customHeight="1" x14ac:dyDescent="0.2">
      <c r="A99" s="589"/>
      <c r="B99" s="13"/>
      <c r="C99" s="13" t="s">
        <v>75</v>
      </c>
      <c r="D99" s="14"/>
      <c r="E99" s="15"/>
      <c r="F99" s="15" t="s">
        <v>82</v>
      </c>
      <c r="G99" s="15">
        <v>89</v>
      </c>
      <c r="H99" s="16">
        <v>4.8099999999999996</v>
      </c>
      <c r="I99" s="43">
        <f t="shared" si="2"/>
        <v>428.09</v>
      </c>
    </row>
    <row r="100" spans="1:255" ht="12.75" customHeight="1" x14ac:dyDescent="0.2">
      <c r="A100" s="589"/>
      <c r="B100" s="13"/>
      <c r="C100" s="13" t="s">
        <v>76</v>
      </c>
      <c r="D100" s="14"/>
      <c r="E100" s="15"/>
      <c r="F100" s="15" t="s">
        <v>82</v>
      </c>
      <c r="G100" s="15">
        <v>86</v>
      </c>
      <c r="H100" s="16">
        <v>4.8099999999999996</v>
      </c>
      <c r="I100" s="43">
        <f t="shared" si="2"/>
        <v>413.65999999999997</v>
      </c>
    </row>
    <row r="101" spans="1:255" ht="12.75" customHeight="1" x14ac:dyDescent="0.2">
      <c r="A101" s="589"/>
      <c r="B101" s="13"/>
      <c r="C101" s="13" t="s">
        <v>77</v>
      </c>
      <c r="D101" s="14"/>
      <c r="E101" s="15"/>
      <c r="F101" s="15" t="s">
        <v>82</v>
      </c>
      <c r="G101" s="15">
        <v>89</v>
      </c>
      <c r="H101" s="16">
        <v>4.8099999999999996</v>
      </c>
      <c r="I101" s="43">
        <f t="shared" si="2"/>
        <v>428.09</v>
      </c>
    </row>
    <row r="102" spans="1:255" ht="12.75" customHeight="1" x14ac:dyDescent="0.2">
      <c r="A102" s="589"/>
      <c r="B102" s="13"/>
      <c r="C102" s="13" t="s">
        <v>78</v>
      </c>
      <c r="D102" s="14"/>
      <c r="E102" s="15"/>
      <c r="F102" s="15" t="s">
        <v>82</v>
      </c>
      <c r="G102" s="15">
        <v>86</v>
      </c>
      <c r="H102" s="16">
        <v>4.8099999999999996</v>
      </c>
      <c r="I102" s="43">
        <f t="shared" si="2"/>
        <v>413.65999999999997</v>
      </c>
    </row>
    <row r="103" spans="1:255" ht="12.75" customHeight="1" x14ac:dyDescent="0.2">
      <c r="A103" s="589"/>
      <c r="B103" s="13"/>
      <c r="C103" s="13" t="s">
        <v>79</v>
      </c>
      <c r="D103" s="14"/>
      <c r="E103" s="15"/>
      <c r="F103" s="15" t="s">
        <v>82</v>
      </c>
      <c r="G103" s="15">
        <v>89</v>
      </c>
      <c r="H103" s="16">
        <v>4.8099999999999996</v>
      </c>
      <c r="I103" s="43">
        <f t="shared" si="2"/>
        <v>428.09</v>
      </c>
    </row>
    <row r="104" spans="1:255" ht="12.75" customHeight="1" x14ac:dyDescent="0.2">
      <c r="A104" s="625"/>
      <c r="B104" s="13"/>
      <c r="C104" s="13" t="s">
        <v>86</v>
      </c>
      <c r="D104" s="14"/>
      <c r="E104" s="15"/>
      <c r="F104" s="15" t="s">
        <v>82</v>
      </c>
      <c r="G104" s="15">
        <f>SUM(G92:G103)</f>
        <v>1051</v>
      </c>
      <c r="H104" s="15"/>
      <c r="I104" s="246">
        <f>SUM(I92:I103)</f>
        <v>4914.1000000000004</v>
      </c>
    </row>
    <row r="105" spans="1:255" ht="25.5" x14ac:dyDescent="0.2">
      <c r="A105" s="224" t="s">
        <v>91</v>
      </c>
      <c r="B105" s="13"/>
      <c r="C105" s="13" t="s">
        <v>86</v>
      </c>
      <c r="D105" s="14"/>
      <c r="E105" s="15"/>
      <c r="F105" s="15"/>
      <c r="G105" s="15"/>
      <c r="H105" s="16"/>
      <c r="I105" s="246">
        <v>23379.599999999999</v>
      </c>
    </row>
    <row r="106" spans="1:255" ht="12.75" customHeight="1" x14ac:dyDescent="0.2">
      <c r="A106" s="224" t="s">
        <v>85</v>
      </c>
      <c r="B106" s="13"/>
      <c r="C106" s="13" t="s">
        <v>86</v>
      </c>
      <c r="D106" s="14"/>
      <c r="E106" s="15"/>
      <c r="F106" s="15"/>
      <c r="G106" s="15"/>
      <c r="H106" s="16"/>
      <c r="I106" s="246">
        <v>1688.7</v>
      </c>
    </row>
    <row r="107" spans="1:255" ht="12.75" customHeight="1" x14ac:dyDescent="0.2">
      <c r="A107" s="222" t="s">
        <v>88</v>
      </c>
      <c r="B107" s="13"/>
      <c r="C107" s="13" t="s">
        <v>86</v>
      </c>
      <c r="D107" s="14"/>
      <c r="E107" s="15"/>
      <c r="F107" s="15"/>
      <c r="G107" s="15"/>
      <c r="H107" s="16"/>
      <c r="I107" s="246">
        <v>1331.04</v>
      </c>
    </row>
    <row r="108" spans="1:255" ht="12.75" customHeight="1" thickBot="1" x14ac:dyDescent="0.25">
      <c r="A108" s="222"/>
      <c r="B108" s="112"/>
      <c r="C108" s="112"/>
      <c r="D108" s="111"/>
      <c r="E108" s="113"/>
      <c r="F108" s="112"/>
      <c r="G108" s="112"/>
      <c r="H108" s="111" t="s">
        <v>16</v>
      </c>
      <c r="I108" s="235">
        <f>SUM(I104:I107)</f>
        <v>31313.439999999999</v>
      </c>
    </row>
    <row r="109" spans="1:255" s="45" customFormat="1" ht="83.25" customHeight="1" thickBot="1" x14ac:dyDescent="0.25">
      <c r="A109" s="120" t="s">
        <v>96</v>
      </c>
      <c r="B109" s="117" t="s">
        <v>15</v>
      </c>
      <c r="C109" s="117" t="s">
        <v>4</v>
      </c>
      <c r="D109" s="117" t="s">
        <v>22</v>
      </c>
      <c r="E109" s="121" t="s">
        <v>17</v>
      </c>
      <c r="F109" s="117" t="s">
        <v>18</v>
      </c>
      <c r="G109" s="117" t="s">
        <v>9</v>
      </c>
      <c r="H109" s="117" t="s">
        <v>12</v>
      </c>
      <c r="I109" s="118" t="s">
        <v>11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30"/>
      <c r="B110" s="107">
        <v>615.78</v>
      </c>
      <c r="C110" s="58" t="s">
        <v>65</v>
      </c>
      <c r="D110" s="67"/>
      <c r="E110" s="59"/>
      <c r="F110" s="59"/>
      <c r="G110" s="59"/>
      <c r="H110" s="60"/>
      <c r="I110" s="61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30"/>
      <c r="B111" s="108">
        <v>539.54</v>
      </c>
      <c r="C111" s="95" t="s">
        <v>66</v>
      </c>
      <c r="D111" s="96"/>
      <c r="E111" s="97"/>
      <c r="F111" s="97"/>
      <c r="G111" s="97"/>
      <c r="H111" s="98"/>
      <c r="I111" s="9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30"/>
      <c r="B112" s="109">
        <v>615.15</v>
      </c>
      <c r="C112" s="88" t="s">
        <v>69</v>
      </c>
      <c r="D112" s="89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30"/>
      <c r="B113" s="109">
        <v>608.17999999999995</v>
      </c>
      <c r="C113" s="88" t="s">
        <v>71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30"/>
      <c r="B114" s="109">
        <v>614.45000000000005</v>
      </c>
      <c r="C114" s="88" t="s">
        <v>72</v>
      </c>
      <c r="D114" s="89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30"/>
      <c r="B115" s="109">
        <v>606.6</v>
      </c>
      <c r="C115" s="88" t="s">
        <v>73</v>
      </c>
      <c r="D115" s="89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4"/>
      <c r="B116" s="109">
        <v>516.98</v>
      </c>
      <c r="C116" s="88" t="s">
        <v>74</v>
      </c>
      <c r="D116" s="89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4"/>
      <c r="B117" s="109">
        <v>546</v>
      </c>
      <c r="C117" s="88" t="s">
        <v>75</v>
      </c>
      <c r="D117" s="89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4"/>
      <c r="B118" s="109">
        <v>615.16</v>
      </c>
      <c r="C118" s="88" t="s">
        <v>76</v>
      </c>
      <c r="D118" s="89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4"/>
      <c r="B119" s="109">
        <v>500.05</v>
      </c>
      <c r="C119" s="88" t="s">
        <v>77</v>
      </c>
      <c r="D119" s="89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4"/>
      <c r="B120" s="109">
        <v>506.7</v>
      </c>
      <c r="C120" s="88" t="s">
        <v>78</v>
      </c>
      <c r="D120" s="89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4"/>
      <c r="B121" s="109">
        <v>631.20000000000005</v>
      </c>
      <c r="C121" s="88" t="s">
        <v>79</v>
      </c>
      <c r="D121" s="89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3.5" thickBot="1" x14ac:dyDescent="0.25">
      <c r="A122" s="224"/>
      <c r="B122" s="188"/>
      <c r="C122" s="73" t="s">
        <v>86</v>
      </c>
      <c r="D122" s="166"/>
      <c r="E122" s="53"/>
      <c r="F122" s="53"/>
      <c r="G122" s="53"/>
      <c r="H122" s="156"/>
      <c r="I122" s="49">
        <v>232.46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4"/>
      <c r="B123" s="18">
        <f>SUM(B110:B121)</f>
        <v>6915.7899999999991</v>
      </c>
      <c r="C123" s="17"/>
      <c r="D123" s="18"/>
      <c r="E123" s="19"/>
      <c r="F123" s="17"/>
      <c r="G123" s="17"/>
      <c r="H123" s="18" t="s">
        <v>16</v>
      </c>
      <c r="I123" s="236">
        <f>SUM(I110:I122)</f>
        <v>232.46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51.6" customHeight="1" thickBot="1" x14ac:dyDescent="0.25">
      <c r="A124" s="46" t="s">
        <v>98</v>
      </c>
      <c r="B124" s="117" t="s">
        <v>15</v>
      </c>
      <c r="C124" s="117" t="s">
        <v>4</v>
      </c>
      <c r="D124" s="117" t="s">
        <v>22</v>
      </c>
      <c r="E124" s="121" t="s">
        <v>17</v>
      </c>
      <c r="F124" s="117" t="s">
        <v>18</v>
      </c>
      <c r="G124" s="117" t="s">
        <v>9</v>
      </c>
      <c r="H124" s="117" t="s">
        <v>12</v>
      </c>
      <c r="I124" s="118" t="s">
        <v>11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26.25" thickBot="1" x14ac:dyDescent="0.25">
      <c r="A125" s="120" t="s">
        <v>87</v>
      </c>
      <c r="B125" s="167"/>
      <c r="C125" s="88" t="s">
        <v>86</v>
      </c>
      <c r="D125" s="241"/>
      <c r="E125" s="242"/>
      <c r="F125" s="241"/>
      <c r="G125" s="242"/>
      <c r="H125" s="242"/>
      <c r="I125" s="49">
        <v>9288.44</v>
      </c>
    </row>
    <row r="126" spans="1:255" ht="13.5" thickBot="1" x14ac:dyDescent="0.25">
      <c r="A126" s="46"/>
      <c r="B126" s="79">
        <f>SUM(B125:B125)</f>
        <v>0</v>
      </c>
      <c r="C126" s="78"/>
      <c r="D126" s="79"/>
      <c r="E126" s="80"/>
      <c r="F126" s="78"/>
      <c r="G126" s="78"/>
      <c r="H126" s="79" t="s">
        <v>16</v>
      </c>
      <c r="I126" s="81">
        <f>SUM(I125:I125)</f>
        <v>9288.44</v>
      </c>
    </row>
    <row r="127" spans="1:255" ht="39" customHeight="1" thickBot="1" x14ac:dyDescent="0.25">
      <c r="A127" s="137" t="s">
        <v>97</v>
      </c>
      <c r="B127" s="117" t="s">
        <v>15</v>
      </c>
      <c r="C127" s="117" t="s">
        <v>4</v>
      </c>
      <c r="D127" s="117" t="s">
        <v>22</v>
      </c>
      <c r="E127" s="285" t="s">
        <v>17</v>
      </c>
      <c r="F127" s="117" t="s">
        <v>18</v>
      </c>
      <c r="G127" s="117" t="s">
        <v>9</v>
      </c>
      <c r="H127" s="117" t="s">
        <v>12</v>
      </c>
      <c r="I127" s="118" t="s">
        <v>11</v>
      </c>
    </row>
    <row r="128" spans="1:255" ht="13.5" thickBot="1" x14ac:dyDescent="0.25">
      <c r="A128" s="209"/>
      <c r="B128" s="188"/>
      <c r="C128" s="73" t="s">
        <v>86</v>
      </c>
      <c r="D128" s="166"/>
      <c r="E128" s="53"/>
      <c r="F128" s="53"/>
      <c r="G128" s="53"/>
      <c r="H128" s="156"/>
      <c r="I128" s="571">
        <v>14720.19</v>
      </c>
    </row>
    <row r="129" spans="1:9" ht="13.5" thickBot="1" x14ac:dyDescent="0.25">
      <c r="A129" s="137"/>
      <c r="B129" s="277"/>
      <c r="C129" s="78"/>
      <c r="D129" s="79"/>
      <c r="E129" s="80"/>
      <c r="F129" s="78"/>
      <c r="G129" s="78"/>
      <c r="H129" s="79"/>
      <c r="I129" s="81">
        <f>SUM(I128)</f>
        <v>14720.19</v>
      </c>
    </row>
    <row r="130" spans="1:9" ht="12.75" customHeight="1" x14ac:dyDescent="0.2">
      <c r="A130" s="9"/>
      <c r="B130" s="9"/>
      <c r="C130" s="9"/>
      <c r="D130" s="9"/>
      <c r="E130" s="9"/>
      <c r="F130" s="20"/>
      <c r="G130" s="20"/>
      <c r="H130" s="20"/>
      <c r="I130" s="20"/>
    </row>
    <row r="131" spans="1:9" ht="12.75" customHeight="1" x14ac:dyDescent="0.2">
      <c r="A131" s="21" t="s">
        <v>20</v>
      </c>
      <c r="B131" s="22"/>
      <c r="C131" s="23"/>
      <c r="D131" s="4" t="s">
        <v>8</v>
      </c>
      <c r="E131" s="4" t="s">
        <v>5</v>
      </c>
      <c r="F131" s="122" t="s">
        <v>6</v>
      </c>
    </row>
    <row r="132" spans="1:9" ht="12.75" customHeight="1" x14ac:dyDescent="0.2">
      <c r="A132" s="593" t="s">
        <v>14</v>
      </c>
      <c r="B132" s="594"/>
      <c r="C132" s="25"/>
      <c r="D132" s="26">
        <f>B18</f>
        <v>19442.861000000001</v>
      </c>
      <c r="E132" s="26">
        <f>I18</f>
        <v>0</v>
      </c>
      <c r="F132" s="123">
        <f>D132+E132</f>
        <v>19442.861000000001</v>
      </c>
    </row>
    <row r="133" spans="1:9" ht="12.75" customHeight="1" x14ac:dyDescent="0.2">
      <c r="A133" s="593" t="s">
        <v>1603</v>
      </c>
      <c r="B133" s="594"/>
      <c r="C133" s="25"/>
      <c r="D133" s="26">
        <f>B55</f>
        <v>31601.504000000001</v>
      </c>
      <c r="E133" s="26">
        <f>I55</f>
        <v>19945.289999999997</v>
      </c>
      <c r="F133" s="123">
        <f>D133+E133</f>
        <v>51546.793999999994</v>
      </c>
    </row>
    <row r="134" spans="1:9" ht="12.75" customHeight="1" x14ac:dyDescent="0.2">
      <c r="A134" s="593" t="s">
        <v>13</v>
      </c>
      <c r="B134" s="594"/>
      <c r="C134" s="25"/>
      <c r="D134" s="26">
        <f>B75</f>
        <v>19918.564399999999</v>
      </c>
      <c r="E134" s="26">
        <f>I75</f>
        <v>294</v>
      </c>
      <c r="F134" s="123">
        <f>D134+E134</f>
        <v>20212.564399999999</v>
      </c>
    </row>
    <row r="135" spans="1:9" ht="12.75" customHeight="1" x14ac:dyDescent="0.2">
      <c r="A135" s="593" t="s">
        <v>383</v>
      </c>
      <c r="B135" s="594"/>
      <c r="C135" s="25"/>
      <c r="D135" s="26">
        <f>B90</f>
        <v>0</v>
      </c>
      <c r="E135" s="26">
        <f>I90</f>
        <v>0</v>
      </c>
      <c r="F135" s="123">
        <f>D135+E135</f>
        <v>0</v>
      </c>
      <c r="G135" s="56"/>
    </row>
    <row r="136" spans="1:9" ht="12.75" customHeight="1" x14ac:dyDescent="0.2">
      <c r="A136" s="593" t="s">
        <v>25</v>
      </c>
      <c r="B136" s="594"/>
      <c r="C136" s="25"/>
      <c r="D136" s="26">
        <f>B123</f>
        <v>6915.7899999999991</v>
      </c>
      <c r="E136" s="26">
        <f>I123</f>
        <v>232.46</v>
      </c>
      <c r="F136" s="123">
        <f>D136+E136</f>
        <v>7148.2499999999991</v>
      </c>
      <c r="G136" s="56"/>
    </row>
    <row r="137" spans="1:9" ht="12.75" customHeight="1" x14ac:dyDescent="0.2">
      <c r="A137" s="607" t="s">
        <v>68</v>
      </c>
      <c r="B137" s="608"/>
      <c r="C137" s="248"/>
      <c r="D137" s="249"/>
      <c r="E137" s="249"/>
      <c r="F137" s="245">
        <f>F138+F139+F140+F141</f>
        <v>31313.439999999999</v>
      </c>
      <c r="G137" s="56"/>
    </row>
    <row r="138" spans="1:9" ht="12.75" customHeight="1" x14ac:dyDescent="0.2">
      <c r="A138" s="605" t="s">
        <v>81</v>
      </c>
      <c r="B138" s="606"/>
      <c r="C138" s="25"/>
      <c r="D138" s="26"/>
      <c r="E138" s="26"/>
      <c r="F138" s="123">
        <f>I104</f>
        <v>4914.1000000000004</v>
      </c>
      <c r="G138" s="56"/>
    </row>
    <row r="139" spans="1:9" ht="12.75" customHeight="1" x14ac:dyDescent="0.2">
      <c r="A139" s="605" t="s">
        <v>91</v>
      </c>
      <c r="B139" s="606"/>
      <c r="C139" s="25"/>
      <c r="D139" s="26"/>
      <c r="E139" s="26"/>
      <c r="F139" s="123">
        <f>I105</f>
        <v>23379.599999999999</v>
      </c>
      <c r="G139" s="56"/>
    </row>
    <row r="140" spans="1:9" ht="12.75" customHeight="1" x14ac:dyDescent="0.2">
      <c r="A140" s="605" t="s">
        <v>85</v>
      </c>
      <c r="B140" s="606"/>
      <c r="C140" s="25"/>
      <c r="D140" s="26"/>
      <c r="E140" s="26"/>
      <c r="F140" s="123">
        <f>I106</f>
        <v>1688.7</v>
      </c>
      <c r="G140" s="56"/>
    </row>
    <row r="141" spans="1:9" ht="12.75" customHeight="1" x14ac:dyDescent="0.2">
      <c r="A141" s="605" t="s">
        <v>88</v>
      </c>
      <c r="B141" s="606"/>
      <c r="C141" s="25"/>
      <c r="D141" s="26"/>
      <c r="E141" s="26"/>
      <c r="F141" s="123">
        <f>I107</f>
        <v>1331.04</v>
      </c>
      <c r="G141" s="56"/>
    </row>
    <row r="142" spans="1:9" ht="12.75" customHeight="1" x14ac:dyDescent="0.2">
      <c r="A142" s="614" t="s">
        <v>2</v>
      </c>
      <c r="B142" s="615"/>
      <c r="C142" s="25"/>
      <c r="D142" s="26">
        <f>B126</f>
        <v>0</v>
      </c>
      <c r="E142" s="26"/>
      <c r="F142" s="123">
        <f>D142+E142+I126</f>
        <v>9288.44</v>
      </c>
      <c r="G142" s="56"/>
    </row>
    <row r="143" spans="1:9" ht="12.75" customHeight="1" x14ac:dyDescent="0.2">
      <c r="A143" s="614" t="s">
        <v>97</v>
      </c>
      <c r="B143" s="615"/>
      <c r="C143" s="25"/>
      <c r="D143" s="26"/>
      <c r="E143" s="26"/>
      <c r="F143" s="123">
        <f>I129</f>
        <v>14720.19</v>
      </c>
      <c r="G143" s="56"/>
    </row>
    <row r="144" spans="1:9" ht="12.75" customHeight="1" x14ac:dyDescent="0.2">
      <c r="A144" s="612" t="s">
        <v>21</v>
      </c>
      <c r="B144" s="613"/>
      <c r="C144" s="27"/>
      <c r="D144" s="28">
        <f>SUM(D132:D142)</f>
        <v>77878.719400000002</v>
      </c>
      <c r="E144" s="28">
        <f>SUM(E132:E136)</f>
        <v>20471.749999999996</v>
      </c>
      <c r="F144" s="124">
        <f>F132+F133+F134+F135+F136+F137+F142+F143</f>
        <v>153672.53940000001</v>
      </c>
    </row>
  </sheetData>
  <autoFilter ref="A5:I123"/>
  <mergeCells count="42">
    <mergeCell ref="A49:A51"/>
    <mergeCell ref="C49:C51"/>
    <mergeCell ref="D49:D51"/>
    <mergeCell ref="B49:B51"/>
    <mergeCell ref="D34:D48"/>
    <mergeCell ref="C34:C48"/>
    <mergeCell ref="B34:B48"/>
    <mergeCell ref="G1:H1"/>
    <mergeCell ref="C27:C30"/>
    <mergeCell ref="A1:B1"/>
    <mergeCell ref="B20:B21"/>
    <mergeCell ref="A20:A21"/>
    <mergeCell ref="D27:D30"/>
    <mergeCell ref="G2:H2"/>
    <mergeCell ref="C24:C26"/>
    <mergeCell ref="C32:C33"/>
    <mergeCell ref="A27:A30"/>
    <mergeCell ref="D32:D33"/>
    <mergeCell ref="D24:D26"/>
    <mergeCell ref="B27:B30"/>
    <mergeCell ref="D20:D21"/>
    <mergeCell ref="C20:C21"/>
    <mergeCell ref="A144:B144"/>
    <mergeCell ref="A132:B132"/>
    <mergeCell ref="A133:B133"/>
    <mergeCell ref="A134:B134"/>
    <mergeCell ref="A137:B137"/>
    <mergeCell ref="A143:B143"/>
    <mergeCell ref="A140:B140"/>
    <mergeCell ref="A141:B141"/>
    <mergeCell ref="A142:B142"/>
    <mergeCell ref="A135:B135"/>
    <mergeCell ref="A139:B139"/>
    <mergeCell ref="A24:A26"/>
    <mergeCell ref="B32:B33"/>
    <mergeCell ref="A138:B138"/>
    <mergeCell ref="A136:B136"/>
    <mergeCell ref="B24:B26"/>
    <mergeCell ref="A34:A48"/>
    <mergeCell ref="A70:A74"/>
    <mergeCell ref="A92:A104"/>
    <mergeCell ref="A32:A33"/>
  </mergeCells>
  <phoneticPr fontId="0" type="noConversion"/>
  <pageMargins left="0.15748031496062992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4"/>
  <dimension ref="A1:IU105"/>
  <sheetViews>
    <sheetView topLeftCell="A88" zoomScaleNormal="100" workbookViewId="0">
      <selection activeCell="A95" sqref="A95:B95"/>
    </sheetView>
  </sheetViews>
  <sheetFormatPr defaultRowHeight="12.75" customHeight="1" x14ac:dyDescent="0.2"/>
  <cols>
    <col min="1" max="1" width="22.140625" customWidth="1"/>
    <col min="2" max="2" width="11.85546875" customWidth="1"/>
    <col min="3" max="3" width="10.28515625" customWidth="1"/>
    <col min="4" max="4" width="17.5703125" customWidth="1"/>
    <col min="5" max="5" width="27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113.9</v>
      </c>
      <c r="E2" s="5">
        <v>25747.66</v>
      </c>
      <c r="F2" s="6">
        <v>16381.77</v>
      </c>
      <c r="G2" s="586">
        <f>E2-F2</f>
        <v>9365.89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22</v>
      </c>
      <c r="F3" s="1"/>
      <c r="G3" s="1"/>
      <c r="H3" s="1" t="s">
        <v>24</v>
      </c>
      <c r="I3" s="8">
        <f>F2-F105</f>
        <v>-7906.8273999999983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23"/>
      <c r="B6" s="33">
        <v>442.93</v>
      </c>
      <c r="C6" s="33" t="s">
        <v>65</v>
      </c>
      <c r="D6" s="34"/>
      <c r="E6" s="35"/>
      <c r="F6" s="35"/>
      <c r="G6" s="35"/>
      <c r="H6" s="345"/>
      <c r="I6" s="160"/>
    </row>
    <row r="7" spans="1:9" ht="12.75" customHeight="1" x14ac:dyDescent="0.2">
      <c r="A7" s="224"/>
      <c r="B7" s="13">
        <v>441.32</v>
      </c>
      <c r="C7" s="13" t="s">
        <v>66</v>
      </c>
      <c r="D7" s="14"/>
      <c r="E7" s="15"/>
      <c r="F7" s="15"/>
      <c r="G7" s="15"/>
      <c r="H7" s="343"/>
      <c r="I7" s="43"/>
    </row>
    <row r="8" spans="1:9" ht="12.75" customHeight="1" x14ac:dyDescent="0.2">
      <c r="A8" s="368"/>
      <c r="B8" s="13">
        <v>472.3</v>
      </c>
      <c r="C8" s="13" t="s">
        <v>69</v>
      </c>
      <c r="D8" s="269"/>
      <c r="E8" s="15"/>
      <c r="F8" s="15"/>
      <c r="G8" s="15"/>
      <c r="H8" s="343"/>
      <c r="I8" s="43"/>
    </row>
    <row r="9" spans="1:9" ht="12.75" customHeight="1" x14ac:dyDescent="0.2">
      <c r="A9" s="368"/>
      <c r="B9" s="13">
        <v>418.87</v>
      </c>
      <c r="C9" s="13" t="s">
        <v>71</v>
      </c>
      <c r="D9" s="269"/>
      <c r="E9" s="15"/>
      <c r="F9" s="15"/>
      <c r="G9" s="15"/>
      <c r="H9" s="343"/>
      <c r="I9" s="43"/>
    </row>
    <row r="10" spans="1:9" ht="12.75" customHeight="1" x14ac:dyDescent="0.2">
      <c r="A10" s="368"/>
      <c r="B10" s="13">
        <v>388.51</v>
      </c>
      <c r="C10" s="13" t="s">
        <v>72</v>
      </c>
      <c r="D10" s="269"/>
      <c r="E10" s="15"/>
      <c r="F10" s="15"/>
      <c r="G10" s="15"/>
      <c r="H10" s="343"/>
      <c r="I10" s="43"/>
    </row>
    <row r="11" spans="1:9" ht="12.75" customHeight="1" x14ac:dyDescent="0.2">
      <c r="A11" s="368"/>
      <c r="B11" s="13">
        <v>401.23</v>
      </c>
      <c r="C11" s="13" t="s">
        <v>73</v>
      </c>
      <c r="D11" s="269"/>
      <c r="E11" s="15"/>
      <c r="F11" s="15"/>
      <c r="G11" s="15"/>
      <c r="H11" s="343"/>
      <c r="I11" s="43"/>
    </row>
    <row r="12" spans="1:9" ht="12.75" customHeight="1" x14ac:dyDescent="0.2">
      <c r="A12" s="224"/>
      <c r="B12" s="13">
        <v>364.75</v>
      </c>
      <c r="C12" s="13" t="s">
        <v>74</v>
      </c>
      <c r="D12" s="14"/>
      <c r="E12" s="15"/>
      <c r="F12" s="15"/>
      <c r="G12" s="15"/>
      <c r="H12" s="343"/>
      <c r="I12" s="43"/>
    </row>
    <row r="13" spans="1:9" ht="12.75" customHeight="1" x14ac:dyDescent="0.2">
      <c r="A13" s="224"/>
      <c r="B13" s="13">
        <v>298.45409999999998</v>
      </c>
      <c r="C13" s="13" t="s">
        <v>75</v>
      </c>
      <c r="D13" s="14"/>
      <c r="E13" s="15"/>
      <c r="F13" s="15"/>
      <c r="G13" s="15"/>
      <c r="H13" s="343"/>
      <c r="I13" s="43"/>
    </row>
    <row r="14" spans="1:9" ht="12.75" customHeight="1" x14ac:dyDescent="0.2">
      <c r="A14" s="222"/>
      <c r="B14" s="74">
        <v>324.5018</v>
      </c>
      <c r="C14" s="74" t="s">
        <v>76</v>
      </c>
      <c r="D14" s="75"/>
      <c r="E14" s="76"/>
      <c r="F14" s="76"/>
      <c r="G14" s="76"/>
      <c r="H14" s="347"/>
      <c r="I14" s="43"/>
    </row>
    <row r="15" spans="1:9" ht="12.75" customHeight="1" x14ac:dyDescent="0.2">
      <c r="A15" s="368"/>
      <c r="B15" s="13">
        <v>328.76859999999999</v>
      </c>
      <c r="C15" s="13" t="s">
        <v>77</v>
      </c>
      <c r="D15" s="274"/>
      <c r="E15" s="15"/>
      <c r="F15" s="15"/>
      <c r="G15" s="15"/>
      <c r="H15" s="16"/>
      <c r="I15" s="43"/>
    </row>
    <row r="16" spans="1:9" ht="12.75" customHeight="1" x14ac:dyDescent="0.2">
      <c r="A16" s="223"/>
      <c r="B16" s="33">
        <v>355.49290000000002</v>
      </c>
      <c r="C16" s="33" t="s">
        <v>78</v>
      </c>
      <c r="D16" s="34"/>
      <c r="E16" s="35"/>
      <c r="F16" s="35"/>
      <c r="G16" s="35"/>
      <c r="H16" s="345"/>
      <c r="I16" s="43"/>
    </row>
    <row r="17" spans="1:9" ht="12.75" customHeight="1" thickBot="1" x14ac:dyDescent="0.25">
      <c r="A17" s="368"/>
      <c r="B17" s="74">
        <v>354.34739999999999</v>
      </c>
      <c r="C17" s="73" t="s">
        <v>79</v>
      </c>
      <c r="D17" s="326"/>
      <c r="E17" s="76"/>
      <c r="F17" s="76"/>
      <c r="G17" s="76"/>
      <c r="H17" s="347"/>
      <c r="I17" s="42"/>
    </row>
    <row r="18" spans="1:9" ht="12.75" customHeight="1" thickBot="1" x14ac:dyDescent="0.25">
      <c r="A18" s="231"/>
      <c r="B18" s="277">
        <f>SUM(B6:B17)</f>
        <v>4591.4748</v>
      </c>
      <c r="C18" s="78"/>
      <c r="D18" s="79"/>
      <c r="E18" s="80"/>
      <c r="F18" s="78"/>
      <c r="G18" s="78"/>
      <c r="H18" s="81" t="s">
        <v>16</v>
      </c>
      <c r="I18" s="439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x14ac:dyDescent="0.2">
      <c r="A20" s="223"/>
      <c r="B20" s="189">
        <v>603.85</v>
      </c>
      <c r="C20" s="189" t="s">
        <v>65</v>
      </c>
      <c r="D20" s="190"/>
      <c r="E20" s="71"/>
      <c r="F20" s="71"/>
      <c r="G20" s="71"/>
      <c r="H20" s="72"/>
      <c r="I20" s="238">
        <f t="shared" ref="I20:I34" si="0">G20*H20</f>
        <v>0</v>
      </c>
    </row>
    <row r="21" spans="1:9" ht="12.75" customHeight="1" x14ac:dyDescent="0.2">
      <c r="A21" s="224"/>
      <c r="B21" s="198">
        <v>506.64</v>
      </c>
      <c r="C21" s="62" t="s">
        <v>66</v>
      </c>
      <c r="D21" s="199"/>
      <c r="E21" s="142"/>
      <c r="F21" s="142"/>
      <c r="G21" s="142"/>
      <c r="H21" s="143"/>
      <c r="I21" s="362">
        <f t="shared" si="0"/>
        <v>0</v>
      </c>
    </row>
    <row r="22" spans="1:9" ht="12.75" customHeight="1" x14ac:dyDescent="0.2">
      <c r="A22" s="224"/>
      <c r="B22" s="13">
        <v>508</v>
      </c>
      <c r="C22" s="13" t="s">
        <v>69</v>
      </c>
      <c r="D22" s="14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224"/>
      <c r="B23" s="13">
        <v>470.28</v>
      </c>
      <c r="C23" s="13" t="s">
        <v>71</v>
      </c>
      <c r="D23" s="14"/>
      <c r="E23" s="15"/>
      <c r="F23" s="15"/>
      <c r="G23" s="15"/>
      <c r="H23" s="16"/>
      <c r="I23" s="43">
        <f t="shared" si="0"/>
        <v>0</v>
      </c>
    </row>
    <row r="24" spans="1:9" ht="12.75" customHeight="1" x14ac:dyDescent="0.2">
      <c r="A24" s="368"/>
      <c r="B24" s="13">
        <v>440.6</v>
      </c>
      <c r="C24" s="13" t="s">
        <v>72</v>
      </c>
      <c r="D24" s="274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368"/>
      <c r="B25" s="13">
        <v>462</v>
      </c>
      <c r="C25" s="13" t="s">
        <v>73</v>
      </c>
      <c r="D25" s="274"/>
      <c r="E25" s="15"/>
      <c r="F25" s="15"/>
      <c r="G25" s="15"/>
      <c r="H25" s="16"/>
      <c r="I25" s="43">
        <f t="shared" si="0"/>
        <v>0</v>
      </c>
    </row>
    <row r="26" spans="1:9" ht="12.75" customHeight="1" x14ac:dyDescent="0.2">
      <c r="A26" s="224"/>
      <c r="B26" s="13">
        <v>410.68</v>
      </c>
      <c r="C26" s="13" t="s">
        <v>74</v>
      </c>
      <c r="D26" s="14"/>
      <c r="E26" s="15"/>
      <c r="F26" s="15"/>
      <c r="G26" s="15"/>
      <c r="H26" s="16"/>
      <c r="I26" s="43">
        <f t="shared" si="0"/>
        <v>0</v>
      </c>
    </row>
    <row r="27" spans="1:9" ht="12.75" customHeight="1" x14ac:dyDescent="0.2">
      <c r="A27" s="224"/>
      <c r="B27" s="13">
        <v>422.51990000000001</v>
      </c>
      <c r="C27" s="13" t="s">
        <v>75</v>
      </c>
      <c r="D27" s="14"/>
      <c r="E27" s="15"/>
      <c r="F27" s="15"/>
      <c r="G27" s="15"/>
      <c r="H27" s="16"/>
      <c r="I27" s="43">
        <f t="shared" si="0"/>
        <v>0</v>
      </c>
    </row>
    <row r="28" spans="1:9" ht="12.75" customHeight="1" thickBot="1" x14ac:dyDescent="0.25">
      <c r="A28" s="222"/>
      <c r="B28" s="74">
        <v>499.27109999999999</v>
      </c>
      <c r="C28" s="74" t="s">
        <v>76</v>
      </c>
      <c r="D28" s="75"/>
      <c r="E28" s="76"/>
      <c r="F28" s="76"/>
      <c r="G28" s="76"/>
      <c r="H28" s="77"/>
      <c r="I28" s="204">
        <f t="shared" si="0"/>
        <v>0</v>
      </c>
    </row>
    <row r="29" spans="1:9" ht="12.75" customHeight="1" x14ac:dyDescent="0.2">
      <c r="A29" s="588" t="s">
        <v>118</v>
      </c>
      <c r="B29" s="579">
        <v>400.83690000000001</v>
      </c>
      <c r="C29" s="579" t="s">
        <v>77</v>
      </c>
      <c r="D29" s="616"/>
      <c r="E29" s="37" t="s">
        <v>240</v>
      </c>
      <c r="F29" s="37" t="s">
        <v>100</v>
      </c>
      <c r="G29" s="37">
        <v>2</v>
      </c>
      <c r="H29" s="38">
        <v>320</v>
      </c>
      <c r="I29" s="39">
        <f t="shared" si="0"/>
        <v>640</v>
      </c>
    </row>
    <row r="30" spans="1:9" ht="12.75" customHeight="1" x14ac:dyDescent="0.2">
      <c r="A30" s="589"/>
      <c r="B30" s="581"/>
      <c r="C30" s="581"/>
      <c r="D30" s="622"/>
      <c r="E30" s="15" t="s">
        <v>1311</v>
      </c>
      <c r="F30" s="15" t="s">
        <v>100</v>
      </c>
      <c r="G30" s="15">
        <v>4</v>
      </c>
      <c r="H30" s="16">
        <v>15.35</v>
      </c>
      <c r="I30" s="43">
        <f t="shared" si="0"/>
        <v>61.4</v>
      </c>
    </row>
    <row r="31" spans="1:9" ht="12.75" customHeight="1" x14ac:dyDescent="0.2">
      <c r="A31" s="589"/>
      <c r="B31" s="581"/>
      <c r="C31" s="581"/>
      <c r="D31" s="622"/>
      <c r="E31" s="15" t="s">
        <v>442</v>
      </c>
      <c r="F31" s="15" t="s">
        <v>100</v>
      </c>
      <c r="G31" s="15">
        <v>4</v>
      </c>
      <c r="H31" s="16">
        <v>11.73</v>
      </c>
      <c r="I31" s="43">
        <f t="shared" si="0"/>
        <v>46.92</v>
      </c>
    </row>
    <row r="32" spans="1:9" ht="12.75" customHeight="1" thickBot="1" x14ac:dyDescent="0.25">
      <c r="A32" s="590"/>
      <c r="B32" s="580"/>
      <c r="C32" s="580"/>
      <c r="D32" s="617"/>
      <c r="E32" s="40" t="s">
        <v>601</v>
      </c>
      <c r="F32" s="40" t="s">
        <v>100</v>
      </c>
      <c r="G32" s="40">
        <v>4</v>
      </c>
      <c r="H32" s="41">
        <v>6.53</v>
      </c>
      <c r="I32" s="42">
        <f t="shared" si="0"/>
        <v>26.12</v>
      </c>
    </row>
    <row r="33" spans="1:9" ht="12.75" customHeight="1" x14ac:dyDescent="0.2">
      <c r="A33" s="224"/>
      <c r="B33" s="13">
        <v>519.23500000000001</v>
      </c>
      <c r="C33" s="13" t="s">
        <v>78</v>
      </c>
      <c r="D33" s="14"/>
      <c r="E33" s="15"/>
      <c r="F33" s="15"/>
      <c r="G33" s="15"/>
      <c r="H33" s="16"/>
      <c r="I33" s="43">
        <f t="shared" si="0"/>
        <v>0</v>
      </c>
    </row>
    <row r="34" spans="1:9" ht="12.75" customHeight="1" x14ac:dyDescent="0.2">
      <c r="A34" s="224"/>
      <c r="B34" s="13">
        <v>445.47969999999998</v>
      </c>
      <c r="C34" s="13" t="s">
        <v>79</v>
      </c>
      <c r="D34" s="14"/>
      <c r="E34" s="15"/>
      <c r="F34" s="15"/>
      <c r="G34" s="15"/>
      <c r="H34" s="16"/>
      <c r="I34" s="43">
        <f t="shared" si="0"/>
        <v>0</v>
      </c>
    </row>
    <row r="35" spans="1:9" ht="12.75" customHeight="1" thickBot="1" x14ac:dyDescent="0.25">
      <c r="A35" s="183"/>
      <c r="B35" s="200">
        <f>SUM(B20:B34)</f>
        <v>5689.3925999999992</v>
      </c>
      <c r="C35" s="201"/>
      <c r="D35" s="200"/>
      <c r="E35" s="202"/>
      <c r="F35" s="201"/>
      <c r="G35" s="201"/>
      <c r="H35" s="200" t="s">
        <v>16</v>
      </c>
      <c r="I35" s="233">
        <f>SUM(I20:I34)</f>
        <v>774.43999999999994</v>
      </c>
    </row>
    <row r="36" spans="1:9" ht="64.5" thickBot="1" x14ac:dyDescent="0.25">
      <c r="A36" s="137" t="s">
        <v>381</v>
      </c>
      <c r="B36" s="117" t="s">
        <v>15</v>
      </c>
      <c r="C36" s="117" t="s">
        <v>4</v>
      </c>
      <c r="D36" s="117" t="s">
        <v>22</v>
      </c>
      <c r="E36" s="121" t="s">
        <v>17</v>
      </c>
      <c r="F36" s="117" t="s">
        <v>18</v>
      </c>
      <c r="G36" s="117" t="s">
        <v>9</v>
      </c>
      <c r="H36" s="117" t="s">
        <v>12</v>
      </c>
      <c r="I36" s="118" t="s">
        <v>11</v>
      </c>
    </row>
    <row r="37" spans="1:9" ht="12.75" customHeight="1" thickBot="1" x14ac:dyDescent="0.25">
      <c r="A37" s="230"/>
      <c r="B37" s="107">
        <v>214.19</v>
      </c>
      <c r="C37" s="58" t="s">
        <v>65</v>
      </c>
      <c r="D37" s="67"/>
      <c r="E37" s="59"/>
      <c r="F37" s="59"/>
      <c r="G37" s="59"/>
      <c r="H37" s="60"/>
      <c r="I37" s="61"/>
    </row>
    <row r="38" spans="1:9" ht="12.75" customHeight="1" thickBot="1" x14ac:dyDescent="0.25">
      <c r="A38" s="230"/>
      <c r="B38" s="125">
        <v>217.02</v>
      </c>
      <c r="C38" s="126" t="s">
        <v>66</v>
      </c>
      <c r="D38" s="127"/>
      <c r="E38" s="128"/>
      <c r="F38" s="128"/>
      <c r="G38" s="128"/>
      <c r="H38" s="129"/>
      <c r="I38" s="130"/>
    </row>
    <row r="39" spans="1:9" ht="12.75" customHeight="1" thickBot="1" x14ac:dyDescent="0.25">
      <c r="A39" s="230"/>
      <c r="B39" s="109">
        <v>206.39</v>
      </c>
      <c r="C39" s="88" t="s">
        <v>69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230"/>
      <c r="B40" s="109">
        <v>205.2</v>
      </c>
      <c r="C40" s="88" t="s">
        <v>71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230"/>
      <c r="B41" s="109">
        <v>210.37</v>
      </c>
      <c r="C41" s="88" t="s">
        <v>72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230"/>
      <c r="B42" s="109">
        <v>227.28</v>
      </c>
      <c r="C42" s="88" t="s">
        <v>73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224"/>
      <c r="B43" s="109">
        <v>33.85</v>
      </c>
      <c r="C43" s="88" t="s">
        <v>74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24"/>
      <c r="B44" s="109">
        <v>43.2</v>
      </c>
      <c r="C44" s="88" t="s">
        <v>75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24"/>
      <c r="B45" s="109">
        <v>35.44</v>
      </c>
      <c r="C45" s="88" t="s">
        <v>76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24"/>
      <c r="B46" s="109">
        <v>33.340000000000003</v>
      </c>
      <c r="C46" s="88" t="s">
        <v>77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224"/>
      <c r="B47" s="109">
        <v>37.4</v>
      </c>
      <c r="C47" s="88" t="s">
        <v>78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224"/>
      <c r="B48" s="109">
        <v>38.119999999999997</v>
      </c>
      <c r="C48" s="88" t="s">
        <v>79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222"/>
      <c r="B49" s="188"/>
      <c r="C49" s="73" t="s">
        <v>86</v>
      </c>
      <c r="D49" s="166"/>
      <c r="E49" s="53"/>
      <c r="F49" s="53"/>
      <c r="G49" s="53"/>
      <c r="H49" s="156"/>
      <c r="I49" s="49">
        <v>4.5999999999999996</v>
      </c>
    </row>
    <row r="50" spans="1:9" ht="12.75" customHeight="1" thickBot="1" x14ac:dyDescent="0.25">
      <c r="A50" s="222"/>
      <c r="B50" s="111">
        <f>SUM(B37:B48)</f>
        <v>1501.8</v>
      </c>
      <c r="C50" s="112"/>
      <c r="D50" s="111"/>
      <c r="E50" s="113"/>
      <c r="F50" s="112"/>
      <c r="G50" s="112"/>
      <c r="H50" s="111" t="s">
        <v>16</v>
      </c>
      <c r="I50" s="235">
        <f>SUM(I37:I49)</f>
        <v>4.5999999999999996</v>
      </c>
    </row>
    <row r="51" spans="1:9" ht="77.25" thickBot="1" x14ac:dyDescent="0.25">
      <c r="A51" s="137" t="s">
        <v>382</v>
      </c>
      <c r="B51" s="120" t="s">
        <v>15</v>
      </c>
      <c r="C51" s="134" t="s">
        <v>4</v>
      </c>
      <c r="D51" s="120" t="s">
        <v>22</v>
      </c>
      <c r="E51" s="135" t="s">
        <v>17</v>
      </c>
      <c r="F51" s="120" t="s">
        <v>18</v>
      </c>
      <c r="G51" s="134" t="s">
        <v>9</v>
      </c>
      <c r="H51" s="120" t="s">
        <v>12</v>
      </c>
      <c r="I51" s="120" t="s">
        <v>11</v>
      </c>
    </row>
    <row r="52" spans="1:9" ht="13.5" thickBot="1" x14ac:dyDescent="0.25">
      <c r="A52" s="230"/>
      <c r="B52" s="109"/>
      <c r="C52" s="55" t="s">
        <v>65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230"/>
      <c r="B53" s="109"/>
      <c r="C53" s="55" t="s">
        <v>66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230"/>
      <c r="B54" s="109"/>
      <c r="C54" s="88" t="s">
        <v>69</v>
      </c>
      <c r="D54" s="89"/>
      <c r="E54" s="47"/>
      <c r="F54" s="47"/>
      <c r="G54" s="47"/>
      <c r="H54" s="48"/>
      <c r="I54" s="49"/>
    </row>
    <row r="55" spans="1:9" ht="13.5" thickBot="1" x14ac:dyDescent="0.25">
      <c r="A55" s="230"/>
      <c r="B55" s="109"/>
      <c r="C55" s="88" t="s">
        <v>71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72</v>
      </c>
      <c r="D56" s="89"/>
      <c r="E56" s="47"/>
      <c r="F56" s="47"/>
      <c r="G56" s="47"/>
      <c r="H56" s="48"/>
      <c r="I56" s="49"/>
    </row>
    <row r="57" spans="1:9" ht="13.5" thickBot="1" x14ac:dyDescent="0.25">
      <c r="A57" s="230"/>
      <c r="B57" s="109"/>
      <c r="C57" s="88" t="s">
        <v>73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74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75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76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88" t="s">
        <v>77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88" t="s">
        <v>78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79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170" t="s">
        <v>86</v>
      </c>
      <c r="D64" s="89"/>
      <c r="E64" s="47"/>
      <c r="F64" s="47"/>
      <c r="G64" s="47"/>
      <c r="H64" s="48"/>
      <c r="I64" s="49"/>
    </row>
    <row r="65" spans="1:255" ht="12.75" customHeight="1" thickBot="1" x14ac:dyDescent="0.25">
      <c r="A65" s="183"/>
      <c r="B65" s="200">
        <f>SUM(B63)</f>
        <v>0</v>
      </c>
      <c r="C65" s="201"/>
      <c r="D65" s="200"/>
      <c r="E65" s="202"/>
      <c r="F65" s="201"/>
      <c r="G65" s="201"/>
      <c r="H65" s="200" t="s">
        <v>16</v>
      </c>
      <c r="I65" s="233">
        <f>SUM(I63)</f>
        <v>0</v>
      </c>
    </row>
    <row r="66" spans="1:255" ht="26.25" thickBot="1" x14ac:dyDescent="0.25">
      <c r="A66" s="46" t="s">
        <v>7</v>
      </c>
      <c r="B66" s="117" t="s">
        <v>15</v>
      </c>
      <c r="C66" s="117" t="s">
        <v>4</v>
      </c>
      <c r="D66" s="117" t="s">
        <v>22</v>
      </c>
      <c r="E66" s="121" t="s">
        <v>17</v>
      </c>
      <c r="F66" s="117" t="s">
        <v>18</v>
      </c>
      <c r="G66" s="117" t="s">
        <v>9</v>
      </c>
      <c r="H66" s="117" t="s">
        <v>12</v>
      </c>
      <c r="I66" s="118" t="s">
        <v>11</v>
      </c>
    </row>
    <row r="67" spans="1:255" ht="25.5" x14ac:dyDescent="0.2">
      <c r="A67" s="223" t="s">
        <v>91</v>
      </c>
      <c r="B67" s="33"/>
      <c r="C67" s="33" t="s">
        <v>86</v>
      </c>
      <c r="D67" s="34"/>
      <c r="E67" s="35"/>
      <c r="F67" s="35"/>
      <c r="G67" s="35"/>
      <c r="H67" s="36"/>
      <c r="I67" s="160">
        <v>4656.6400000000003</v>
      </c>
    </row>
    <row r="68" spans="1:255" ht="12.75" customHeight="1" x14ac:dyDescent="0.2">
      <c r="A68" s="224" t="s">
        <v>83</v>
      </c>
      <c r="B68" s="13"/>
      <c r="C68" s="13" t="s">
        <v>86</v>
      </c>
      <c r="D68" s="14"/>
      <c r="E68" s="15"/>
      <c r="F68" s="15"/>
      <c r="G68" s="15"/>
      <c r="H68" s="16"/>
      <c r="I68" s="43">
        <v>324.37</v>
      </c>
    </row>
    <row r="69" spans="1:255" ht="12.75" customHeight="1" x14ac:dyDescent="0.2">
      <c r="A69" s="224" t="s">
        <v>85</v>
      </c>
      <c r="B69" s="74"/>
      <c r="C69" s="13" t="s">
        <v>86</v>
      </c>
      <c r="D69" s="75"/>
      <c r="E69" s="76"/>
      <c r="F69" s="76"/>
      <c r="G69" s="76"/>
      <c r="H69" s="77"/>
      <c r="I69" s="204">
        <v>346.81</v>
      </c>
    </row>
    <row r="70" spans="1:255" ht="12.75" customHeight="1" thickBot="1" x14ac:dyDescent="0.25">
      <c r="A70" s="222"/>
      <c r="B70" s="111"/>
      <c r="C70" s="112"/>
      <c r="D70" s="111"/>
      <c r="E70" s="113"/>
      <c r="F70" s="112"/>
      <c r="G70" s="112"/>
      <c r="H70" s="111" t="s">
        <v>16</v>
      </c>
      <c r="I70" s="235">
        <f>SUM(I67:I69)</f>
        <v>5327.8200000000006</v>
      </c>
    </row>
    <row r="71" spans="1:255" s="45" customFormat="1" ht="83.25" customHeight="1" thickBot="1" x14ac:dyDescent="0.25">
      <c r="A71" s="120" t="s">
        <v>96</v>
      </c>
      <c r="B71" s="117" t="s">
        <v>15</v>
      </c>
      <c r="C71" s="117" t="s">
        <v>4</v>
      </c>
      <c r="D71" s="117" t="s">
        <v>22</v>
      </c>
      <c r="E71" s="121" t="s">
        <v>17</v>
      </c>
      <c r="F71" s="117" t="s">
        <v>18</v>
      </c>
      <c r="G71" s="117" t="s">
        <v>9</v>
      </c>
      <c r="H71" s="117" t="s">
        <v>12</v>
      </c>
      <c r="I71" s="118" t="s">
        <v>11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30"/>
      <c r="B72" s="107">
        <v>126.62</v>
      </c>
      <c r="C72" s="58" t="s">
        <v>65</v>
      </c>
      <c r="D72" s="67"/>
      <c r="E72" s="59"/>
      <c r="F72" s="59"/>
      <c r="G72" s="59"/>
      <c r="H72" s="60"/>
      <c r="I72" s="61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30"/>
      <c r="B73" s="108">
        <v>110.97</v>
      </c>
      <c r="C73" s="95" t="s">
        <v>66</v>
      </c>
      <c r="D73" s="96"/>
      <c r="E73" s="97"/>
      <c r="F73" s="97"/>
      <c r="G73" s="97"/>
      <c r="H73" s="98"/>
      <c r="I73" s="9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30"/>
      <c r="B74" s="109">
        <v>127.44</v>
      </c>
      <c r="C74" s="88" t="s">
        <v>69</v>
      </c>
      <c r="D74" s="89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30"/>
      <c r="B75" s="109">
        <v>125.96</v>
      </c>
      <c r="C75" s="88" t="s">
        <v>71</v>
      </c>
      <c r="D75" s="89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30"/>
      <c r="B76" s="109">
        <v>127.26</v>
      </c>
      <c r="C76" s="88" t="s">
        <v>72</v>
      </c>
      <c r="D76" s="89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30"/>
      <c r="B77" s="109">
        <v>125.79</v>
      </c>
      <c r="C77" s="88" t="s">
        <v>73</v>
      </c>
      <c r="D77" s="89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4"/>
      <c r="B78" s="109">
        <v>105.28</v>
      </c>
      <c r="C78" s="88" t="s">
        <v>74</v>
      </c>
      <c r="D78" s="89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4"/>
      <c r="B79" s="109">
        <v>111.33</v>
      </c>
      <c r="C79" s="88" t="s">
        <v>75</v>
      </c>
      <c r="D79" s="89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24"/>
      <c r="B80" s="109">
        <v>125.67</v>
      </c>
      <c r="C80" s="88" t="s">
        <v>76</v>
      </c>
      <c r="D80" s="89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4"/>
      <c r="B81" s="109">
        <v>102.18</v>
      </c>
      <c r="C81" s="88" t="s">
        <v>77</v>
      </c>
      <c r="D81" s="89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4"/>
      <c r="B82" s="109">
        <v>103.28</v>
      </c>
      <c r="C82" s="88" t="s">
        <v>78</v>
      </c>
      <c r="D82" s="89"/>
      <c r="E82" s="47"/>
      <c r="F82" s="47"/>
      <c r="G82" s="47"/>
      <c r="H82" s="48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4"/>
      <c r="B83" s="109">
        <v>128.82</v>
      </c>
      <c r="C83" s="88" t="s">
        <v>79</v>
      </c>
      <c r="D83" s="89"/>
      <c r="E83" s="47"/>
      <c r="F83" s="47"/>
      <c r="G83" s="47"/>
      <c r="H83" s="48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3.5" thickBot="1" x14ac:dyDescent="0.25">
      <c r="A84" s="224"/>
      <c r="B84" s="188"/>
      <c r="C84" s="73" t="s">
        <v>86</v>
      </c>
      <c r="D84" s="166"/>
      <c r="E84" s="53"/>
      <c r="F84" s="53"/>
      <c r="G84" s="53"/>
      <c r="H84" s="156"/>
      <c r="I84" s="49">
        <v>47.74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224"/>
      <c r="B85" s="18">
        <f>SUM(B72:B83)</f>
        <v>1420.6</v>
      </c>
      <c r="C85" s="17"/>
      <c r="D85" s="18"/>
      <c r="E85" s="19"/>
      <c r="F85" s="17"/>
      <c r="G85" s="17"/>
      <c r="H85" s="18" t="s">
        <v>16</v>
      </c>
      <c r="I85" s="236">
        <f>SUM(I72:I84)</f>
        <v>47.74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52.5" customHeight="1" thickBot="1" x14ac:dyDescent="0.25">
      <c r="A86" s="46" t="s">
        <v>98</v>
      </c>
      <c r="B86" s="382" t="s">
        <v>15</v>
      </c>
      <c r="C86" s="90" t="s">
        <v>4</v>
      </c>
      <c r="D86" s="90" t="s">
        <v>22</v>
      </c>
      <c r="E86" s="91" t="s">
        <v>17</v>
      </c>
      <c r="F86" s="90" t="s">
        <v>18</v>
      </c>
      <c r="G86" s="90" t="s">
        <v>9</v>
      </c>
      <c r="H86" s="90" t="s">
        <v>12</v>
      </c>
      <c r="I86" s="92" t="s">
        <v>11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26.25" thickBot="1" x14ac:dyDescent="0.25">
      <c r="A87" s="120" t="s">
        <v>87</v>
      </c>
      <c r="B87" s="167"/>
      <c r="C87" s="88" t="s">
        <v>86</v>
      </c>
      <c r="D87" s="257"/>
      <c r="E87" s="258"/>
      <c r="F87" s="257"/>
      <c r="G87" s="258"/>
      <c r="H87" s="258"/>
      <c r="I87" s="49">
        <v>1907.6</v>
      </c>
    </row>
    <row r="88" spans="1:255" ht="13.5" thickBot="1" x14ac:dyDescent="0.25">
      <c r="A88" s="46"/>
      <c r="B88" s="79">
        <f>SUM(B87:B87)</f>
        <v>0</v>
      </c>
      <c r="C88" s="78"/>
      <c r="D88" s="79"/>
      <c r="E88" s="80"/>
      <c r="F88" s="78"/>
      <c r="G88" s="78"/>
      <c r="H88" s="79" t="s">
        <v>16</v>
      </c>
      <c r="I88" s="81">
        <f>SUM(I87:I87)</f>
        <v>1907.6</v>
      </c>
    </row>
    <row r="89" spans="1:255" ht="51.75" thickBot="1" x14ac:dyDescent="0.25">
      <c r="A89" s="137" t="s">
        <v>97</v>
      </c>
      <c r="B89" s="117" t="s">
        <v>15</v>
      </c>
      <c r="C89" s="117" t="s">
        <v>4</v>
      </c>
      <c r="D89" s="117" t="s">
        <v>22</v>
      </c>
      <c r="E89" s="285" t="s">
        <v>17</v>
      </c>
      <c r="F89" s="117" t="s">
        <v>18</v>
      </c>
      <c r="G89" s="117" t="s">
        <v>9</v>
      </c>
      <c r="H89" s="117" t="s">
        <v>12</v>
      </c>
      <c r="I89" s="118" t="s">
        <v>11</v>
      </c>
    </row>
    <row r="90" spans="1:255" ht="13.5" thickBot="1" x14ac:dyDescent="0.25">
      <c r="A90" s="209"/>
      <c r="B90" s="188"/>
      <c r="C90" s="73" t="s">
        <v>86</v>
      </c>
      <c r="D90" s="166"/>
      <c r="E90" s="53"/>
      <c r="F90" s="53"/>
      <c r="G90" s="53"/>
      <c r="H90" s="156"/>
      <c r="I90" s="571">
        <v>3023.13</v>
      </c>
    </row>
    <row r="91" spans="1:255" ht="12.75" customHeight="1" thickBot="1" x14ac:dyDescent="0.25">
      <c r="A91" s="137"/>
      <c r="B91" s="277"/>
      <c r="C91" s="78"/>
      <c r="D91" s="79"/>
      <c r="E91" s="80"/>
      <c r="F91" s="78"/>
      <c r="G91" s="78"/>
      <c r="H91" s="79"/>
      <c r="I91" s="81">
        <f>SUM(I90)</f>
        <v>3023.13</v>
      </c>
    </row>
    <row r="92" spans="1:255" ht="12.75" customHeight="1" x14ac:dyDescent="0.2">
      <c r="A92" s="9"/>
      <c r="B92" s="9"/>
      <c r="C92" s="9"/>
      <c r="D92" s="9"/>
      <c r="E92" s="9"/>
      <c r="F92" s="20"/>
      <c r="G92" s="20"/>
      <c r="H92" s="20"/>
      <c r="I92" s="20"/>
    </row>
    <row r="93" spans="1:255" ht="12.75" customHeight="1" x14ac:dyDescent="0.2">
      <c r="A93" s="21" t="s">
        <v>20</v>
      </c>
      <c r="B93" s="22"/>
      <c r="C93" s="23"/>
      <c r="D93" s="4" t="s">
        <v>8</v>
      </c>
      <c r="E93" s="4" t="s">
        <v>5</v>
      </c>
      <c r="F93" s="122" t="s">
        <v>6</v>
      </c>
    </row>
    <row r="94" spans="1:255" ht="12.75" customHeight="1" x14ac:dyDescent="0.2">
      <c r="A94" s="593" t="s">
        <v>14</v>
      </c>
      <c r="B94" s="594"/>
      <c r="C94" s="25"/>
      <c r="D94" s="26">
        <f>B18</f>
        <v>4591.4748</v>
      </c>
      <c r="E94" s="26">
        <f>I18</f>
        <v>0</v>
      </c>
      <c r="F94" s="123">
        <f>D94+E94</f>
        <v>4591.4748</v>
      </c>
    </row>
    <row r="95" spans="1:255" ht="12.75" customHeight="1" x14ac:dyDescent="0.2">
      <c r="A95" s="593" t="s">
        <v>1603</v>
      </c>
      <c r="B95" s="594"/>
      <c r="C95" s="25"/>
      <c r="D95" s="26">
        <f>B35</f>
        <v>5689.3925999999992</v>
      </c>
      <c r="E95" s="26">
        <f>I35</f>
        <v>774.43999999999994</v>
      </c>
      <c r="F95" s="123">
        <f>D95+E95</f>
        <v>6463.8325999999988</v>
      </c>
    </row>
    <row r="96" spans="1:255" ht="12.75" customHeight="1" x14ac:dyDescent="0.2">
      <c r="A96" s="593" t="s">
        <v>13</v>
      </c>
      <c r="B96" s="594"/>
      <c r="C96" s="25"/>
      <c r="D96" s="26">
        <f>B50</f>
        <v>1501.8</v>
      </c>
      <c r="E96" s="26">
        <f>I50</f>
        <v>4.5999999999999996</v>
      </c>
      <c r="F96" s="123">
        <f>D96+E96</f>
        <v>1506.3999999999999</v>
      </c>
    </row>
    <row r="97" spans="1:7" ht="12.75" customHeight="1" x14ac:dyDescent="0.2">
      <c r="A97" s="593" t="s">
        <v>383</v>
      </c>
      <c r="B97" s="594"/>
      <c r="C97" s="25"/>
      <c r="D97" s="26">
        <f>B65</f>
        <v>0</v>
      </c>
      <c r="E97" s="26">
        <f>I65</f>
        <v>0</v>
      </c>
      <c r="F97" s="123">
        <f>D97+E97</f>
        <v>0</v>
      </c>
      <c r="G97" s="56"/>
    </row>
    <row r="98" spans="1:7" ht="12.75" customHeight="1" x14ac:dyDescent="0.2">
      <c r="A98" s="593" t="s">
        <v>25</v>
      </c>
      <c r="B98" s="594"/>
      <c r="C98" s="25"/>
      <c r="D98" s="26">
        <f>B85</f>
        <v>1420.6</v>
      </c>
      <c r="E98" s="26">
        <f>I85</f>
        <v>47.74</v>
      </c>
      <c r="F98" s="123">
        <f>D98+E98</f>
        <v>1468.34</v>
      </c>
      <c r="G98" s="56"/>
    </row>
    <row r="99" spans="1:7" ht="12.75" customHeight="1" x14ac:dyDescent="0.2">
      <c r="A99" s="607" t="s">
        <v>68</v>
      </c>
      <c r="B99" s="608"/>
      <c r="C99" s="248"/>
      <c r="D99" s="249"/>
      <c r="E99" s="249"/>
      <c r="F99" s="245">
        <f>F100+F101+F102</f>
        <v>5327.8200000000006</v>
      </c>
      <c r="G99" s="56"/>
    </row>
    <row r="100" spans="1:7" ht="12.75" customHeight="1" x14ac:dyDescent="0.2">
      <c r="A100" s="605" t="s">
        <v>91</v>
      </c>
      <c r="B100" s="606"/>
      <c r="C100" s="248"/>
      <c r="D100" s="249"/>
      <c r="E100" s="249"/>
      <c r="F100" s="250">
        <f>I67</f>
        <v>4656.6400000000003</v>
      </c>
      <c r="G100" s="56"/>
    </row>
    <row r="101" spans="1:7" ht="12.75" customHeight="1" x14ac:dyDescent="0.2">
      <c r="A101" s="605" t="s">
        <v>83</v>
      </c>
      <c r="B101" s="606"/>
      <c r="C101" s="25"/>
      <c r="D101" s="26"/>
      <c r="E101" s="26"/>
      <c r="F101" s="123">
        <f>I68</f>
        <v>324.37</v>
      </c>
      <c r="G101" s="56"/>
    </row>
    <row r="102" spans="1:7" ht="12.75" customHeight="1" x14ac:dyDescent="0.2">
      <c r="A102" s="605" t="s">
        <v>85</v>
      </c>
      <c r="B102" s="606"/>
      <c r="C102" s="25"/>
      <c r="D102" s="26"/>
      <c r="E102" s="26"/>
      <c r="F102" s="123">
        <f>I69</f>
        <v>346.81</v>
      </c>
      <c r="G102" s="56"/>
    </row>
    <row r="103" spans="1:7" ht="12.75" customHeight="1" x14ac:dyDescent="0.2">
      <c r="A103" s="614" t="s">
        <v>2</v>
      </c>
      <c r="B103" s="615"/>
      <c r="C103" s="25"/>
      <c r="D103" s="26">
        <f>B88</f>
        <v>0</v>
      </c>
      <c r="E103" s="26"/>
      <c r="F103" s="123">
        <f>D103+E103+I88</f>
        <v>1907.6</v>
      </c>
      <c r="G103" s="56"/>
    </row>
    <row r="104" spans="1:7" ht="12.75" customHeight="1" x14ac:dyDescent="0.2">
      <c r="A104" s="614" t="s">
        <v>97</v>
      </c>
      <c r="B104" s="615"/>
      <c r="C104" s="25"/>
      <c r="D104" s="26"/>
      <c r="E104" s="26"/>
      <c r="F104" s="123">
        <f>I91</f>
        <v>3023.13</v>
      </c>
      <c r="G104" s="56"/>
    </row>
    <row r="105" spans="1:7" ht="12.75" customHeight="1" x14ac:dyDescent="0.2">
      <c r="A105" s="612" t="s">
        <v>21</v>
      </c>
      <c r="B105" s="613"/>
      <c r="C105" s="27"/>
      <c r="D105" s="28">
        <f>SUM(D94:D103)</f>
        <v>13203.267399999999</v>
      </c>
      <c r="E105" s="28">
        <f>SUM(E94:E98)</f>
        <v>826.78</v>
      </c>
      <c r="F105" s="124">
        <f>F94+F95+F96+F97+F98+F99+F103+F104</f>
        <v>24288.597399999999</v>
      </c>
    </row>
  </sheetData>
  <autoFilter ref="A5:I85"/>
  <mergeCells count="19">
    <mergeCell ref="A105:B105"/>
    <mergeCell ref="A101:B101"/>
    <mergeCell ref="A103:B103"/>
    <mergeCell ref="A104:B104"/>
    <mergeCell ref="A100:B100"/>
    <mergeCell ref="B29:B32"/>
    <mergeCell ref="A102:B102"/>
    <mergeCell ref="A97:B97"/>
    <mergeCell ref="A29:A32"/>
    <mergeCell ref="A1:B1"/>
    <mergeCell ref="G2:H2"/>
    <mergeCell ref="G1:H1"/>
    <mergeCell ref="A99:B99"/>
    <mergeCell ref="A98:B98"/>
    <mergeCell ref="A94:B94"/>
    <mergeCell ref="A95:B95"/>
    <mergeCell ref="A96:B96"/>
    <mergeCell ref="C29:C32"/>
    <mergeCell ref="D29:D32"/>
  </mergeCells>
  <phoneticPr fontId="0" type="noConversion"/>
  <pageMargins left="0" right="0" top="0" bottom="0" header="0.51181102362204722" footer="0.51181102362204722"/>
  <pageSetup paperSize="9" scale="99" orientation="landscape" horizontalDpi="300" verticalDpi="300" r:id="rId1"/>
  <headerFooter alignWithMargins="0"/>
  <rowBreaks count="1" manualBreakCount="1">
    <brk id="70" max="8" man="1"/>
  </rowBreaks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IU121"/>
  <sheetViews>
    <sheetView topLeftCell="A91" zoomScaleNormal="100" workbookViewId="0">
      <selection activeCell="A110" sqref="A110:B110"/>
    </sheetView>
  </sheetViews>
  <sheetFormatPr defaultRowHeight="12.75" customHeight="1" x14ac:dyDescent="0.2"/>
  <cols>
    <col min="1" max="1" width="23.85546875" customWidth="1"/>
    <col min="2" max="2" width="11" customWidth="1"/>
    <col min="3" max="3" width="13.28515625" customWidth="1"/>
    <col min="4" max="4" width="18" customWidth="1"/>
    <col min="5" max="5" width="26.5703125" customWidth="1"/>
    <col min="6" max="6" width="12.42578125" customWidth="1"/>
    <col min="7" max="7" width="7.28515625" customWidth="1"/>
    <col min="8" max="8" width="11.570312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296.8</v>
      </c>
      <c r="E2" s="5">
        <v>25956.66</v>
      </c>
      <c r="F2" s="6">
        <v>26149.279999999999</v>
      </c>
      <c r="G2" s="586">
        <f>E2-F2</f>
        <v>-192.61999999999898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23</v>
      </c>
      <c r="F3" s="1"/>
      <c r="G3" s="1"/>
      <c r="H3" s="1" t="s">
        <v>24</v>
      </c>
      <c r="I3" s="8">
        <f>F2-F121</f>
        <v>-35769.219297999996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403"/>
      <c r="B6" s="33">
        <v>1009.77</v>
      </c>
      <c r="C6" s="33" t="s">
        <v>65</v>
      </c>
      <c r="D6" s="401"/>
      <c r="E6" s="35"/>
      <c r="F6" s="35"/>
      <c r="G6" s="35"/>
      <c r="H6" s="36"/>
      <c r="I6" s="160"/>
    </row>
    <row r="7" spans="1:9" ht="12.75" customHeight="1" x14ac:dyDescent="0.2">
      <c r="A7" s="421"/>
      <c r="B7" s="74">
        <v>1006.66</v>
      </c>
      <c r="C7" s="74" t="s">
        <v>66</v>
      </c>
      <c r="D7" s="405"/>
      <c r="E7" s="76"/>
      <c r="F7" s="76"/>
      <c r="G7" s="76"/>
      <c r="H7" s="77"/>
      <c r="I7" s="43"/>
    </row>
    <row r="8" spans="1:9" ht="12.75" customHeight="1" x14ac:dyDescent="0.2">
      <c r="A8" s="268"/>
      <c r="B8" s="13">
        <v>1076.6600000000001</v>
      </c>
      <c r="C8" s="74" t="s">
        <v>69</v>
      </c>
      <c r="D8" s="271"/>
      <c r="E8" s="15"/>
      <c r="F8" s="15"/>
      <c r="G8" s="15"/>
      <c r="H8" s="16"/>
      <c r="I8" s="43"/>
    </row>
    <row r="9" spans="1:9" x14ac:dyDescent="0.2">
      <c r="A9" s="268"/>
      <c r="B9" s="13">
        <v>947.27</v>
      </c>
      <c r="C9" s="74" t="s">
        <v>71</v>
      </c>
      <c r="D9" s="271"/>
      <c r="E9" s="15"/>
      <c r="F9" s="15"/>
      <c r="G9" s="15"/>
      <c r="H9" s="16"/>
      <c r="I9" s="43"/>
    </row>
    <row r="10" spans="1:9" ht="12.75" customHeight="1" x14ac:dyDescent="0.2">
      <c r="A10" s="268"/>
      <c r="B10" s="13">
        <v>878.61</v>
      </c>
      <c r="C10" s="74" t="s">
        <v>72</v>
      </c>
      <c r="D10" s="271"/>
      <c r="E10" s="15"/>
      <c r="F10" s="15"/>
      <c r="G10" s="15"/>
      <c r="H10" s="16"/>
      <c r="I10" s="43"/>
    </row>
    <row r="11" spans="1:9" ht="12.75" customHeight="1" x14ac:dyDescent="0.2">
      <c r="A11" s="268"/>
      <c r="B11" s="13">
        <v>783.85</v>
      </c>
      <c r="C11" s="74" t="s">
        <v>73</v>
      </c>
      <c r="D11" s="271"/>
      <c r="E11" s="15"/>
      <c r="F11" s="15"/>
      <c r="G11" s="15"/>
      <c r="H11" s="16"/>
      <c r="I11" s="43"/>
    </row>
    <row r="12" spans="1:9" ht="12.75" customHeight="1" x14ac:dyDescent="0.2">
      <c r="A12" s="403"/>
      <c r="B12" s="33">
        <v>988.47</v>
      </c>
      <c r="C12" s="74" t="s">
        <v>74</v>
      </c>
      <c r="D12" s="312"/>
      <c r="E12" s="35"/>
      <c r="F12" s="35"/>
      <c r="G12" s="35"/>
      <c r="H12" s="36"/>
      <c r="I12" s="43"/>
    </row>
    <row r="13" spans="1:9" ht="12.75" customHeight="1" x14ac:dyDescent="0.2">
      <c r="A13" s="368"/>
      <c r="B13" s="13">
        <v>808.63710000000003</v>
      </c>
      <c r="C13" s="74" t="s">
        <v>75</v>
      </c>
      <c r="D13" s="271"/>
      <c r="E13" s="15"/>
      <c r="F13" s="15"/>
      <c r="G13" s="15"/>
      <c r="H13" s="16"/>
      <c r="I13" s="43"/>
    </row>
    <row r="14" spans="1:9" ht="12.75" customHeight="1" x14ac:dyDescent="0.2">
      <c r="A14" s="224"/>
      <c r="B14" s="13">
        <v>879.05259999999998</v>
      </c>
      <c r="C14" s="74" t="s">
        <v>76</v>
      </c>
      <c r="D14" s="14"/>
      <c r="E14" s="15"/>
      <c r="F14" s="15"/>
      <c r="G14" s="15"/>
      <c r="H14" s="16"/>
      <c r="I14" s="43"/>
    </row>
    <row r="15" spans="1:9" ht="12.75" customHeight="1" x14ac:dyDescent="0.2">
      <c r="A15" s="224"/>
      <c r="B15" s="13">
        <v>890.89580000000001</v>
      </c>
      <c r="C15" s="13" t="s">
        <v>77</v>
      </c>
      <c r="D15" s="14"/>
      <c r="E15" s="15"/>
      <c r="F15" s="15"/>
      <c r="G15" s="15"/>
      <c r="H15" s="16"/>
      <c r="I15" s="43"/>
    </row>
    <row r="16" spans="1:9" ht="12.75" customHeight="1" x14ac:dyDescent="0.2">
      <c r="A16" s="368"/>
      <c r="B16" s="13">
        <v>963.2346</v>
      </c>
      <c r="C16" s="74" t="s">
        <v>78</v>
      </c>
      <c r="D16" s="274"/>
      <c r="E16" s="15"/>
      <c r="F16" s="15"/>
      <c r="G16" s="15"/>
      <c r="H16" s="16"/>
      <c r="I16" s="43"/>
    </row>
    <row r="17" spans="1:9" ht="12.75" customHeight="1" x14ac:dyDescent="0.2">
      <c r="A17" s="368"/>
      <c r="B17" s="13">
        <v>960.02599999999995</v>
      </c>
      <c r="C17" s="13" t="s">
        <v>79</v>
      </c>
      <c r="D17" s="274"/>
      <c r="E17" s="15"/>
      <c r="F17" s="15"/>
      <c r="G17" s="15"/>
      <c r="H17" s="16"/>
      <c r="I17" s="43"/>
    </row>
    <row r="18" spans="1:9" ht="12.75" customHeight="1" thickBot="1" x14ac:dyDescent="0.25">
      <c r="A18" s="222"/>
      <c r="B18" s="111">
        <f>SUM(B6:B17)</f>
        <v>11193.1361</v>
      </c>
      <c r="C18" s="112"/>
      <c r="D18" s="111"/>
      <c r="E18" s="113"/>
      <c r="F18" s="112"/>
      <c r="G18" s="112"/>
      <c r="H18" s="111" t="s">
        <v>16</v>
      </c>
      <c r="I18" s="233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x14ac:dyDescent="0.2">
      <c r="A20" s="183"/>
      <c r="B20" s="73">
        <v>1710.71</v>
      </c>
      <c r="C20" s="73" t="s">
        <v>65</v>
      </c>
      <c r="D20" s="330"/>
      <c r="E20" s="53"/>
      <c r="F20" s="53"/>
      <c r="G20" s="53"/>
      <c r="H20" s="344"/>
      <c r="I20" s="43"/>
    </row>
    <row r="21" spans="1:9" x14ac:dyDescent="0.2">
      <c r="A21" s="224"/>
      <c r="B21" s="13">
        <v>1433.37</v>
      </c>
      <c r="C21" s="13" t="s">
        <v>66</v>
      </c>
      <c r="D21" s="171"/>
      <c r="E21" s="15"/>
      <c r="F21" s="15"/>
      <c r="G21" s="15"/>
      <c r="H21" s="16"/>
      <c r="I21" s="43"/>
    </row>
    <row r="22" spans="1:9" ht="12.75" customHeight="1" x14ac:dyDescent="0.2">
      <c r="A22" s="222"/>
      <c r="B22" s="74">
        <v>1441.22</v>
      </c>
      <c r="C22" s="74" t="s">
        <v>69</v>
      </c>
      <c r="D22" s="461"/>
      <c r="E22" s="461"/>
      <c r="F22" s="461"/>
      <c r="G22" s="461"/>
      <c r="H22" s="461"/>
      <c r="I22" s="204"/>
    </row>
    <row r="23" spans="1:9" ht="12.75" customHeight="1" x14ac:dyDescent="0.2">
      <c r="A23" s="421"/>
      <c r="B23" s="74">
        <v>1331.85</v>
      </c>
      <c r="C23" s="74" t="s">
        <v>71</v>
      </c>
      <c r="D23" s="44"/>
      <c r="E23" s="44"/>
      <c r="F23" s="44"/>
      <c r="G23" s="44"/>
      <c r="H23" s="44"/>
      <c r="I23" s="43"/>
    </row>
    <row r="24" spans="1:9" ht="12.75" customHeight="1" x14ac:dyDescent="0.2">
      <c r="A24" s="422"/>
      <c r="B24" s="74">
        <v>1329.66</v>
      </c>
      <c r="C24" s="13" t="s">
        <v>72</v>
      </c>
      <c r="D24" s="270"/>
      <c r="E24" s="15"/>
      <c r="F24" s="15"/>
      <c r="G24" s="15"/>
      <c r="H24" s="16"/>
      <c r="I24" s="43"/>
    </row>
    <row r="25" spans="1:9" ht="12.75" customHeight="1" x14ac:dyDescent="0.2">
      <c r="A25" s="421"/>
      <c r="B25" s="74">
        <v>1310.3800000000001</v>
      </c>
      <c r="C25" s="74" t="s">
        <v>73</v>
      </c>
      <c r="D25" s="317"/>
      <c r="E25" s="76"/>
      <c r="F25" s="76"/>
      <c r="G25" s="76"/>
      <c r="H25" s="77"/>
      <c r="I25" s="43"/>
    </row>
    <row r="26" spans="1:9" ht="12.75" customHeight="1" x14ac:dyDescent="0.2">
      <c r="A26" s="421"/>
      <c r="B26" s="74">
        <v>1410.04</v>
      </c>
      <c r="C26" s="74" t="s">
        <v>74</v>
      </c>
      <c r="D26" s="317"/>
      <c r="E26" s="76"/>
      <c r="F26" s="76"/>
      <c r="G26" s="76"/>
      <c r="H26" s="77"/>
      <c r="I26" s="43"/>
    </row>
    <row r="27" spans="1:9" ht="12.75" customHeight="1" x14ac:dyDescent="0.2">
      <c r="A27" s="421"/>
      <c r="B27" s="74">
        <v>1455.2170000000001</v>
      </c>
      <c r="C27" s="74" t="s">
        <v>75</v>
      </c>
      <c r="D27" s="317"/>
      <c r="E27" s="76"/>
      <c r="F27" s="76"/>
      <c r="G27" s="76"/>
      <c r="H27" s="77"/>
      <c r="I27" s="43"/>
    </row>
    <row r="28" spans="1:9" ht="12.75" customHeight="1" x14ac:dyDescent="0.2">
      <c r="A28" s="421"/>
      <c r="B28" s="74">
        <v>1713.1990000000001</v>
      </c>
      <c r="C28" s="74" t="s">
        <v>76</v>
      </c>
      <c r="D28" s="317"/>
      <c r="E28" s="76"/>
      <c r="F28" s="76"/>
      <c r="G28" s="76"/>
      <c r="H28" s="77"/>
      <c r="I28" s="43"/>
    </row>
    <row r="29" spans="1:9" ht="12.75" customHeight="1" x14ac:dyDescent="0.2">
      <c r="A29" s="368"/>
      <c r="B29" s="13">
        <v>1375.521</v>
      </c>
      <c r="C29" s="74" t="s">
        <v>77</v>
      </c>
      <c r="D29" s="270"/>
      <c r="E29" s="15"/>
      <c r="F29" s="15"/>
      <c r="G29" s="15"/>
      <c r="H29" s="16"/>
      <c r="I29" s="43"/>
    </row>
    <row r="30" spans="1:9" ht="12.75" customHeight="1" x14ac:dyDescent="0.2">
      <c r="A30" s="368"/>
      <c r="B30" s="13">
        <v>1780.941</v>
      </c>
      <c r="C30" s="74" t="s">
        <v>78</v>
      </c>
      <c r="D30" s="270"/>
      <c r="E30" s="15"/>
      <c r="F30" s="15"/>
      <c r="G30" s="15"/>
      <c r="H30" s="16"/>
      <c r="I30" s="43"/>
    </row>
    <row r="31" spans="1:9" ht="12.75" customHeight="1" x14ac:dyDescent="0.2">
      <c r="A31" s="368"/>
      <c r="B31" s="74">
        <v>1527.8489999999999</v>
      </c>
      <c r="C31" s="74" t="s">
        <v>79</v>
      </c>
      <c r="D31" s="270"/>
      <c r="E31" s="15"/>
      <c r="F31" s="15"/>
      <c r="G31" s="15"/>
      <c r="H31" s="16"/>
      <c r="I31" s="43"/>
    </row>
    <row r="32" spans="1:9" ht="12.75" customHeight="1" thickBot="1" x14ac:dyDescent="0.25">
      <c r="A32" s="183"/>
      <c r="B32" s="411">
        <f>SUM(B20:B31)</f>
        <v>17819.957000000002</v>
      </c>
      <c r="C32" s="412"/>
      <c r="D32" s="200"/>
      <c r="E32" s="202"/>
      <c r="F32" s="201"/>
      <c r="G32" s="201"/>
      <c r="H32" s="200" t="s">
        <v>16</v>
      </c>
      <c r="I32" s="233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107">
        <v>563.73</v>
      </c>
      <c r="C34" s="58" t="s">
        <v>65</v>
      </c>
      <c r="D34" s="67"/>
      <c r="E34" s="59"/>
      <c r="F34" s="59"/>
      <c r="G34" s="59"/>
      <c r="H34" s="60"/>
      <c r="I34" s="61"/>
    </row>
    <row r="35" spans="1:9" ht="12.75" customHeight="1" thickBot="1" x14ac:dyDescent="0.25">
      <c r="A35" s="230"/>
      <c r="B35" s="125">
        <v>124.75</v>
      </c>
      <c r="C35" s="126" t="s">
        <v>80</v>
      </c>
      <c r="D35" s="127"/>
      <c r="E35" s="128"/>
      <c r="F35" s="128"/>
      <c r="G35" s="128"/>
      <c r="H35" s="129"/>
      <c r="I35" s="130"/>
    </row>
    <row r="36" spans="1:9" ht="12.75" customHeight="1" thickBot="1" x14ac:dyDescent="0.25">
      <c r="A36" s="230"/>
      <c r="B36" s="109">
        <v>542.42999999999995</v>
      </c>
      <c r="C36" s="88" t="s">
        <v>69</v>
      </c>
      <c r="D36" s="89"/>
      <c r="E36" s="47"/>
      <c r="F36" s="47"/>
      <c r="G36" s="47"/>
      <c r="H36" s="48"/>
      <c r="I36" s="49"/>
    </row>
    <row r="37" spans="1:9" ht="12.75" customHeight="1" thickBot="1" x14ac:dyDescent="0.25">
      <c r="A37" s="230"/>
      <c r="B37" s="109">
        <v>539.83000000000004</v>
      </c>
      <c r="C37" s="88" t="s">
        <v>71</v>
      </c>
      <c r="D37" s="89"/>
      <c r="E37" s="47"/>
      <c r="F37" s="47"/>
      <c r="G37" s="47"/>
      <c r="H37" s="48"/>
      <c r="I37" s="49"/>
    </row>
    <row r="38" spans="1:9" ht="12.75" customHeight="1" thickBot="1" x14ac:dyDescent="0.25">
      <c r="A38" s="230"/>
      <c r="B38" s="109">
        <v>552.96</v>
      </c>
      <c r="C38" s="88" t="s">
        <v>72</v>
      </c>
      <c r="D38" s="89"/>
      <c r="E38" s="47"/>
      <c r="F38" s="47"/>
      <c r="G38" s="47"/>
      <c r="H38" s="48"/>
      <c r="I38" s="49"/>
    </row>
    <row r="39" spans="1:9" ht="12.75" customHeight="1" thickBot="1" x14ac:dyDescent="0.25">
      <c r="A39" s="230"/>
      <c r="B39" s="109">
        <v>597.79</v>
      </c>
      <c r="C39" s="88" t="s">
        <v>73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224"/>
      <c r="B40" s="109">
        <v>95.59</v>
      </c>
      <c r="C40" s="88" t="s">
        <v>74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224"/>
      <c r="B41" s="109">
        <v>123.70787</v>
      </c>
      <c r="C41" s="88" t="s">
        <v>75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224"/>
      <c r="B42" s="109">
        <v>99.978995999999995</v>
      </c>
      <c r="C42" s="88" t="s">
        <v>76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224"/>
      <c r="B43" s="109">
        <v>95.148911999999996</v>
      </c>
      <c r="C43" s="88" t="s">
        <v>77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24"/>
      <c r="B44" s="109">
        <v>106.66961000000001</v>
      </c>
      <c r="C44" s="88" t="s">
        <v>78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24"/>
      <c r="B45" s="109">
        <v>108.74081</v>
      </c>
      <c r="C45" s="88" t="s">
        <v>79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31"/>
      <c r="B46" s="512">
        <f>SUM(B34:B45)</f>
        <v>3551.3261979999997</v>
      </c>
      <c r="C46" s="518" t="s">
        <v>86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596" t="s">
        <v>114</v>
      </c>
      <c r="B47" s="109">
        <v>60.75</v>
      </c>
      <c r="C47" s="88" t="s">
        <v>72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597"/>
      <c r="B48" s="109">
        <v>90.66</v>
      </c>
      <c r="C48" s="88" t="s">
        <v>73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597"/>
      <c r="B49" s="109"/>
      <c r="C49" s="88" t="s">
        <v>74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597"/>
      <c r="B50" s="109"/>
      <c r="C50" s="88" t="s">
        <v>75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598"/>
      <c r="B51" s="512">
        <f>SUM(B47:B50)</f>
        <v>151.41</v>
      </c>
      <c r="C51" s="518" t="s">
        <v>86</v>
      </c>
      <c r="D51" s="89"/>
      <c r="E51" s="47"/>
      <c r="F51" s="47"/>
      <c r="G51" s="47"/>
      <c r="H51" s="48"/>
      <c r="I51" s="49">
        <v>13.2</v>
      </c>
    </row>
    <row r="52" spans="1:9" ht="12.75" customHeight="1" thickBot="1" x14ac:dyDescent="0.25">
      <c r="A52" s="183"/>
      <c r="B52" s="200">
        <f>B46+B51</f>
        <v>3702.7361979999996</v>
      </c>
      <c r="C52" s="201"/>
      <c r="D52" s="200"/>
      <c r="E52" s="202"/>
      <c r="F52" s="201"/>
      <c r="G52" s="201"/>
      <c r="H52" s="200" t="s">
        <v>16</v>
      </c>
      <c r="I52" s="233">
        <f>SUM(I34:I51)</f>
        <v>13.2</v>
      </c>
    </row>
    <row r="53" spans="1:9" ht="77.25" thickBot="1" x14ac:dyDescent="0.25">
      <c r="A53" s="137" t="s">
        <v>382</v>
      </c>
      <c r="B53" s="120" t="s">
        <v>15</v>
      </c>
      <c r="C53" s="134" t="s">
        <v>4</v>
      </c>
      <c r="D53" s="120" t="s">
        <v>22</v>
      </c>
      <c r="E53" s="135" t="s">
        <v>17</v>
      </c>
      <c r="F53" s="120" t="s">
        <v>18</v>
      </c>
      <c r="G53" s="134" t="s">
        <v>9</v>
      </c>
      <c r="H53" s="120" t="s">
        <v>12</v>
      </c>
      <c r="I53" s="120" t="s">
        <v>11</v>
      </c>
    </row>
    <row r="54" spans="1:9" ht="12.75" customHeight="1" thickBot="1" x14ac:dyDescent="0.25">
      <c r="A54" s="230"/>
      <c r="B54" s="109"/>
      <c r="C54" s="55" t="s">
        <v>65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55" t="s">
        <v>66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69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71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72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73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74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88" t="s">
        <v>75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/>
      <c r="C62" s="88" t="s">
        <v>76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/>
      <c r="C63" s="88" t="s">
        <v>77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88" t="s">
        <v>78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/>
      <c r="C65" s="88" t="s">
        <v>79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/>
      <c r="C66" s="170" t="s">
        <v>86</v>
      </c>
      <c r="D66" s="89"/>
      <c r="E66" s="47"/>
      <c r="F66" s="47"/>
      <c r="G66" s="47"/>
      <c r="H66" s="48"/>
      <c r="I66" s="49"/>
    </row>
    <row r="67" spans="1:9" ht="13.5" thickBot="1" x14ac:dyDescent="0.25">
      <c r="A67" s="183"/>
      <c r="B67" s="200">
        <f>SUM(B54:B66)</f>
        <v>0</v>
      </c>
      <c r="C67" s="201"/>
      <c r="D67" s="200"/>
      <c r="E67" s="202"/>
      <c r="F67" s="201"/>
      <c r="G67" s="201"/>
      <c r="H67" s="200" t="s">
        <v>16</v>
      </c>
      <c r="I67" s="233">
        <f>SUM(I54:I66)</f>
        <v>0</v>
      </c>
    </row>
    <row r="68" spans="1:9" ht="26.25" thickBot="1" x14ac:dyDescent="0.25">
      <c r="A68" s="46" t="s">
        <v>7</v>
      </c>
      <c r="B68" s="117" t="s">
        <v>15</v>
      </c>
      <c r="C68" s="117" t="s">
        <v>4</v>
      </c>
      <c r="D68" s="117" t="s">
        <v>22</v>
      </c>
      <c r="E68" s="121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</row>
    <row r="69" spans="1:9" ht="12.75" customHeight="1" x14ac:dyDescent="0.2">
      <c r="A69" s="589" t="s">
        <v>81</v>
      </c>
      <c r="B69" s="33"/>
      <c r="C69" s="33" t="s">
        <v>65</v>
      </c>
      <c r="D69" s="34"/>
      <c r="E69" s="35"/>
      <c r="F69" s="35" t="s">
        <v>82</v>
      </c>
      <c r="G69" s="35">
        <v>134</v>
      </c>
      <c r="H69" s="16">
        <v>4.54</v>
      </c>
      <c r="I69" s="160">
        <f>G69*H69</f>
        <v>608.36</v>
      </c>
    </row>
    <row r="70" spans="1:9" x14ac:dyDescent="0.2">
      <c r="A70" s="589"/>
      <c r="B70" s="13"/>
      <c r="C70" s="13" t="s">
        <v>66</v>
      </c>
      <c r="D70" s="14"/>
      <c r="E70" s="15"/>
      <c r="F70" s="15" t="s">
        <v>82</v>
      </c>
      <c r="G70" s="15">
        <v>125</v>
      </c>
      <c r="H70" s="16">
        <v>4.54</v>
      </c>
      <c r="I70" s="43">
        <f t="shared" ref="I70:I77" si="0">G70*H70</f>
        <v>567.5</v>
      </c>
    </row>
    <row r="71" spans="1:9" ht="12.75" customHeight="1" x14ac:dyDescent="0.2">
      <c r="A71" s="589"/>
      <c r="B71" s="13"/>
      <c r="C71" s="13" t="s">
        <v>69</v>
      </c>
      <c r="D71" s="14"/>
      <c r="E71" s="15"/>
      <c r="F71" s="15" t="s">
        <v>82</v>
      </c>
      <c r="G71" s="15">
        <v>134</v>
      </c>
      <c r="H71" s="16">
        <v>4.54</v>
      </c>
      <c r="I71" s="43">
        <f t="shared" si="0"/>
        <v>608.36</v>
      </c>
    </row>
    <row r="72" spans="1:9" x14ac:dyDescent="0.2">
      <c r="A72" s="589"/>
      <c r="B72" s="13"/>
      <c r="C72" s="13" t="s">
        <v>71</v>
      </c>
      <c r="D72" s="14"/>
      <c r="E72" s="15"/>
      <c r="F72" s="15" t="s">
        <v>82</v>
      </c>
      <c r="G72" s="15">
        <v>130</v>
      </c>
      <c r="H72" s="16">
        <v>4.54</v>
      </c>
      <c r="I72" s="43">
        <f t="shared" si="0"/>
        <v>590.20000000000005</v>
      </c>
    </row>
    <row r="73" spans="1:9" ht="12.75" customHeight="1" x14ac:dyDescent="0.2">
      <c r="A73" s="589"/>
      <c r="B73" s="13"/>
      <c r="C73" s="13" t="s">
        <v>72</v>
      </c>
      <c r="D73" s="14"/>
      <c r="E73" s="15"/>
      <c r="F73" s="15" t="s">
        <v>82</v>
      </c>
      <c r="G73" s="15">
        <v>134</v>
      </c>
      <c r="H73" s="16">
        <v>4.54</v>
      </c>
      <c r="I73" s="43">
        <f t="shared" si="0"/>
        <v>608.36</v>
      </c>
    </row>
    <row r="74" spans="1:9" ht="12.75" customHeight="1" x14ac:dyDescent="0.2">
      <c r="A74" s="589"/>
      <c r="B74" s="13"/>
      <c r="C74" s="13" t="s">
        <v>73</v>
      </c>
      <c r="D74" s="14"/>
      <c r="E74" s="15"/>
      <c r="F74" s="15" t="s">
        <v>82</v>
      </c>
      <c r="G74" s="15">
        <v>130</v>
      </c>
      <c r="H74" s="16">
        <v>4.54</v>
      </c>
      <c r="I74" s="43">
        <f t="shared" si="0"/>
        <v>590.20000000000005</v>
      </c>
    </row>
    <row r="75" spans="1:9" ht="12.75" customHeight="1" x14ac:dyDescent="0.2">
      <c r="A75" s="589"/>
      <c r="B75" s="13"/>
      <c r="C75" s="13" t="s">
        <v>74</v>
      </c>
      <c r="D75" s="14"/>
      <c r="E75" s="15"/>
      <c r="F75" s="15" t="s">
        <v>82</v>
      </c>
      <c r="G75" s="15">
        <v>134</v>
      </c>
      <c r="H75" s="16">
        <v>4.8099999999999996</v>
      </c>
      <c r="I75" s="43">
        <f t="shared" si="0"/>
        <v>644.54</v>
      </c>
    </row>
    <row r="76" spans="1:9" ht="12.75" customHeight="1" x14ac:dyDescent="0.2">
      <c r="A76" s="589"/>
      <c r="B76" s="13"/>
      <c r="C76" s="13" t="s">
        <v>75</v>
      </c>
      <c r="D76" s="14"/>
      <c r="E76" s="15"/>
      <c r="F76" s="15" t="s">
        <v>82</v>
      </c>
      <c r="G76" s="15">
        <v>134</v>
      </c>
      <c r="H76" s="16">
        <v>4.8099999999999996</v>
      </c>
      <c r="I76" s="43">
        <f t="shared" si="0"/>
        <v>644.54</v>
      </c>
    </row>
    <row r="77" spans="1:9" ht="12.75" customHeight="1" x14ac:dyDescent="0.2">
      <c r="A77" s="589"/>
      <c r="B77" s="13"/>
      <c r="C77" s="13" t="s">
        <v>76</v>
      </c>
      <c r="D77" s="14"/>
      <c r="E77" s="15"/>
      <c r="F77" s="15" t="s">
        <v>82</v>
      </c>
      <c r="G77" s="15">
        <v>130</v>
      </c>
      <c r="H77" s="16">
        <v>4.8099999999999996</v>
      </c>
      <c r="I77" s="43">
        <f t="shared" si="0"/>
        <v>625.29999999999995</v>
      </c>
    </row>
    <row r="78" spans="1:9" ht="12.75" customHeight="1" x14ac:dyDescent="0.2">
      <c r="A78" s="589"/>
      <c r="B78" s="13"/>
      <c r="C78" s="13" t="s">
        <v>77</v>
      </c>
      <c r="D78" s="14"/>
      <c r="E78" s="15"/>
      <c r="F78" s="15" t="s">
        <v>82</v>
      </c>
      <c r="G78" s="15">
        <v>134</v>
      </c>
      <c r="H78" s="16">
        <v>4.8099999999999996</v>
      </c>
      <c r="I78" s="43">
        <f>G78*H78</f>
        <v>644.54</v>
      </c>
    </row>
    <row r="79" spans="1:9" ht="12.75" customHeight="1" x14ac:dyDescent="0.2">
      <c r="A79" s="589"/>
      <c r="B79" s="13"/>
      <c r="C79" s="13" t="s">
        <v>78</v>
      </c>
      <c r="D79" s="14"/>
      <c r="E79" s="15"/>
      <c r="F79" s="15" t="s">
        <v>82</v>
      </c>
      <c r="G79" s="15">
        <v>130</v>
      </c>
      <c r="H79" s="16">
        <v>4.8099999999999996</v>
      </c>
      <c r="I79" s="43">
        <f>G79*H79</f>
        <v>625.29999999999995</v>
      </c>
    </row>
    <row r="80" spans="1:9" ht="12.75" customHeight="1" x14ac:dyDescent="0.2">
      <c r="A80" s="589"/>
      <c r="B80" s="13"/>
      <c r="C80" s="13" t="s">
        <v>79</v>
      </c>
      <c r="D80" s="14"/>
      <c r="E80" s="15"/>
      <c r="F80" s="15" t="s">
        <v>82</v>
      </c>
      <c r="G80" s="15">
        <v>134</v>
      </c>
      <c r="H80" s="16">
        <v>4.8099999999999996</v>
      </c>
      <c r="I80" s="43">
        <f>G80*H80</f>
        <v>644.54</v>
      </c>
    </row>
    <row r="81" spans="1:255" ht="12.75" customHeight="1" x14ac:dyDescent="0.2">
      <c r="A81" s="625"/>
      <c r="B81" s="13"/>
      <c r="C81" s="13" t="s">
        <v>86</v>
      </c>
      <c r="D81" s="14"/>
      <c r="E81" s="15"/>
      <c r="F81" s="15" t="s">
        <v>82</v>
      </c>
      <c r="G81" s="15">
        <f>SUM(G69:G80)</f>
        <v>1583</v>
      </c>
      <c r="H81" s="16"/>
      <c r="I81" s="246">
        <f>SUM(I69:I80)</f>
        <v>7401.7400000000007</v>
      </c>
    </row>
    <row r="82" spans="1:255" ht="25.5" x14ac:dyDescent="0.2">
      <c r="A82" s="224" t="s">
        <v>91</v>
      </c>
      <c r="B82" s="13"/>
      <c r="C82" s="13" t="s">
        <v>86</v>
      </c>
      <c r="D82" s="14"/>
      <c r="E82" s="15"/>
      <c r="F82" s="15"/>
      <c r="G82" s="15"/>
      <c r="H82" s="16"/>
      <c r="I82" s="246">
        <v>4631.34</v>
      </c>
    </row>
    <row r="83" spans="1:255" ht="12.75" customHeight="1" x14ac:dyDescent="0.2">
      <c r="A83" s="224" t="s">
        <v>85</v>
      </c>
      <c r="B83" s="13"/>
      <c r="C83" s="13" t="s">
        <v>86</v>
      </c>
      <c r="D83" s="14"/>
      <c r="E83" s="15"/>
      <c r="F83" s="15"/>
      <c r="G83" s="15"/>
      <c r="H83" s="16"/>
      <c r="I83" s="246">
        <v>903.73</v>
      </c>
    </row>
    <row r="84" spans="1:255" ht="12.75" customHeight="1" x14ac:dyDescent="0.2">
      <c r="A84" s="222" t="s">
        <v>88</v>
      </c>
      <c r="B84" s="13"/>
      <c r="C84" s="13" t="s">
        <v>86</v>
      </c>
      <c r="D84" s="14"/>
      <c r="E84" s="15"/>
      <c r="F84" s="15"/>
      <c r="G84" s="15"/>
      <c r="H84" s="16"/>
      <c r="I84" s="246">
        <v>712.32</v>
      </c>
    </row>
    <row r="85" spans="1:255" ht="12.75" customHeight="1" thickBot="1" x14ac:dyDescent="0.25">
      <c r="A85" s="222"/>
      <c r="B85" s="112"/>
      <c r="C85" s="112"/>
      <c r="D85" s="111"/>
      <c r="E85" s="113"/>
      <c r="F85" s="112"/>
      <c r="G85" s="112"/>
      <c r="H85" s="111" t="s">
        <v>16</v>
      </c>
      <c r="I85" s="235">
        <f>SUM(I81:I84)</f>
        <v>13649.130000000001</v>
      </c>
    </row>
    <row r="86" spans="1:255" s="45" customFormat="1" ht="75" customHeight="1" thickBot="1" x14ac:dyDescent="0.25">
      <c r="A86" s="120" t="s">
        <v>96</v>
      </c>
      <c r="B86" s="117" t="s">
        <v>15</v>
      </c>
      <c r="C86" s="117" t="s">
        <v>4</v>
      </c>
      <c r="D86" s="117" t="s">
        <v>22</v>
      </c>
      <c r="E86" s="121" t="s">
        <v>17</v>
      </c>
      <c r="F86" s="117" t="s">
        <v>18</v>
      </c>
      <c r="G86" s="117" t="s">
        <v>9</v>
      </c>
      <c r="H86" s="117" t="s">
        <v>12</v>
      </c>
      <c r="I86" s="118" t="s">
        <v>11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230"/>
      <c r="B87" s="107">
        <v>329.54</v>
      </c>
      <c r="C87" s="58" t="s">
        <v>65</v>
      </c>
      <c r="D87" s="67"/>
      <c r="E87" s="59"/>
      <c r="F87" s="59"/>
      <c r="G87" s="59"/>
      <c r="H87" s="60"/>
      <c r="I87" s="61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230"/>
      <c r="B88" s="108">
        <v>288.74</v>
      </c>
      <c r="C88" s="95" t="s">
        <v>80</v>
      </c>
      <c r="D88" s="96"/>
      <c r="E88" s="97"/>
      <c r="F88" s="97"/>
      <c r="G88" s="97"/>
      <c r="H88" s="98"/>
      <c r="I88" s="99"/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30"/>
      <c r="B89" s="109">
        <v>329.2</v>
      </c>
      <c r="C89" s="88" t="s">
        <v>69</v>
      </c>
      <c r="D89" s="89"/>
      <c r="E89" s="47"/>
      <c r="F89" s="47"/>
      <c r="G89" s="47"/>
      <c r="H89" s="48"/>
      <c r="I89" s="49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30"/>
      <c r="B90" s="109">
        <v>325.47000000000003</v>
      </c>
      <c r="C90" s="88" t="s">
        <v>71</v>
      </c>
      <c r="D90" s="89"/>
      <c r="E90" s="47"/>
      <c r="F90" s="47"/>
      <c r="G90" s="47"/>
      <c r="H90" s="48"/>
      <c r="I90" s="49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30"/>
      <c r="B91" s="109">
        <v>328.83</v>
      </c>
      <c r="C91" s="88" t="s">
        <v>72</v>
      </c>
      <c r="D91" s="89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30"/>
      <c r="B92" s="109">
        <v>324.63</v>
      </c>
      <c r="C92" s="88" t="s">
        <v>73</v>
      </c>
      <c r="D92" s="89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24"/>
      <c r="B93" s="109">
        <v>99.48</v>
      </c>
      <c r="C93" s="88" t="s">
        <v>74</v>
      </c>
      <c r="D93" s="89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24"/>
      <c r="B94" s="109">
        <v>105.56</v>
      </c>
      <c r="C94" s="88" t="s">
        <v>75</v>
      </c>
      <c r="D94" s="89"/>
      <c r="E94" s="47"/>
      <c r="F94" s="47"/>
      <c r="G94" s="47"/>
      <c r="H94" s="48"/>
      <c r="I94" s="4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4"/>
      <c r="B95" s="109">
        <v>118.41</v>
      </c>
      <c r="C95" s="88" t="s">
        <v>76</v>
      </c>
      <c r="D95" s="89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24"/>
      <c r="B96" s="109">
        <v>96.52</v>
      </c>
      <c r="C96" s="88" t="s">
        <v>77</v>
      </c>
      <c r="D96" s="89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24"/>
      <c r="B97" s="109">
        <v>98.97</v>
      </c>
      <c r="C97" s="88" t="s">
        <v>78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24"/>
      <c r="B98" s="109">
        <v>122.11</v>
      </c>
      <c r="C98" s="88" t="s">
        <v>79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3.5" thickBot="1" x14ac:dyDescent="0.25">
      <c r="A99" s="224"/>
      <c r="B99" s="188"/>
      <c r="C99" s="73" t="s">
        <v>86</v>
      </c>
      <c r="D99" s="166"/>
      <c r="E99" s="53"/>
      <c r="F99" s="53"/>
      <c r="G99" s="53"/>
      <c r="H99" s="156"/>
      <c r="I99" s="49">
        <v>124.4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4"/>
      <c r="B100" s="18">
        <f>SUM(B87:B98)</f>
        <v>2567.4599999999996</v>
      </c>
      <c r="C100" s="17"/>
      <c r="D100" s="18"/>
      <c r="E100" s="19"/>
      <c r="F100" s="17"/>
      <c r="G100" s="17"/>
      <c r="H100" s="18" t="s">
        <v>16</v>
      </c>
      <c r="I100" s="236">
        <f>SUM(I87:I99)</f>
        <v>124.4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57" customHeight="1" thickBot="1" x14ac:dyDescent="0.25">
      <c r="A101" s="46" t="s">
        <v>98</v>
      </c>
      <c r="B101" s="117" t="s">
        <v>15</v>
      </c>
      <c r="C101" s="117" t="s">
        <v>4</v>
      </c>
      <c r="D101" s="117" t="s">
        <v>22</v>
      </c>
      <c r="E101" s="121" t="s">
        <v>17</v>
      </c>
      <c r="F101" s="117" t="s">
        <v>18</v>
      </c>
      <c r="G101" s="117" t="s">
        <v>9</v>
      </c>
      <c r="H101" s="117" t="s">
        <v>12</v>
      </c>
      <c r="I101" s="118" t="s">
        <v>11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26.25" thickBot="1" x14ac:dyDescent="0.25">
      <c r="A102" s="120" t="s">
        <v>87</v>
      </c>
      <c r="B102" s="167"/>
      <c r="C102" s="88" t="s">
        <v>86</v>
      </c>
      <c r="D102" s="241"/>
      <c r="E102" s="242"/>
      <c r="F102" s="241"/>
      <c r="G102" s="242"/>
      <c r="H102" s="242"/>
      <c r="I102" s="49">
        <v>4970.8100000000004</v>
      </c>
    </row>
    <row r="103" spans="1:255" ht="13.5" thickBot="1" x14ac:dyDescent="0.25">
      <c r="A103" s="46"/>
      <c r="B103" s="79">
        <f>SUM(B102:B102)</f>
        <v>0</v>
      </c>
      <c r="C103" s="78"/>
      <c r="D103" s="79"/>
      <c r="E103" s="80"/>
      <c r="F103" s="78"/>
      <c r="G103" s="78"/>
      <c r="H103" s="79" t="s">
        <v>16</v>
      </c>
      <c r="I103" s="81">
        <f>SUM(I102:I102)</f>
        <v>4970.8100000000004</v>
      </c>
    </row>
    <row r="104" spans="1:255" ht="51.75" thickBot="1" x14ac:dyDescent="0.25">
      <c r="A104" s="137" t="s">
        <v>97</v>
      </c>
      <c r="B104" s="117" t="s">
        <v>15</v>
      </c>
      <c r="C104" s="117" t="s">
        <v>4</v>
      </c>
      <c r="D104" s="117" t="s">
        <v>22</v>
      </c>
      <c r="E104" s="285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255" ht="13.5" thickBot="1" x14ac:dyDescent="0.25">
      <c r="A105" s="209"/>
      <c r="B105" s="188"/>
      <c r="C105" s="73" t="s">
        <v>86</v>
      </c>
      <c r="D105" s="166"/>
      <c r="E105" s="53"/>
      <c r="F105" s="53"/>
      <c r="G105" s="53"/>
      <c r="H105" s="156"/>
      <c r="I105" s="571">
        <v>7877.67</v>
      </c>
    </row>
    <row r="106" spans="1:255" ht="13.5" thickBot="1" x14ac:dyDescent="0.25">
      <c r="A106" s="137"/>
      <c r="B106" s="277"/>
      <c r="C106" s="78"/>
      <c r="D106" s="79"/>
      <c r="E106" s="80"/>
      <c r="F106" s="78"/>
      <c r="G106" s="78"/>
      <c r="H106" s="79"/>
      <c r="I106" s="81">
        <f>SUM(I105)</f>
        <v>7877.67</v>
      </c>
    </row>
    <row r="107" spans="1:255" ht="12.75" customHeight="1" x14ac:dyDescent="0.2">
      <c r="A107" s="9"/>
      <c r="B107" s="9"/>
      <c r="C107" s="9"/>
      <c r="D107" s="9"/>
      <c r="E107" s="9"/>
      <c r="F107" s="20"/>
      <c r="G107" s="20"/>
      <c r="H107" s="20"/>
      <c r="I107" s="20"/>
    </row>
    <row r="108" spans="1:255" ht="12.75" customHeight="1" x14ac:dyDescent="0.2">
      <c r="A108" s="21" t="s">
        <v>20</v>
      </c>
      <c r="B108" s="22"/>
      <c r="C108" s="23"/>
      <c r="D108" s="4" t="s">
        <v>8</v>
      </c>
      <c r="E108" s="4" t="s">
        <v>5</v>
      </c>
      <c r="F108" s="122" t="s">
        <v>6</v>
      </c>
    </row>
    <row r="109" spans="1:255" ht="12.75" customHeight="1" x14ac:dyDescent="0.2">
      <c r="A109" s="593" t="s">
        <v>14</v>
      </c>
      <c r="B109" s="594"/>
      <c r="C109" s="25"/>
      <c r="D109" s="26">
        <f>B18</f>
        <v>11193.1361</v>
      </c>
      <c r="E109" s="26">
        <f>I18</f>
        <v>0</v>
      </c>
      <c r="F109" s="123">
        <f>D109+E109</f>
        <v>11193.1361</v>
      </c>
    </row>
    <row r="110" spans="1:255" ht="12.75" customHeight="1" x14ac:dyDescent="0.2">
      <c r="A110" s="593" t="s">
        <v>1603</v>
      </c>
      <c r="B110" s="594"/>
      <c r="C110" s="25"/>
      <c r="D110" s="26">
        <f>B32</f>
        <v>17819.957000000002</v>
      </c>
      <c r="E110" s="26">
        <f>I32</f>
        <v>0</v>
      </c>
      <c r="F110" s="123">
        <f>D110+E110</f>
        <v>17819.957000000002</v>
      </c>
    </row>
    <row r="111" spans="1:255" ht="12.75" customHeight="1" x14ac:dyDescent="0.2">
      <c r="A111" s="593" t="s">
        <v>13</v>
      </c>
      <c r="B111" s="594"/>
      <c r="C111" s="25"/>
      <c r="D111" s="26">
        <f>B52</f>
        <v>3702.7361979999996</v>
      </c>
      <c r="E111" s="26">
        <f>I52</f>
        <v>13.2</v>
      </c>
      <c r="F111" s="123">
        <f>D111+E111</f>
        <v>3715.9361979999994</v>
      </c>
    </row>
    <row r="112" spans="1:255" ht="12.75" customHeight="1" x14ac:dyDescent="0.2">
      <c r="A112" s="593" t="s">
        <v>383</v>
      </c>
      <c r="B112" s="594"/>
      <c r="C112" s="25"/>
      <c r="D112" s="26">
        <f>B67</f>
        <v>0</v>
      </c>
      <c r="E112" s="26">
        <f>I67</f>
        <v>0</v>
      </c>
      <c r="F112" s="123">
        <f>D112+E112</f>
        <v>0</v>
      </c>
      <c r="G112" s="56"/>
    </row>
    <row r="113" spans="1:7" ht="12.75" customHeight="1" x14ac:dyDescent="0.2">
      <c r="A113" s="593" t="s">
        <v>25</v>
      </c>
      <c r="B113" s="594"/>
      <c r="C113" s="25"/>
      <c r="D113" s="26">
        <f>B100</f>
        <v>2567.4599999999996</v>
      </c>
      <c r="E113" s="26">
        <f>I100</f>
        <v>124.4</v>
      </c>
      <c r="F113" s="123">
        <f>D113+E113</f>
        <v>2691.8599999999997</v>
      </c>
      <c r="G113" s="56"/>
    </row>
    <row r="114" spans="1:7" ht="12.75" customHeight="1" x14ac:dyDescent="0.2">
      <c r="A114" s="607" t="s">
        <v>68</v>
      </c>
      <c r="B114" s="608"/>
      <c r="C114" s="248"/>
      <c r="D114" s="249"/>
      <c r="E114" s="249"/>
      <c r="F114" s="245">
        <f>F115+F116+F117+F118</f>
        <v>13649.130000000001</v>
      </c>
      <c r="G114" s="56"/>
    </row>
    <row r="115" spans="1:7" ht="12.75" customHeight="1" x14ac:dyDescent="0.2">
      <c r="A115" s="605" t="s">
        <v>81</v>
      </c>
      <c r="B115" s="606"/>
      <c r="C115" s="248"/>
      <c r="D115" s="249"/>
      <c r="E115" s="249"/>
      <c r="F115" s="123">
        <f>I81</f>
        <v>7401.7400000000007</v>
      </c>
      <c r="G115" s="56"/>
    </row>
    <row r="116" spans="1:7" ht="12.75" customHeight="1" x14ac:dyDescent="0.2">
      <c r="A116" s="605" t="s">
        <v>91</v>
      </c>
      <c r="B116" s="606"/>
      <c r="C116" s="248"/>
      <c r="D116" s="249"/>
      <c r="E116" s="249"/>
      <c r="F116" s="123">
        <f>I82</f>
        <v>4631.34</v>
      </c>
      <c r="G116" s="56"/>
    </row>
    <row r="117" spans="1:7" ht="12.75" customHeight="1" x14ac:dyDescent="0.2">
      <c r="A117" s="605" t="s">
        <v>85</v>
      </c>
      <c r="B117" s="606"/>
      <c r="C117" s="25"/>
      <c r="D117" s="26"/>
      <c r="E117" s="26"/>
      <c r="F117" s="123">
        <f>I83</f>
        <v>903.73</v>
      </c>
      <c r="G117" s="56"/>
    </row>
    <row r="118" spans="1:7" ht="12.75" customHeight="1" x14ac:dyDescent="0.2">
      <c r="A118" s="605" t="s">
        <v>88</v>
      </c>
      <c r="B118" s="606"/>
      <c r="C118" s="25"/>
      <c r="D118" s="26"/>
      <c r="E118" s="26"/>
      <c r="F118" s="123">
        <f>I84</f>
        <v>712.32</v>
      </c>
      <c r="G118" s="56"/>
    </row>
    <row r="119" spans="1:7" ht="12.75" customHeight="1" x14ac:dyDescent="0.2">
      <c r="A119" s="614" t="s">
        <v>2</v>
      </c>
      <c r="B119" s="615"/>
      <c r="C119" s="25"/>
      <c r="D119" s="26">
        <f>B103</f>
        <v>0</v>
      </c>
      <c r="E119" s="26"/>
      <c r="F119" s="123">
        <f>D119+E119+I103</f>
        <v>4970.8100000000004</v>
      </c>
      <c r="G119" s="56"/>
    </row>
    <row r="120" spans="1:7" ht="12.75" customHeight="1" x14ac:dyDescent="0.2">
      <c r="A120" s="614" t="s">
        <v>97</v>
      </c>
      <c r="B120" s="615"/>
      <c r="C120" s="25"/>
      <c r="D120" s="26"/>
      <c r="E120" s="26"/>
      <c r="F120" s="123">
        <f>I106</f>
        <v>7877.67</v>
      </c>
      <c r="G120" s="56"/>
    </row>
    <row r="121" spans="1:7" ht="12.75" customHeight="1" x14ac:dyDescent="0.2">
      <c r="A121" s="612" t="s">
        <v>21</v>
      </c>
      <c r="B121" s="613"/>
      <c r="C121" s="27"/>
      <c r="D121" s="28">
        <f>SUM(D109:D119)</f>
        <v>35283.289298000003</v>
      </c>
      <c r="E121" s="28">
        <f>SUM(E109:E113)</f>
        <v>137.6</v>
      </c>
      <c r="F121" s="124">
        <f>F109+F110+F111+F112+F113+F114+F119+F120</f>
        <v>61918.499297999995</v>
      </c>
    </row>
  </sheetData>
  <autoFilter ref="A5:I100"/>
  <mergeCells count="18">
    <mergeCell ref="A47:A51"/>
    <mergeCell ref="A110:B110"/>
    <mergeCell ref="A117:B117"/>
    <mergeCell ref="A120:B120"/>
    <mergeCell ref="A113:B113"/>
    <mergeCell ref="A118:B118"/>
    <mergeCell ref="A109:B109"/>
    <mergeCell ref="A112:B112"/>
    <mergeCell ref="G1:H1"/>
    <mergeCell ref="A1:B1"/>
    <mergeCell ref="G2:H2"/>
    <mergeCell ref="A116:B116"/>
    <mergeCell ref="A69:A81"/>
    <mergeCell ref="A121:B121"/>
    <mergeCell ref="A119:B119"/>
    <mergeCell ref="A114:B114"/>
    <mergeCell ref="A111:B111"/>
    <mergeCell ref="A115:B11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/>
  <dimension ref="A1:IU162"/>
  <sheetViews>
    <sheetView topLeftCell="A139" zoomScaleNormal="100" workbookViewId="0">
      <selection activeCell="A150" sqref="A150:B150"/>
    </sheetView>
  </sheetViews>
  <sheetFormatPr defaultRowHeight="12.75" customHeight="1" x14ac:dyDescent="0.2"/>
  <cols>
    <col min="1" max="1" width="23" customWidth="1"/>
    <col min="2" max="2" width="12" customWidth="1"/>
    <col min="3" max="3" width="13" customWidth="1"/>
    <col min="4" max="4" width="17.5703125" customWidth="1"/>
    <col min="5" max="5" width="26.28515625" customWidth="1"/>
    <col min="6" max="6" width="12.2851562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2611.6999999999998</v>
      </c>
      <c r="E2" s="5">
        <v>718325.88</v>
      </c>
      <c r="F2" s="6">
        <v>753084.43</v>
      </c>
      <c r="G2" s="586">
        <f>E2-F2</f>
        <v>-34758.550000000047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>
        <v>11</v>
      </c>
      <c r="F3" s="1"/>
      <c r="G3" s="1"/>
      <c r="H3" s="1" t="s">
        <v>24</v>
      </c>
      <c r="I3" s="8">
        <f>F2-F162</f>
        <v>72142.7901000001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7853.37</v>
      </c>
      <c r="C6" s="33" t="s">
        <v>65</v>
      </c>
      <c r="D6" s="313"/>
      <c r="E6" s="35"/>
      <c r="F6" s="35"/>
      <c r="G6" s="35"/>
      <c r="H6" s="36"/>
      <c r="I6" s="33">
        <f t="shared" ref="I6:I28" si="0">G6*H6</f>
        <v>0</v>
      </c>
    </row>
    <row r="7" spans="1:9" ht="12.75" customHeight="1" x14ac:dyDescent="0.2">
      <c r="A7" s="11"/>
      <c r="B7" s="13">
        <v>7840.4</v>
      </c>
      <c r="C7" s="13" t="s">
        <v>66</v>
      </c>
      <c r="D7" s="175"/>
      <c r="E7" s="15"/>
      <c r="F7" s="15"/>
      <c r="G7" s="15"/>
      <c r="H7" s="16"/>
      <c r="I7" s="13">
        <f t="shared" si="0"/>
        <v>0</v>
      </c>
    </row>
    <row r="8" spans="1:9" ht="12.75" customHeight="1" thickBot="1" x14ac:dyDescent="0.25">
      <c r="A8" s="268"/>
      <c r="B8" s="13">
        <v>8381.27</v>
      </c>
      <c r="C8" s="13" t="s">
        <v>69</v>
      </c>
      <c r="D8" s="274"/>
      <c r="E8" s="15"/>
      <c r="F8" s="15"/>
      <c r="G8" s="15"/>
      <c r="H8" s="16"/>
      <c r="I8" s="13">
        <f t="shared" si="0"/>
        <v>0</v>
      </c>
    </row>
    <row r="9" spans="1:9" ht="12.75" customHeight="1" x14ac:dyDescent="0.2">
      <c r="A9" s="588" t="s">
        <v>840</v>
      </c>
      <c r="B9" s="579">
        <v>7407.98</v>
      </c>
      <c r="C9" s="579" t="s">
        <v>71</v>
      </c>
      <c r="D9" s="616"/>
      <c r="E9" s="37" t="s">
        <v>843</v>
      </c>
      <c r="F9" s="37" t="s">
        <v>100</v>
      </c>
      <c r="G9" s="37">
        <v>1</v>
      </c>
      <c r="H9" s="38">
        <v>50</v>
      </c>
      <c r="I9" s="39">
        <f t="shared" si="0"/>
        <v>50</v>
      </c>
    </row>
    <row r="10" spans="1:9" ht="12.75" customHeight="1" x14ac:dyDescent="0.2">
      <c r="A10" s="589"/>
      <c r="B10" s="581"/>
      <c r="C10" s="581"/>
      <c r="D10" s="622"/>
      <c r="E10" s="35" t="s">
        <v>283</v>
      </c>
      <c r="F10" s="35" t="s">
        <v>100</v>
      </c>
      <c r="G10" s="35">
        <v>2</v>
      </c>
      <c r="H10" s="36">
        <v>100</v>
      </c>
      <c r="I10" s="160">
        <f t="shared" si="0"/>
        <v>200</v>
      </c>
    </row>
    <row r="11" spans="1:9" ht="12.75" customHeight="1" x14ac:dyDescent="0.2">
      <c r="A11" s="589"/>
      <c r="B11" s="581"/>
      <c r="C11" s="581"/>
      <c r="D11" s="622"/>
      <c r="E11" s="53" t="s">
        <v>777</v>
      </c>
      <c r="F11" s="53" t="s">
        <v>138</v>
      </c>
      <c r="G11" s="53">
        <v>1</v>
      </c>
      <c r="H11" s="156">
        <v>73</v>
      </c>
      <c r="I11" s="160">
        <f t="shared" si="0"/>
        <v>73</v>
      </c>
    </row>
    <row r="12" spans="1:9" ht="12.75" customHeight="1" thickBot="1" x14ac:dyDescent="0.25">
      <c r="A12" s="590"/>
      <c r="B12" s="580"/>
      <c r="C12" s="580"/>
      <c r="D12" s="617"/>
      <c r="E12" s="40" t="s">
        <v>841</v>
      </c>
      <c r="F12" s="40" t="s">
        <v>102</v>
      </c>
      <c r="G12" s="40">
        <v>1</v>
      </c>
      <c r="H12" s="41">
        <v>69.78</v>
      </c>
      <c r="I12" s="42">
        <f t="shared" si="0"/>
        <v>69.78</v>
      </c>
    </row>
    <row r="13" spans="1:9" ht="12.75" customHeight="1" x14ac:dyDescent="0.2">
      <c r="A13" s="268"/>
      <c r="B13" s="13">
        <v>6871.69</v>
      </c>
      <c r="C13" s="13" t="s">
        <v>72</v>
      </c>
      <c r="D13" s="270"/>
      <c r="E13" s="15"/>
      <c r="F13" s="15"/>
      <c r="G13" s="15"/>
      <c r="H13" s="16"/>
      <c r="I13" s="13">
        <f t="shared" si="0"/>
        <v>0</v>
      </c>
    </row>
    <row r="14" spans="1:9" ht="12.75" customHeight="1" thickBot="1" x14ac:dyDescent="0.25">
      <c r="A14" s="316"/>
      <c r="B14" s="74">
        <v>6078.89</v>
      </c>
      <c r="C14" s="74" t="s">
        <v>73</v>
      </c>
      <c r="D14" s="317"/>
      <c r="E14" s="76"/>
      <c r="F14" s="76"/>
      <c r="G14" s="76"/>
      <c r="H14" s="77"/>
      <c r="I14" s="74">
        <f t="shared" si="0"/>
        <v>0</v>
      </c>
    </row>
    <row r="15" spans="1:9" ht="26.25" thickBot="1" x14ac:dyDescent="0.25">
      <c r="A15" s="46" t="s">
        <v>1041</v>
      </c>
      <c r="B15" s="579">
        <v>7042.2259999999997</v>
      </c>
      <c r="C15" s="579" t="s">
        <v>74</v>
      </c>
      <c r="D15" s="47" t="s">
        <v>1040</v>
      </c>
      <c r="E15" s="47" t="s">
        <v>951</v>
      </c>
      <c r="F15" s="47" t="s">
        <v>102</v>
      </c>
      <c r="G15" s="47">
        <v>32</v>
      </c>
      <c r="H15" s="48">
        <v>148</v>
      </c>
      <c r="I15" s="49">
        <f t="shared" si="0"/>
        <v>4736</v>
      </c>
    </row>
    <row r="16" spans="1:9" ht="12.75" customHeight="1" x14ac:dyDescent="0.2">
      <c r="A16" s="588" t="s">
        <v>908</v>
      </c>
      <c r="B16" s="581"/>
      <c r="C16" s="581"/>
      <c r="D16" s="616" t="s">
        <v>139</v>
      </c>
      <c r="E16" s="37" t="s">
        <v>422</v>
      </c>
      <c r="F16" s="37" t="s">
        <v>285</v>
      </c>
      <c r="G16" s="37">
        <v>1</v>
      </c>
      <c r="H16" s="38">
        <v>350</v>
      </c>
      <c r="I16" s="39">
        <f t="shared" si="0"/>
        <v>350</v>
      </c>
    </row>
    <row r="17" spans="1:9" ht="12.75" customHeight="1" thickBot="1" x14ac:dyDescent="0.25">
      <c r="A17" s="590"/>
      <c r="B17" s="580"/>
      <c r="C17" s="580"/>
      <c r="D17" s="617"/>
      <c r="E17" s="40" t="s">
        <v>424</v>
      </c>
      <c r="F17" s="40" t="s">
        <v>425</v>
      </c>
      <c r="G17" s="40">
        <v>1</v>
      </c>
      <c r="H17" s="41">
        <v>300</v>
      </c>
      <c r="I17" s="42">
        <f t="shared" si="0"/>
        <v>300</v>
      </c>
    </row>
    <row r="18" spans="1:9" ht="13.15" customHeight="1" thickBot="1" x14ac:dyDescent="0.25">
      <c r="A18" s="321"/>
      <c r="B18" s="73">
        <v>5772.3289999999997</v>
      </c>
      <c r="C18" s="73" t="s">
        <v>75</v>
      </c>
      <c r="D18" s="402"/>
      <c r="E18" s="53"/>
      <c r="F18" s="53"/>
      <c r="G18" s="53"/>
      <c r="H18" s="156"/>
      <c r="I18" s="73">
        <f t="shared" si="0"/>
        <v>0</v>
      </c>
    </row>
    <row r="19" spans="1:9" ht="13.15" customHeight="1" x14ac:dyDescent="0.2">
      <c r="A19" s="588" t="s">
        <v>1270</v>
      </c>
      <c r="B19" s="579">
        <v>6271.7020000000002</v>
      </c>
      <c r="C19" s="579" t="s">
        <v>76</v>
      </c>
      <c r="D19" s="616" t="s">
        <v>792</v>
      </c>
      <c r="E19" s="37" t="s">
        <v>220</v>
      </c>
      <c r="F19" s="37" t="s">
        <v>100</v>
      </c>
      <c r="G19" s="37">
        <v>2</v>
      </c>
      <c r="H19" s="38">
        <v>160</v>
      </c>
      <c r="I19" s="39">
        <f t="shared" si="0"/>
        <v>320</v>
      </c>
    </row>
    <row r="20" spans="1:9" ht="13.15" customHeight="1" x14ac:dyDescent="0.2">
      <c r="A20" s="589"/>
      <c r="B20" s="581"/>
      <c r="C20" s="581"/>
      <c r="D20" s="622"/>
      <c r="E20" s="35" t="s">
        <v>1271</v>
      </c>
      <c r="F20" s="35" t="s">
        <v>1272</v>
      </c>
      <c r="G20" s="35">
        <v>4</v>
      </c>
      <c r="H20" s="36">
        <v>600</v>
      </c>
      <c r="I20" s="43">
        <f t="shared" si="0"/>
        <v>2400</v>
      </c>
    </row>
    <row r="21" spans="1:9" ht="13.15" customHeight="1" x14ac:dyDescent="0.2">
      <c r="A21" s="589"/>
      <c r="B21" s="581"/>
      <c r="C21" s="581"/>
      <c r="D21" s="622"/>
      <c r="E21" s="35" t="s">
        <v>933</v>
      </c>
      <c r="F21" s="35" t="s">
        <v>102</v>
      </c>
      <c r="G21" s="35">
        <v>0.2</v>
      </c>
      <c r="H21" s="36">
        <v>170</v>
      </c>
      <c r="I21" s="43">
        <f t="shared" si="0"/>
        <v>34</v>
      </c>
    </row>
    <row r="22" spans="1:9" ht="13.15" customHeight="1" thickBot="1" x14ac:dyDescent="0.25">
      <c r="A22" s="590"/>
      <c r="B22" s="580"/>
      <c r="C22" s="580"/>
      <c r="D22" s="617"/>
      <c r="E22" s="86" t="s">
        <v>223</v>
      </c>
      <c r="F22" s="86" t="s">
        <v>102</v>
      </c>
      <c r="G22" s="86">
        <v>0.2</v>
      </c>
      <c r="H22" s="87">
        <v>170</v>
      </c>
      <c r="I22" s="42">
        <f t="shared" si="0"/>
        <v>34</v>
      </c>
    </row>
    <row r="23" spans="1:9" ht="13.15" customHeight="1" x14ac:dyDescent="0.2">
      <c r="A23" s="588" t="s">
        <v>1235</v>
      </c>
      <c r="B23" s="579">
        <v>6355.3320000000003</v>
      </c>
      <c r="C23" s="579" t="s">
        <v>77</v>
      </c>
      <c r="D23" s="616" t="s">
        <v>117</v>
      </c>
      <c r="E23" s="37" t="s">
        <v>211</v>
      </c>
      <c r="F23" s="37" t="s">
        <v>137</v>
      </c>
      <c r="G23" s="37">
        <v>1.04</v>
      </c>
      <c r="H23" s="38">
        <v>197.09</v>
      </c>
      <c r="I23" s="39">
        <f t="shared" si="0"/>
        <v>204.9736</v>
      </c>
    </row>
    <row r="24" spans="1:9" ht="13.15" customHeight="1" x14ac:dyDescent="0.2">
      <c r="A24" s="589"/>
      <c r="B24" s="581"/>
      <c r="C24" s="581"/>
      <c r="D24" s="622"/>
      <c r="E24" s="35" t="s">
        <v>326</v>
      </c>
      <c r="F24" s="35" t="s">
        <v>102</v>
      </c>
      <c r="G24" s="35">
        <v>0.1</v>
      </c>
      <c r="H24" s="36">
        <v>150</v>
      </c>
      <c r="I24" s="43">
        <f t="shared" si="0"/>
        <v>15</v>
      </c>
    </row>
    <row r="25" spans="1:9" x14ac:dyDescent="0.2">
      <c r="A25" s="589"/>
      <c r="B25" s="581"/>
      <c r="C25" s="581"/>
      <c r="D25" s="622"/>
      <c r="E25" s="15" t="s">
        <v>933</v>
      </c>
      <c r="F25" s="15" t="s">
        <v>102</v>
      </c>
      <c r="G25" s="15">
        <v>0.05</v>
      </c>
      <c r="H25" s="16">
        <v>170</v>
      </c>
      <c r="I25" s="43">
        <f t="shared" si="0"/>
        <v>8.5</v>
      </c>
    </row>
    <row r="26" spans="1:9" ht="13.5" thickBot="1" x14ac:dyDescent="0.25">
      <c r="A26" s="590"/>
      <c r="B26" s="580"/>
      <c r="C26" s="580"/>
      <c r="D26" s="617"/>
      <c r="E26" s="40" t="s">
        <v>932</v>
      </c>
      <c r="F26" s="40" t="s">
        <v>100</v>
      </c>
      <c r="G26" s="40">
        <v>2</v>
      </c>
      <c r="H26" s="41">
        <v>5</v>
      </c>
      <c r="I26" s="42">
        <f t="shared" si="0"/>
        <v>10</v>
      </c>
    </row>
    <row r="27" spans="1:9" x14ac:dyDescent="0.2">
      <c r="A27" s="265"/>
      <c r="B27" s="33">
        <v>6873.2610000000004</v>
      </c>
      <c r="C27" s="33" t="s">
        <v>78</v>
      </c>
      <c r="D27" s="312"/>
      <c r="E27" s="35"/>
      <c r="F27" s="35"/>
      <c r="G27" s="35"/>
      <c r="H27" s="36"/>
      <c r="I27" s="33">
        <f t="shared" si="0"/>
        <v>0</v>
      </c>
    </row>
    <row r="28" spans="1:9" x14ac:dyDescent="0.2">
      <c r="A28" s="268"/>
      <c r="B28" s="13">
        <v>6850.9579999999996</v>
      </c>
      <c r="C28" s="33" t="s">
        <v>79</v>
      </c>
      <c r="D28" s="274"/>
      <c r="E28" s="15"/>
      <c r="F28" s="15"/>
      <c r="G28" s="15"/>
      <c r="H28" s="16"/>
      <c r="I28" s="13">
        <f t="shared" si="0"/>
        <v>0</v>
      </c>
    </row>
    <row r="29" spans="1:9" ht="12.75" customHeight="1" thickBot="1" x14ac:dyDescent="0.25">
      <c r="A29" s="183"/>
      <c r="B29" s="200">
        <f>SUM(B6:B28)</f>
        <v>83599.407999999996</v>
      </c>
      <c r="C29" s="201"/>
      <c r="D29" s="200"/>
      <c r="E29" s="202"/>
      <c r="F29" s="201"/>
      <c r="G29" s="201"/>
      <c r="H29" s="200" t="s">
        <v>16</v>
      </c>
      <c r="I29" s="233">
        <f>SUM(I6:I28)</f>
        <v>8805.2535999999982</v>
      </c>
    </row>
    <row r="30" spans="1:9" ht="77.25" thickBot="1" x14ac:dyDescent="0.25">
      <c r="A30" s="137" t="s">
        <v>1602</v>
      </c>
      <c r="B30" s="117" t="s">
        <v>15</v>
      </c>
      <c r="C30" s="117" t="s">
        <v>4</v>
      </c>
      <c r="D30" s="117" t="s">
        <v>22</v>
      </c>
      <c r="E30" s="121" t="s">
        <v>17</v>
      </c>
      <c r="F30" s="117" t="s">
        <v>18</v>
      </c>
      <c r="G30" s="117" t="s">
        <v>9</v>
      </c>
      <c r="H30" s="117" t="s">
        <v>12</v>
      </c>
      <c r="I30" s="118" t="s">
        <v>11</v>
      </c>
    </row>
    <row r="31" spans="1:9" ht="12.75" customHeight="1" x14ac:dyDescent="0.2">
      <c r="A31" s="588" t="s">
        <v>118</v>
      </c>
      <c r="B31" s="579">
        <v>11342.98</v>
      </c>
      <c r="C31" s="579" t="s">
        <v>65</v>
      </c>
      <c r="D31" s="591" t="s">
        <v>176</v>
      </c>
      <c r="E31" s="37" t="s">
        <v>319</v>
      </c>
      <c r="F31" s="37" t="s">
        <v>104</v>
      </c>
      <c r="G31" s="37">
        <v>12</v>
      </c>
      <c r="H31" s="38">
        <v>238.93</v>
      </c>
      <c r="I31" s="375">
        <f t="shared" ref="I31:I69" si="1">G31*H31</f>
        <v>2867.16</v>
      </c>
    </row>
    <row r="32" spans="1:9" ht="12.75" customHeight="1" x14ac:dyDescent="0.2">
      <c r="A32" s="589"/>
      <c r="B32" s="581"/>
      <c r="C32" s="581"/>
      <c r="D32" s="595"/>
      <c r="E32" s="15" t="s">
        <v>320</v>
      </c>
      <c r="F32" s="15" t="s">
        <v>104</v>
      </c>
      <c r="G32" s="15">
        <v>13</v>
      </c>
      <c r="H32" s="16">
        <v>154.05000000000001</v>
      </c>
      <c r="I32" s="376">
        <f t="shared" si="1"/>
        <v>2002.65</v>
      </c>
    </row>
    <row r="33" spans="1:9" ht="12.75" customHeight="1" x14ac:dyDescent="0.2">
      <c r="A33" s="589"/>
      <c r="B33" s="581"/>
      <c r="C33" s="581"/>
      <c r="D33" s="595"/>
      <c r="E33" s="15" t="s">
        <v>185</v>
      </c>
      <c r="F33" s="15" t="s">
        <v>100</v>
      </c>
      <c r="G33" s="15">
        <v>1</v>
      </c>
      <c r="H33" s="16">
        <v>40</v>
      </c>
      <c r="I33" s="376">
        <f t="shared" si="1"/>
        <v>40</v>
      </c>
    </row>
    <row r="34" spans="1:9" ht="12.75" customHeight="1" x14ac:dyDescent="0.2">
      <c r="A34" s="589"/>
      <c r="B34" s="581"/>
      <c r="C34" s="581"/>
      <c r="D34" s="595"/>
      <c r="E34" s="15" t="s">
        <v>321</v>
      </c>
      <c r="F34" s="15" t="s">
        <v>100</v>
      </c>
      <c r="G34" s="15">
        <v>1</v>
      </c>
      <c r="H34" s="16">
        <v>7.03</v>
      </c>
      <c r="I34" s="376">
        <f t="shared" si="1"/>
        <v>7.03</v>
      </c>
    </row>
    <row r="35" spans="1:9" ht="12.75" customHeight="1" thickBot="1" x14ac:dyDescent="0.25">
      <c r="A35" s="590"/>
      <c r="B35" s="581"/>
      <c r="C35" s="581"/>
      <c r="D35" s="592"/>
      <c r="E35" s="40" t="s">
        <v>322</v>
      </c>
      <c r="F35" s="40" t="s">
        <v>100</v>
      </c>
      <c r="G35" s="40">
        <v>1</v>
      </c>
      <c r="H35" s="41">
        <v>419.89</v>
      </c>
      <c r="I35" s="458">
        <f t="shared" si="1"/>
        <v>419.89</v>
      </c>
    </row>
    <row r="36" spans="1:9" ht="12.75" customHeight="1" x14ac:dyDescent="0.2">
      <c r="A36" s="588" t="s">
        <v>353</v>
      </c>
      <c r="B36" s="581"/>
      <c r="C36" s="581"/>
      <c r="D36" s="591"/>
      <c r="E36" s="37" t="s">
        <v>359</v>
      </c>
      <c r="F36" s="37" t="s">
        <v>100</v>
      </c>
      <c r="G36" s="37">
        <v>2</v>
      </c>
      <c r="H36" s="38">
        <v>38.51</v>
      </c>
      <c r="I36" s="375">
        <f t="shared" si="1"/>
        <v>77.02</v>
      </c>
    </row>
    <row r="37" spans="1:9" ht="12.75" customHeight="1" x14ac:dyDescent="0.2">
      <c r="A37" s="589"/>
      <c r="B37" s="581"/>
      <c r="C37" s="581"/>
      <c r="D37" s="595"/>
      <c r="E37" s="15" t="s">
        <v>360</v>
      </c>
      <c r="F37" s="15" t="s">
        <v>100</v>
      </c>
      <c r="G37" s="15">
        <v>2</v>
      </c>
      <c r="H37" s="16">
        <v>55.88</v>
      </c>
      <c r="I37" s="376">
        <f t="shared" si="1"/>
        <v>111.76</v>
      </c>
    </row>
    <row r="38" spans="1:9" ht="12.75" customHeight="1" x14ac:dyDescent="0.2">
      <c r="A38" s="589"/>
      <c r="B38" s="581"/>
      <c r="C38" s="581"/>
      <c r="D38" s="595"/>
      <c r="E38" s="15" t="s">
        <v>356</v>
      </c>
      <c r="F38" s="15" t="s">
        <v>100</v>
      </c>
      <c r="G38" s="15">
        <v>2</v>
      </c>
      <c r="H38" s="16">
        <v>38</v>
      </c>
      <c r="I38" s="376">
        <f t="shared" si="1"/>
        <v>76</v>
      </c>
    </row>
    <row r="39" spans="1:9" ht="12.75" customHeight="1" thickBot="1" x14ac:dyDescent="0.25">
      <c r="A39" s="590"/>
      <c r="B39" s="580"/>
      <c r="C39" s="580"/>
      <c r="D39" s="592"/>
      <c r="E39" s="40" t="s">
        <v>355</v>
      </c>
      <c r="F39" s="40" t="s">
        <v>100</v>
      </c>
      <c r="G39" s="40">
        <v>3</v>
      </c>
      <c r="H39" s="41">
        <v>17</v>
      </c>
      <c r="I39" s="458">
        <f t="shared" si="1"/>
        <v>51</v>
      </c>
    </row>
    <row r="40" spans="1:9" ht="12.75" customHeight="1" x14ac:dyDescent="0.2">
      <c r="A40" s="588" t="s">
        <v>142</v>
      </c>
      <c r="B40" s="579">
        <v>9519.7099999999991</v>
      </c>
      <c r="C40" s="579" t="s">
        <v>66</v>
      </c>
      <c r="D40" s="591" t="s">
        <v>519</v>
      </c>
      <c r="E40" s="37" t="s">
        <v>520</v>
      </c>
      <c r="F40" s="37" t="s">
        <v>104</v>
      </c>
      <c r="G40" s="37">
        <v>6</v>
      </c>
      <c r="H40" s="38">
        <v>154.05000000000001</v>
      </c>
      <c r="I40" s="375">
        <f t="shared" si="1"/>
        <v>924.30000000000007</v>
      </c>
    </row>
    <row r="41" spans="1:9" ht="12.75" customHeight="1" x14ac:dyDescent="0.2">
      <c r="A41" s="589"/>
      <c r="B41" s="581"/>
      <c r="C41" s="581"/>
      <c r="D41" s="595"/>
      <c r="E41" s="15" t="s">
        <v>247</v>
      </c>
      <c r="F41" s="15" t="s">
        <v>102</v>
      </c>
      <c r="G41" s="15">
        <v>2</v>
      </c>
      <c r="H41" s="16">
        <v>73.75</v>
      </c>
      <c r="I41" s="376">
        <f t="shared" si="1"/>
        <v>147.5</v>
      </c>
    </row>
    <row r="42" spans="1:9" ht="12.75" customHeight="1" x14ac:dyDescent="0.2">
      <c r="A42" s="589"/>
      <c r="B42" s="581"/>
      <c r="C42" s="581"/>
      <c r="D42" s="595"/>
      <c r="E42" s="15" t="s">
        <v>246</v>
      </c>
      <c r="F42" s="15" t="s">
        <v>102</v>
      </c>
      <c r="G42" s="15">
        <v>1</v>
      </c>
      <c r="H42" s="16">
        <v>103.35</v>
      </c>
      <c r="I42" s="376">
        <f t="shared" si="1"/>
        <v>103.35</v>
      </c>
    </row>
    <row r="43" spans="1:9" ht="12.75" customHeight="1" x14ac:dyDescent="0.2">
      <c r="A43" s="589"/>
      <c r="B43" s="581"/>
      <c r="C43" s="581"/>
      <c r="D43" s="595"/>
      <c r="E43" s="15" t="s">
        <v>352</v>
      </c>
      <c r="F43" s="15" t="s">
        <v>100</v>
      </c>
      <c r="G43" s="15">
        <v>4</v>
      </c>
      <c r="H43" s="16">
        <v>8.3699999999999992</v>
      </c>
      <c r="I43" s="376">
        <f t="shared" si="1"/>
        <v>33.479999999999997</v>
      </c>
    </row>
    <row r="44" spans="1:9" ht="12.75" customHeight="1" x14ac:dyDescent="0.2">
      <c r="A44" s="589"/>
      <c r="B44" s="581"/>
      <c r="C44" s="581"/>
      <c r="D44" s="595"/>
      <c r="E44" s="15" t="s">
        <v>351</v>
      </c>
      <c r="F44" s="15" t="s">
        <v>100</v>
      </c>
      <c r="G44" s="15">
        <v>4</v>
      </c>
      <c r="H44" s="16">
        <v>172.37</v>
      </c>
      <c r="I44" s="376">
        <f t="shared" si="1"/>
        <v>689.48</v>
      </c>
    </row>
    <row r="45" spans="1:9" ht="12.75" customHeight="1" x14ac:dyDescent="0.2">
      <c r="A45" s="589"/>
      <c r="B45" s="581"/>
      <c r="C45" s="581"/>
      <c r="D45" s="595"/>
      <c r="E45" s="15" t="s">
        <v>521</v>
      </c>
      <c r="F45" s="15" t="s">
        <v>102</v>
      </c>
      <c r="G45" s="15">
        <v>2</v>
      </c>
      <c r="H45" s="16">
        <v>76.7</v>
      </c>
      <c r="I45" s="376">
        <f t="shared" si="1"/>
        <v>153.4</v>
      </c>
    </row>
    <row r="46" spans="1:9" ht="12.75" customHeight="1" x14ac:dyDescent="0.2">
      <c r="A46" s="589"/>
      <c r="B46" s="581"/>
      <c r="C46" s="581"/>
      <c r="D46" s="595"/>
      <c r="E46" s="15" t="s">
        <v>206</v>
      </c>
      <c r="F46" s="15" t="s">
        <v>100</v>
      </c>
      <c r="G46" s="15">
        <v>1</v>
      </c>
      <c r="H46" s="16">
        <v>5.28</v>
      </c>
      <c r="I46" s="376">
        <f t="shared" si="1"/>
        <v>5.28</v>
      </c>
    </row>
    <row r="47" spans="1:9" ht="12.75" customHeight="1" x14ac:dyDescent="0.2">
      <c r="A47" s="589"/>
      <c r="B47" s="581"/>
      <c r="C47" s="581"/>
      <c r="D47" s="595"/>
      <c r="E47" s="15" t="s">
        <v>209</v>
      </c>
      <c r="F47" s="15" t="s">
        <v>100</v>
      </c>
      <c r="G47" s="15">
        <v>1</v>
      </c>
      <c r="H47" s="16">
        <v>120.96</v>
      </c>
      <c r="I47" s="376">
        <f t="shared" si="1"/>
        <v>120.96</v>
      </c>
    </row>
    <row r="48" spans="1:9" ht="12.75" customHeight="1" x14ac:dyDescent="0.2">
      <c r="A48" s="589"/>
      <c r="B48" s="581"/>
      <c r="C48" s="581"/>
      <c r="D48" s="595"/>
      <c r="E48" s="76" t="s">
        <v>531</v>
      </c>
      <c r="F48" s="76" t="s">
        <v>100</v>
      </c>
      <c r="G48" s="76">
        <v>1</v>
      </c>
      <c r="H48" s="77">
        <v>120</v>
      </c>
      <c r="I48" s="487">
        <f t="shared" si="1"/>
        <v>120</v>
      </c>
    </row>
    <row r="49" spans="1:9" ht="13.5" thickBot="1" x14ac:dyDescent="0.25">
      <c r="A49" s="590"/>
      <c r="B49" s="580"/>
      <c r="C49" s="580"/>
      <c r="D49" s="592"/>
      <c r="E49" s="40" t="s">
        <v>441</v>
      </c>
      <c r="F49" s="40" t="s">
        <v>100</v>
      </c>
      <c r="G49" s="40">
        <v>1</v>
      </c>
      <c r="H49" s="193">
        <v>280</v>
      </c>
      <c r="I49" s="458">
        <f t="shared" si="1"/>
        <v>280</v>
      </c>
    </row>
    <row r="50" spans="1:9" x14ac:dyDescent="0.2">
      <c r="A50" s="32"/>
      <c r="B50" s="33">
        <v>9554.2199999999993</v>
      </c>
      <c r="C50" s="33" t="s">
        <v>69</v>
      </c>
      <c r="D50" s="35"/>
      <c r="E50" s="35"/>
      <c r="F50" s="35"/>
      <c r="G50" s="35"/>
      <c r="H50" s="33"/>
      <c r="I50" s="377">
        <f t="shared" si="1"/>
        <v>0</v>
      </c>
    </row>
    <row r="51" spans="1:9" x14ac:dyDescent="0.2">
      <c r="A51" s="32"/>
      <c r="B51" s="33">
        <v>8834.7900000000009</v>
      </c>
      <c r="C51" s="33" t="s">
        <v>71</v>
      </c>
      <c r="D51" s="35"/>
      <c r="E51" s="35"/>
      <c r="F51" s="35"/>
      <c r="G51" s="35"/>
      <c r="H51" s="33"/>
      <c r="I51" s="377">
        <f t="shared" si="1"/>
        <v>0</v>
      </c>
    </row>
    <row r="52" spans="1:9" ht="13.5" thickBot="1" x14ac:dyDescent="0.25">
      <c r="A52" s="82"/>
      <c r="B52" s="73">
        <v>8806.81</v>
      </c>
      <c r="C52" s="73" t="s">
        <v>72</v>
      </c>
      <c r="D52" s="53"/>
      <c r="E52" s="53"/>
      <c r="F52" s="53"/>
      <c r="G52" s="53"/>
      <c r="H52" s="73"/>
      <c r="I52" s="377">
        <f t="shared" si="1"/>
        <v>0</v>
      </c>
    </row>
    <row r="53" spans="1:9" ht="26.25" thickBot="1" x14ac:dyDescent="0.25">
      <c r="A53" s="46" t="s">
        <v>353</v>
      </c>
      <c r="B53" s="579">
        <v>8677.66</v>
      </c>
      <c r="C53" s="579" t="s">
        <v>73</v>
      </c>
      <c r="D53" s="47" t="s">
        <v>362</v>
      </c>
      <c r="E53" s="47" t="s">
        <v>363</v>
      </c>
      <c r="F53" s="47" t="s">
        <v>100</v>
      </c>
      <c r="G53" s="47">
        <v>1</v>
      </c>
      <c r="H53" s="48">
        <v>60</v>
      </c>
      <c r="I53" s="49">
        <f>G53*H53</f>
        <v>60</v>
      </c>
    </row>
    <row r="54" spans="1:9" ht="26.45" customHeight="1" x14ac:dyDescent="0.2">
      <c r="A54" s="588" t="s">
        <v>456</v>
      </c>
      <c r="B54" s="581"/>
      <c r="C54" s="581"/>
      <c r="D54" s="591" t="s">
        <v>287</v>
      </c>
      <c r="E54" s="85" t="s">
        <v>336</v>
      </c>
      <c r="F54" s="85" t="s">
        <v>100</v>
      </c>
      <c r="G54" s="85">
        <v>10</v>
      </c>
      <c r="H54" s="158">
        <v>52.03</v>
      </c>
      <c r="I54" s="39">
        <f t="shared" si="1"/>
        <v>520.29999999999995</v>
      </c>
    </row>
    <row r="55" spans="1:9" x14ac:dyDescent="0.2">
      <c r="A55" s="589"/>
      <c r="B55" s="581"/>
      <c r="C55" s="581"/>
      <c r="D55" s="595"/>
      <c r="E55" s="15" t="s">
        <v>956</v>
      </c>
      <c r="F55" s="15" t="s">
        <v>100</v>
      </c>
      <c r="G55" s="15">
        <v>2</v>
      </c>
      <c r="H55" s="16">
        <v>61.59</v>
      </c>
      <c r="I55" s="43">
        <f t="shared" si="1"/>
        <v>123.18</v>
      </c>
    </row>
    <row r="56" spans="1:9" x14ac:dyDescent="0.2">
      <c r="A56" s="589"/>
      <c r="B56" s="581"/>
      <c r="C56" s="581"/>
      <c r="D56" s="595"/>
      <c r="E56" s="15" t="s">
        <v>193</v>
      </c>
      <c r="F56" s="15" t="s">
        <v>100</v>
      </c>
      <c r="G56" s="15">
        <v>1</v>
      </c>
      <c r="H56" s="16">
        <v>110.19</v>
      </c>
      <c r="I56" s="43">
        <f t="shared" si="1"/>
        <v>110.19</v>
      </c>
    </row>
    <row r="57" spans="1:9" ht="13.5" thickBot="1" x14ac:dyDescent="0.25">
      <c r="A57" s="590"/>
      <c r="B57" s="580"/>
      <c r="C57" s="580"/>
      <c r="D57" s="592"/>
      <c r="E57" s="40" t="s">
        <v>185</v>
      </c>
      <c r="F57" s="40" t="s">
        <v>100</v>
      </c>
      <c r="G57" s="40">
        <v>2</v>
      </c>
      <c r="H57" s="41">
        <v>42</v>
      </c>
      <c r="I57" s="42">
        <f t="shared" si="1"/>
        <v>84</v>
      </c>
    </row>
    <row r="58" spans="1:9" ht="13.5" thickBot="1" x14ac:dyDescent="0.25">
      <c r="A58" s="32"/>
      <c r="B58" s="266">
        <v>10208.719999999999</v>
      </c>
      <c r="C58" s="33"/>
      <c r="D58" s="35"/>
      <c r="E58" s="35"/>
      <c r="F58" s="35"/>
      <c r="G58" s="35"/>
      <c r="H58" s="36"/>
      <c r="I58" s="33"/>
    </row>
    <row r="59" spans="1:9" ht="26.25" thickBot="1" x14ac:dyDescent="0.25">
      <c r="A59" s="46" t="s">
        <v>353</v>
      </c>
      <c r="B59" s="609">
        <v>10545.35</v>
      </c>
      <c r="C59" s="609" t="s">
        <v>75</v>
      </c>
      <c r="D59" s="47" t="s">
        <v>362</v>
      </c>
      <c r="E59" s="493" t="s">
        <v>355</v>
      </c>
      <c r="F59" s="493" t="s">
        <v>100</v>
      </c>
      <c r="G59" s="493">
        <v>2</v>
      </c>
      <c r="H59" s="48">
        <v>17</v>
      </c>
      <c r="I59" s="49">
        <f>G59*H59</f>
        <v>34</v>
      </c>
    </row>
    <row r="60" spans="1:9" x14ac:dyDescent="0.2">
      <c r="A60" s="588" t="s">
        <v>187</v>
      </c>
      <c r="B60" s="610"/>
      <c r="C60" s="610"/>
      <c r="D60" s="591" t="s">
        <v>1157</v>
      </c>
      <c r="E60" s="457" t="s">
        <v>273</v>
      </c>
      <c r="F60" s="457" t="s">
        <v>104</v>
      </c>
      <c r="G60" s="457">
        <v>2</v>
      </c>
      <c r="H60" s="158">
        <v>55.74</v>
      </c>
      <c r="I60" s="159">
        <f>G60*H60</f>
        <v>111.48</v>
      </c>
    </row>
    <row r="61" spans="1:9" x14ac:dyDescent="0.2">
      <c r="A61" s="589"/>
      <c r="B61" s="610"/>
      <c r="C61" s="610"/>
      <c r="D61" s="595"/>
      <c r="E61" s="175" t="s">
        <v>274</v>
      </c>
      <c r="F61" s="175" t="s">
        <v>100</v>
      </c>
      <c r="G61" s="175">
        <v>1</v>
      </c>
      <c r="H61" s="16">
        <v>102.25</v>
      </c>
      <c r="I61" s="43">
        <f>G61*H61</f>
        <v>102.25</v>
      </c>
    </row>
    <row r="62" spans="1:9" ht="13.5" thickBot="1" x14ac:dyDescent="0.25">
      <c r="A62" s="590"/>
      <c r="B62" s="611"/>
      <c r="C62" s="611"/>
      <c r="D62" s="592"/>
      <c r="E62" s="463" t="s">
        <v>370</v>
      </c>
      <c r="F62" s="463" t="s">
        <v>100</v>
      </c>
      <c r="G62" s="463">
        <v>1</v>
      </c>
      <c r="H62" s="41">
        <v>117.27</v>
      </c>
      <c r="I62" s="42">
        <f>G62*H62</f>
        <v>117.27</v>
      </c>
    </row>
    <row r="63" spans="1:9" ht="13.5" thickBot="1" x14ac:dyDescent="0.25">
      <c r="A63" s="321"/>
      <c r="B63" s="73">
        <v>12409.2</v>
      </c>
      <c r="C63" s="541" t="s">
        <v>76</v>
      </c>
      <c r="D63" s="53"/>
      <c r="E63" s="541"/>
      <c r="F63" s="541"/>
      <c r="G63" s="541"/>
      <c r="H63" s="156"/>
      <c r="I63" s="74">
        <f t="shared" si="1"/>
        <v>0</v>
      </c>
    </row>
    <row r="64" spans="1:9" x14ac:dyDescent="0.2">
      <c r="A64" s="588" t="s">
        <v>118</v>
      </c>
      <c r="B64" s="609">
        <v>9963.3529999999992</v>
      </c>
      <c r="C64" s="609" t="s">
        <v>77</v>
      </c>
      <c r="D64" s="591" t="s">
        <v>176</v>
      </c>
      <c r="E64" s="495" t="s">
        <v>319</v>
      </c>
      <c r="F64" s="495" t="s">
        <v>104</v>
      </c>
      <c r="G64" s="495">
        <v>8</v>
      </c>
      <c r="H64" s="38">
        <v>238.93</v>
      </c>
      <c r="I64" s="39">
        <f t="shared" si="1"/>
        <v>1911.44</v>
      </c>
    </row>
    <row r="65" spans="1:9" ht="13.5" thickBot="1" x14ac:dyDescent="0.25">
      <c r="A65" s="590"/>
      <c r="B65" s="611"/>
      <c r="C65" s="611"/>
      <c r="D65" s="592"/>
      <c r="E65" s="463" t="s">
        <v>521</v>
      </c>
      <c r="F65" s="463" t="s">
        <v>100</v>
      </c>
      <c r="G65" s="463">
        <v>2</v>
      </c>
      <c r="H65" s="41">
        <v>76.7</v>
      </c>
      <c r="I65" s="42">
        <f t="shared" si="1"/>
        <v>153.4</v>
      </c>
    </row>
    <row r="66" spans="1:9" ht="26.25" thickBot="1" x14ac:dyDescent="0.25">
      <c r="A66" s="46" t="s">
        <v>353</v>
      </c>
      <c r="B66" s="579">
        <v>12903.86</v>
      </c>
      <c r="C66" s="579" t="s">
        <v>78</v>
      </c>
      <c r="D66" s="47" t="s">
        <v>362</v>
      </c>
      <c r="E66" s="47" t="s">
        <v>355</v>
      </c>
      <c r="F66" s="47" t="s">
        <v>100</v>
      </c>
      <c r="G66" s="47">
        <v>9</v>
      </c>
      <c r="H66" s="48">
        <v>17</v>
      </c>
      <c r="I66" s="318">
        <f t="shared" si="1"/>
        <v>153</v>
      </c>
    </row>
    <row r="67" spans="1:9" ht="13.5" thickBot="1" x14ac:dyDescent="0.25">
      <c r="A67" s="46" t="s">
        <v>1457</v>
      </c>
      <c r="B67" s="581"/>
      <c r="C67" s="581"/>
      <c r="D67" s="47" t="s">
        <v>139</v>
      </c>
      <c r="E67" s="47" t="s">
        <v>571</v>
      </c>
      <c r="F67" s="47" t="s">
        <v>100</v>
      </c>
      <c r="G67" s="47">
        <v>2</v>
      </c>
      <c r="H67" s="48">
        <v>27</v>
      </c>
      <c r="I67" s="318">
        <f t="shared" si="1"/>
        <v>54</v>
      </c>
    </row>
    <row r="68" spans="1:9" x14ac:dyDescent="0.2">
      <c r="A68" s="588" t="s">
        <v>324</v>
      </c>
      <c r="B68" s="581"/>
      <c r="C68" s="581"/>
      <c r="D68" s="591"/>
      <c r="E68" s="85" t="s">
        <v>505</v>
      </c>
      <c r="F68" s="85" t="s">
        <v>1272</v>
      </c>
      <c r="G68" s="85">
        <v>0.25</v>
      </c>
      <c r="H68" s="158">
        <v>580</v>
      </c>
      <c r="I68" s="563">
        <f t="shared" si="1"/>
        <v>145</v>
      </c>
    </row>
    <row r="69" spans="1:9" ht="13.5" thickBot="1" x14ac:dyDescent="0.25">
      <c r="A69" s="590"/>
      <c r="B69" s="580"/>
      <c r="C69" s="580"/>
      <c r="D69" s="592"/>
      <c r="E69" s="40" t="s">
        <v>221</v>
      </c>
      <c r="F69" s="40" t="s">
        <v>102</v>
      </c>
      <c r="G69" s="40">
        <v>0.3</v>
      </c>
      <c r="H69" s="41">
        <v>82</v>
      </c>
      <c r="I69" s="300">
        <f t="shared" si="1"/>
        <v>24.599999999999998</v>
      </c>
    </row>
    <row r="70" spans="1:9" x14ac:dyDescent="0.2">
      <c r="A70" s="32"/>
      <c r="B70" s="266">
        <v>11076.64</v>
      </c>
      <c r="C70" s="33" t="s">
        <v>79</v>
      </c>
      <c r="D70" s="35"/>
      <c r="E70" s="35"/>
      <c r="F70" s="35"/>
      <c r="G70" s="35"/>
      <c r="H70" s="36"/>
      <c r="I70" s="513"/>
    </row>
    <row r="71" spans="1:9" ht="12.75" customHeight="1" thickBot="1" x14ac:dyDescent="0.25">
      <c r="A71" s="183"/>
      <c r="B71" s="200">
        <f>SUM(B31:B70)</f>
        <v>123843.29300000001</v>
      </c>
      <c r="C71" s="201"/>
      <c r="D71" s="200"/>
      <c r="E71" s="202"/>
      <c r="F71" s="201"/>
      <c r="G71" s="201"/>
      <c r="H71" s="200" t="s">
        <v>16</v>
      </c>
      <c r="I71" s="233">
        <f>SUM(I31:I70)</f>
        <v>11934.37</v>
      </c>
    </row>
    <row r="72" spans="1:9" ht="64.5" thickBot="1" x14ac:dyDescent="0.25">
      <c r="A72" s="137" t="s">
        <v>381</v>
      </c>
      <c r="B72" s="117" t="s">
        <v>15</v>
      </c>
      <c r="C72" s="117" t="s">
        <v>4</v>
      </c>
      <c r="D72" s="117" t="s">
        <v>22</v>
      </c>
      <c r="E72" s="121" t="s">
        <v>17</v>
      </c>
      <c r="F72" s="117" t="s">
        <v>18</v>
      </c>
      <c r="G72" s="117" t="s">
        <v>9</v>
      </c>
      <c r="H72" s="117" t="s">
        <v>12</v>
      </c>
      <c r="I72" s="118" t="s">
        <v>11</v>
      </c>
    </row>
    <row r="73" spans="1:9" ht="12.75" customHeight="1" thickBot="1" x14ac:dyDescent="0.25">
      <c r="A73" s="230"/>
      <c r="B73" s="107">
        <v>4964.09</v>
      </c>
      <c r="C73" s="58" t="s">
        <v>65</v>
      </c>
      <c r="D73" s="67"/>
      <c r="E73" s="59"/>
      <c r="F73" s="59"/>
      <c r="G73" s="59"/>
      <c r="H73" s="60"/>
      <c r="I73" s="61"/>
    </row>
    <row r="74" spans="1:9" ht="12.75" customHeight="1" thickBot="1" x14ac:dyDescent="0.25">
      <c r="A74" s="224"/>
      <c r="B74" s="145">
        <v>5059.7299999999996</v>
      </c>
      <c r="C74" s="145" t="s">
        <v>66</v>
      </c>
      <c r="D74" s="148"/>
      <c r="E74" s="146"/>
      <c r="F74" s="146"/>
      <c r="G74" s="146"/>
      <c r="H74" s="149"/>
      <c r="I74" s="237"/>
    </row>
    <row r="75" spans="1:9" ht="12.75" customHeight="1" thickBot="1" x14ac:dyDescent="0.25">
      <c r="A75" s="230"/>
      <c r="B75" s="109">
        <v>4776.9399999999996</v>
      </c>
      <c r="C75" s="88" t="s">
        <v>69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4753.7299999999996</v>
      </c>
      <c r="C76" s="88" t="s">
        <v>71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>
        <v>4869.32</v>
      </c>
      <c r="C77" s="88" t="s">
        <v>72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220">
        <v>5265.81</v>
      </c>
      <c r="C78" s="167" t="s">
        <v>73</v>
      </c>
      <c r="D78" s="55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>
        <v>4774.0545000000002</v>
      </c>
      <c r="C79" s="88" t="s">
        <v>74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224"/>
      <c r="B80" s="109">
        <v>6129.7429000000002</v>
      </c>
      <c r="C80" s="88" t="s">
        <v>75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24"/>
      <c r="B81" s="109">
        <v>5007.2219999999998</v>
      </c>
      <c r="C81" s="88" t="s">
        <v>76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24"/>
      <c r="B82" s="109">
        <v>4741.5445</v>
      </c>
      <c r="C82" s="88" t="s">
        <v>77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24"/>
      <c r="B83" s="109">
        <v>5305.4459999999999</v>
      </c>
      <c r="C83" s="88" t="s">
        <v>78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24"/>
      <c r="B84" s="109">
        <v>5382.9210999999996</v>
      </c>
      <c r="C84" s="88" t="s">
        <v>79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1"/>
      <c r="B85" s="520">
        <f>SUM(B73:B84)</f>
        <v>61030.550999999999</v>
      </c>
      <c r="C85" s="521" t="s">
        <v>86</v>
      </c>
      <c r="D85" s="165"/>
      <c r="E85" s="85"/>
      <c r="F85" s="85"/>
      <c r="G85" s="85"/>
      <c r="H85" s="158"/>
      <c r="I85" s="49"/>
    </row>
    <row r="86" spans="1:9" ht="12.75" customHeight="1" thickBot="1" x14ac:dyDescent="0.25">
      <c r="A86" s="596" t="s">
        <v>114</v>
      </c>
      <c r="B86" s="109">
        <v>534.57000000000005</v>
      </c>
      <c r="C86" s="88" t="s">
        <v>72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597"/>
      <c r="B87" s="109">
        <v>797.75</v>
      </c>
      <c r="C87" s="88" t="s">
        <v>73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597"/>
      <c r="B88" s="109">
        <v>391.85</v>
      </c>
      <c r="C88" s="88" t="s">
        <v>74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597"/>
      <c r="B89" s="109">
        <v>158.57</v>
      </c>
      <c r="C89" s="88" t="s">
        <v>75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598"/>
      <c r="B90" s="512">
        <f>SUM(B86:B89)</f>
        <v>1882.74</v>
      </c>
      <c r="C90" s="518" t="s">
        <v>86</v>
      </c>
      <c r="D90" s="89"/>
      <c r="E90" s="47"/>
      <c r="F90" s="47"/>
      <c r="G90" s="47"/>
      <c r="H90" s="48"/>
      <c r="I90" s="49">
        <v>655.29999999999995</v>
      </c>
    </row>
    <row r="91" spans="1:9" ht="12.75" customHeight="1" thickBot="1" x14ac:dyDescent="0.25">
      <c r="A91" s="183"/>
      <c r="B91" s="200">
        <f>B85+B90</f>
        <v>62913.290999999997</v>
      </c>
      <c r="C91" s="201"/>
      <c r="D91" s="200"/>
      <c r="E91" s="202"/>
      <c r="F91" s="201"/>
      <c r="G91" s="201"/>
      <c r="H91" s="200" t="s">
        <v>16</v>
      </c>
      <c r="I91" s="233">
        <f>SUM(I73:I90)</f>
        <v>655.29999999999995</v>
      </c>
    </row>
    <row r="92" spans="1:9" ht="77.25" thickBot="1" x14ac:dyDescent="0.25">
      <c r="A92" s="137" t="s">
        <v>382</v>
      </c>
      <c r="B92" s="117" t="s">
        <v>15</v>
      </c>
      <c r="C92" s="117" t="s">
        <v>4</v>
      </c>
      <c r="D92" s="117" t="s">
        <v>22</v>
      </c>
      <c r="E92" s="121" t="s">
        <v>17</v>
      </c>
      <c r="F92" s="117" t="s">
        <v>18</v>
      </c>
      <c r="G92" s="117" t="s">
        <v>9</v>
      </c>
      <c r="H92" s="117" t="s">
        <v>12</v>
      </c>
      <c r="I92" s="118" t="s">
        <v>11</v>
      </c>
    </row>
    <row r="93" spans="1:9" ht="12.75" customHeight="1" thickBot="1" x14ac:dyDescent="0.25">
      <c r="A93" s="230"/>
      <c r="B93" s="109">
        <v>7024.85</v>
      </c>
      <c r="C93" s="33" t="s">
        <v>65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7487.82</v>
      </c>
      <c r="C94" s="13" t="s">
        <v>66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6745.15</v>
      </c>
      <c r="C95" s="33" t="s">
        <v>69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7090.72</v>
      </c>
      <c r="C96" s="13" t="s">
        <v>71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7724.35</v>
      </c>
      <c r="C97" s="33" t="s">
        <v>72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7559.42</v>
      </c>
      <c r="C98" s="13" t="s">
        <v>73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6780.17</v>
      </c>
      <c r="C99" s="33" t="s">
        <v>74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7855.8540000000003</v>
      </c>
      <c r="C100" s="13" t="s">
        <v>75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7920.5219999999999</v>
      </c>
      <c r="C101" s="33" t="s">
        <v>76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7389.3919999999998</v>
      </c>
      <c r="C102" s="13" t="s">
        <v>77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7379.9870000000001</v>
      </c>
      <c r="C103" s="13" t="s">
        <v>78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7631.56</v>
      </c>
      <c r="C104" s="13" t="s">
        <v>79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/>
      <c r="C105" s="88" t="s">
        <v>86</v>
      </c>
      <c r="D105" s="89"/>
      <c r="E105" s="47"/>
      <c r="F105" s="47"/>
      <c r="G105" s="47"/>
      <c r="H105" s="48"/>
      <c r="I105" s="49">
        <v>691.8</v>
      </c>
    </row>
    <row r="106" spans="1:9" ht="13.5" thickBot="1" x14ac:dyDescent="0.25">
      <c r="A106" s="183"/>
      <c r="B106" s="200">
        <f>SUM(B93:B105)</f>
        <v>88589.794999999984</v>
      </c>
      <c r="C106" s="201"/>
      <c r="D106" s="200"/>
      <c r="E106" s="202"/>
      <c r="F106" s="201"/>
      <c r="G106" s="201"/>
      <c r="H106" s="200" t="s">
        <v>16</v>
      </c>
      <c r="I106" s="233">
        <f>SUM(I93:I105)</f>
        <v>691.8</v>
      </c>
    </row>
    <row r="107" spans="1:9" ht="26.25" thickBot="1" x14ac:dyDescent="0.25">
      <c r="A107" s="46" t="s">
        <v>7</v>
      </c>
      <c r="B107" s="117" t="s">
        <v>15</v>
      </c>
      <c r="C107" s="117" t="s">
        <v>4</v>
      </c>
      <c r="D107" s="117" t="s">
        <v>22</v>
      </c>
      <c r="E107" s="121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</row>
    <row r="108" spans="1:9" ht="12.75" customHeight="1" x14ac:dyDescent="0.2">
      <c r="A108" s="589" t="s">
        <v>81</v>
      </c>
      <c r="B108" s="33"/>
      <c r="C108" s="33" t="s">
        <v>65</v>
      </c>
      <c r="D108" s="34"/>
      <c r="E108" s="35"/>
      <c r="F108" s="35" t="s">
        <v>82</v>
      </c>
      <c r="G108" s="35">
        <v>550</v>
      </c>
      <c r="H108" s="15">
        <v>4.54</v>
      </c>
      <c r="I108" s="160">
        <f>G108*H108</f>
        <v>2497</v>
      </c>
    </row>
    <row r="109" spans="1:9" x14ac:dyDescent="0.2">
      <c r="A109" s="589"/>
      <c r="B109" s="13"/>
      <c r="C109" s="13" t="s">
        <v>66</v>
      </c>
      <c r="D109" s="14"/>
      <c r="E109" s="15"/>
      <c r="F109" s="15" t="s">
        <v>82</v>
      </c>
      <c r="G109" s="15">
        <v>382</v>
      </c>
      <c r="H109" s="15">
        <v>4.54</v>
      </c>
      <c r="I109" s="43">
        <f>G109*H109</f>
        <v>1734.28</v>
      </c>
    </row>
    <row r="110" spans="1:9" x14ac:dyDescent="0.2">
      <c r="A110" s="589"/>
      <c r="B110" s="13"/>
      <c r="C110" s="13" t="s">
        <v>69</v>
      </c>
      <c r="D110" s="14"/>
      <c r="E110" s="15"/>
      <c r="F110" s="15" t="s">
        <v>82</v>
      </c>
      <c r="G110" s="15">
        <v>420.07</v>
      </c>
      <c r="H110" s="15">
        <v>4.54</v>
      </c>
      <c r="I110" s="43">
        <f t="shared" ref="I110:I117" si="2">G110*H110</f>
        <v>1907.1178</v>
      </c>
    </row>
    <row r="111" spans="1:9" ht="12.75" customHeight="1" x14ac:dyDescent="0.2">
      <c r="A111" s="589"/>
      <c r="B111" s="13"/>
      <c r="C111" s="13" t="s">
        <v>71</v>
      </c>
      <c r="D111" s="14"/>
      <c r="E111" s="15"/>
      <c r="F111" s="15" t="s">
        <v>82</v>
      </c>
      <c r="G111" s="15">
        <v>338.04</v>
      </c>
      <c r="H111" s="15">
        <v>4.54</v>
      </c>
      <c r="I111" s="43">
        <f t="shared" si="2"/>
        <v>1534.7016000000001</v>
      </c>
    </row>
    <row r="112" spans="1:9" x14ac:dyDescent="0.2">
      <c r="A112" s="589"/>
      <c r="B112" s="13"/>
      <c r="C112" s="13" t="s">
        <v>72</v>
      </c>
      <c r="D112" s="14"/>
      <c r="E112" s="15"/>
      <c r="F112" s="15" t="s">
        <v>82</v>
      </c>
      <c r="G112" s="15">
        <v>442.73</v>
      </c>
      <c r="H112" s="15">
        <v>4.54</v>
      </c>
      <c r="I112" s="43">
        <f t="shared" si="2"/>
        <v>2009.9942000000001</v>
      </c>
    </row>
    <row r="113" spans="1:255" ht="12.75" customHeight="1" x14ac:dyDescent="0.2">
      <c r="A113" s="589"/>
      <c r="B113" s="13"/>
      <c r="C113" s="13" t="s">
        <v>73</v>
      </c>
      <c r="D113" s="14"/>
      <c r="E113" s="15"/>
      <c r="F113" s="15" t="s">
        <v>82</v>
      </c>
      <c r="G113" s="15">
        <v>118.57</v>
      </c>
      <c r="H113" s="15">
        <v>4.54</v>
      </c>
      <c r="I113" s="43">
        <f t="shared" si="2"/>
        <v>538.30779999999993</v>
      </c>
    </row>
    <row r="114" spans="1:255" ht="12.75" customHeight="1" x14ac:dyDescent="0.2">
      <c r="A114" s="589"/>
      <c r="B114" s="13"/>
      <c r="C114" s="13" t="s">
        <v>74</v>
      </c>
      <c r="D114" s="14"/>
      <c r="E114" s="15"/>
      <c r="F114" s="15" t="s">
        <v>82</v>
      </c>
      <c r="G114" s="15">
        <v>238.45</v>
      </c>
      <c r="H114" s="16">
        <v>4.8099999999999996</v>
      </c>
      <c r="I114" s="43">
        <f t="shared" si="2"/>
        <v>1146.9444999999998</v>
      </c>
    </row>
    <row r="115" spans="1:255" ht="12.75" customHeight="1" x14ac:dyDescent="0.2">
      <c r="A115" s="589"/>
      <c r="B115" s="13"/>
      <c r="C115" s="13" t="s">
        <v>75</v>
      </c>
      <c r="D115" s="14"/>
      <c r="E115" s="15"/>
      <c r="F115" s="15" t="s">
        <v>82</v>
      </c>
      <c r="G115" s="15">
        <v>418.18</v>
      </c>
      <c r="H115" s="16">
        <v>4.8099999999999996</v>
      </c>
      <c r="I115" s="43">
        <f t="shared" si="2"/>
        <v>2011.4458</v>
      </c>
    </row>
    <row r="116" spans="1:255" ht="12.75" customHeight="1" x14ac:dyDescent="0.2">
      <c r="A116" s="589"/>
      <c r="B116" s="13"/>
      <c r="C116" s="13" t="s">
        <v>76</v>
      </c>
      <c r="D116" s="14"/>
      <c r="E116" s="15"/>
      <c r="F116" s="15" t="s">
        <v>82</v>
      </c>
      <c r="G116" s="15">
        <v>350.17</v>
      </c>
      <c r="H116" s="16">
        <v>4.8099999999999996</v>
      </c>
      <c r="I116" s="43">
        <f t="shared" si="2"/>
        <v>1684.3176999999998</v>
      </c>
    </row>
    <row r="117" spans="1:255" ht="12.75" customHeight="1" x14ac:dyDescent="0.2">
      <c r="A117" s="589"/>
      <c r="B117" s="13"/>
      <c r="C117" s="13" t="s">
        <v>77</v>
      </c>
      <c r="D117" s="14"/>
      <c r="E117" s="15"/>
      <c r="F117" s="15" t="s">
        <v>82</v>
      </c>
      <c r="G117" s="15">
        <v>549.24</v>
      </c>
      <c r="H117" s="16">
        <v>4.8099999999999996</v>
      </c>
      <c r="I117" s="43">
        <f t="shared" si="2"/>
        <v>2641.8444</v>
      </c>
    </row>
    <row r="118" spans="1:255" ht="12.75" customHeight="1" x14ac:dyDescent="0.2">
      <c r="A118" s="589"/>
      <c r="B118" s="13"/>
      <c r="C118" s="13" t="s">
        <v>78</v>
      </c>
      <c r="D118" s="14"/>
      <c r="E118" s="15"/>
      <c r="F118" s="15" t="s">
        <v>82</v>
      </c>
      <c r="G118" s="15">
        <v>466.93</v>
      </c>
      <c r="H118" s="16">
        <v>4.8099999999999996</v>
      </c>
      <c r="I118" s="43">
        <f>G118*H118</f>
        <v>2245.9332999999997</v>
      </c>
    </row>
    <row r="119" spans="1:255" ht="12.75" customHeight="1" x14ac:dyDescent="0.2">
      <c r="A119" s="589"/>
      <c r="B119" s="13"/>
      <c r="C119" s="13" t="s">
        <v>79</v>
      </c>
      <c r="D119" s="14"/>
      <c r="E119" s="15"/>
      <c r="F119" s="15" t="s">
        <v>82</v>
      </c>
      <c r="G119" s="15">
        <v>334.72</v>
      </c>
      <c r="H119" s="16">
        <v>4.8099999999999996</v>
      </c>
      <c r="I119" s="43">
        <f>G119*H119</f>
        <v>1610.0032000000001</v>
      </c>
    </row>
    <row r="120" spans="1:255" ht="12.75" customHeight="1" x14ac:dyDescent="0.2">
      <c r="A120" s="589"/>
      <c r="B120" s="74"/>
      <c r="C120" s="74" t="s">
        <v>86</v>
      </c>
      <c r="D120" s="14"/>
      <c r="E120" s="15"/>
      <c r="F120" s="15" t="s">
        <v>82</v>
      </c>
      <c r="G120" s="15">
        <f>SUM(G108:G119)</f>
        <v>4609.1000000000004</v>
      </c>
      <c r="H120" s="15"/>
      <c r="I120" s="246">
        <f>SUM(I108:I119)</f>
        <v>21561.890299999999</v>
      </c>
    </row>
    <row r="121" spans="1:255" ht="25.5" x14ac:dyDescent="0.2">
      <c r="A121" s="11" t="s">
        <v>91</v>
      </c>
      <c r="B121" s="13"/>
      <c r="C121" s="13" t="s">
        <v>86</v>
      </c>
      <c r="D121" s="14"/>
      <c r="E121" s="15"/>
      <c r="F121" s="15"/>
      <c r="G121" s="15"/>
      <c r="H121" s="15"/>
      <c r="I121" s="246">
        <v>110161.5</v>
      </c>
    </row>
    <row r="122" spans="1:255" ht="12.75" customHeight="1" x14ac:dyDescent="0.2">
      <c r="A122" s="11" t="s">
        <v>83</v>
      </c>
      <c r="B122" s="13"/>
      <c r="C122" s="13" t="s">
        <v>86</v>
      </c>
      <c r="D122" s="14"/>
      <c r="E122" s="15"/>
      <c r="F122" s="15"/>
      <c r="G122" s="15"/>
      <c r="H122" s="15"/>
      <c r="I122" s="246">
        <v>7437.65</v>
      </c>
    </row>
    <row r="123" spans="1:255" ht="12.75" customHeight="1" x14ac:dyDescent="0.2">
      <c r="A123" s="11" t="s">
        <v>85</v>
      </c>
      <c r="B123" s="13"/>
      <c r="C123" s="13" t="s">
        <v>86</v>
      </c>
      <c r="D123" s="14"/>
      <c r="E123" s="15"/>
      <c r="F123" s="15"/>
      <c r="G123" s="15"/>
      <c r="H123" s="15"/>
      <c r="I123" s="246">
        <v>7952.37</v>
      </c>
    </row>
    <row r="124" spans="1:255" ht="12.75" customHeight="1" x14ac:dyDescent="0.2">
      <c r="A124" s="243" t="s">
        <v>88</v>
      </c>
      <c r="B124" s="13"/>
      <c r="C124" s="13" t="s">
        <v>86</v>
      </c>
      <c r="D124" s="14"/>
      <c r="E124" s="15"/>
      <c r="F124" s="15"/>
      <c r="G124" s="15"/>
      <c r="H124" s="15"/>
      <c r="I124" s="246">
        <v>6268.08</v>
      </c>
    </row>
    <row r="125" spans="1:255" ht="12.75" customHeight="1" thickBot="1" x14ac:dyDescent="0.25">
      <c r="A125" s="222"/>
      <c r="B125" s="112"/>
      <c r="C125" s="112"/>
      <c r="D125" s="111"/>
      <c r="E125" s="113"/>
      <c r="F125" s="112"/>
      <c r="G125" s="112"/>
      <c r="H125" s="111" t="s">
        <v>16</v>
      </c>
      <c r="I125" s="235">
        <f>SUM(I120:I124)</f>
        <v>153381.49029999998</v>
      </c>
    </row>
    <row r="126" spans="1:255" s="45" customFormat="1" ht="65.45" customHeight="1" thickBot="1" x14ac:dyDescent="0.25">
      <c r="A126" s="120" t="s">
        <v>96</v>
      </c>
      <c r="B126" s="117" t="s">
        <v>15</v>
      </c>
      <c r="C126" s="117" t="s">
        <v>4</v>
      </c>
      <c r="D126" s="117" t="s">
        <v>22</v>
      </c>
      <c r="E126" s="121" t="s">
        <v>17</v>
      </c>
      <c r="F126" s="117" t="s">
        <v>18</v>
      </c>
      <c r="G126" s="117" t="s">
        <v>9</v>
      </c>
      <c r="H126" s="117" t="s">
        <v>12</v>
      </c>
      <c r="I126" s="118" t="s">
        <v>11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30"/>
      <c r="B127" s="107">
        <v>2903.32</v>
      </c>
      <c r="C127" s="58" t="s">
        <v>65</v>
      </c>
      <c r="D127" s="67"/>
      <c r="E127" s="59"/>
      <c r="F127" s="59"/>
      <c r="G127" s="59"/>
      <c r="H127" s="60"/>
      <c r="I127" s="61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30"/>
      <c r="B128" s="125">
        <v>2543.21</v>
      </c>
      <c r="C128" s="126" t="s">
        <v>66</v>
      </c>
      <c r="D128" s="127"/>
      <c r="E128" s="128"/>
      <c r="F128" s="128"/>
      <c r="G128" s="128"/>
      <c r="H128" s="129"/>
      <c r="I128" s="130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30"/>
      <c r="B129" s="109">
        <v>2900.64</v>
      </c>
      <c r="C129" s="88" t="s">
        <v>69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30"/>
      <c r="B130" s="109">
        <v>2867.49</v>
      </c>
      <c r="C130" s="88" t="s">
        <v>71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30"/>
      <c r="B131" s="109">
        <v>2897.07</v>
      </c>
      <c r="C131" s="88" t="s">
        <v>72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30"/>
      <c r="B132" s="109">
        <v>2856.55</v>
      </c>
      <c r="C132" s="88" t="s">
        <v>73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30"/>
      <c r="B133" s="109">
        <v>2400.0210000000002</v>
      </c>
      <c r="C133" s="88" t="s">
        <v>74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4"/>
      <c r="B134" s="109">
        <v>2537.8220000000001</v>
      </c>
      <c r="C134" s="88" t="s">
        <v>75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4"/>
      <c r="B135" s="109">
        <v>2859.2460000000001</v>
      </c>
      <c r="C135" s="88" t="s">
        <v>76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4"/>
      <c r="B136" s="109">
        <v>2322.462</v>
      </c>
      <c r="C136" s="88" t="s">
        <v>77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4"/>
      <c r="B137" s="109">
        <v>2352.252</v>
      </c>
      <c r="C137" s="88" t="s">
        <v>78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4"/>
      <c r="B138" s="109">
        <v>2932.116</v>
      </c>
      <c r="C138" s="88" t="s">
        <v>79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x14ac:dyDescent="0.2">
      <c r="A139" s="224"/>
      <c r="B139" s="188"/>
      <c r="C139" s="73" t="s">
        <v>86</v>
      </c>
      <c r="D139" s="166"/>
      <c r="E139" s="53"/>
      <c r="F139" s="53"/>
      <c r="G139" s="53"/>
      <c r="H139" s="156"/>
      <c r="I139" s="168">
        <v>1094.69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4"/>
      <c r="B140" s="18">
        <f>SUM(B127:B138)</f>
        <v>32372.199000000001</v>
      </c>
      <c r="C140" s="17"/>
      <c r="D140" s="18"/>
      <c r="E140" s="19"/>
      <c r="F140" s="17"/>
      <c r="G140" s="17"/>
      <c r="H140" s="18" t="s">
        <v>16</v>
      </c>
      <c r="I140" s="236">
        <f>SUM(I127:I139)</f>
        <v>1094.69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77.25" thickBot="1" x14ac:dyDescent="0.25">
      <c r="A141" s="46" t="s">
        <v>98</v>
      </c>
      <c r="B141" s="117" t="s">
        <v>15</v>
      </c>
      <c r="C141" s="117" t="s">
        <v>4</v>
      </c>
      <c r="D141" s="117" t="s">
        <v>22</v>
      </c>
      <c r="E141" s="121" t="s">
        <v>17</v>
      </c>
      <c r="F141" s="117" t="s">
        <v>18</v>
      </c>
      <c r="G141" s="117" t="s">
        <v>9</v>
      </c>
      <c r="H141" s="117" t="s">
        <v>12</v>
      </c>
      <c r="I141" s="118" t="s">
        <v>11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26.25" thickBot="1" x14ac:dyDescent="0.25">
      <c r="A142" s="209" t="s">
        <v>87</v>
      </c>
      <c r="B142" s="185"/>
      <c r="C142" s="170" t="s">
        <v>86</v>
      </c>
      <c r="D142" s="241"/>
      <c r="E142" s="242"/>
      <c r="F142" s="241"/>
      <c r="G142" s="242"/>
      <c r="H142" s="242"/>
      <c r="I142" s="203">
        <v>43740.75</v>
      </c>
    </row>
    <row r="143" spans="1:255" ht="13.5" thickBot="1" x14ac:dyDescent="0.25">
      <c r="A143" s="46"/>
      <c r="B143" s="79">
        <f>SUM(B142:B142)</f>
        <v>0</v>
      </c>
      <c r="C143" s="78"/>
      <c r="D143" s="79"/>
      <c r="E143" s="80"/>
      <c r="F143" s="78"/>
      <c r="G143" s="78"/>
      <c r="H143" s="79" t="s">
        <v>16</v>
      </c>
      <c r="I143" s="81">
        <f>SUM(I142:I142)</f>
        <v>43740.75</v>
      </c>
    </row>
    <row r="144" spans="1:255" ht="51.75" thickBot="1" x14ac:dyDescent="0.25">
      <c r="A144" s="137" t="s">
        <v>97</v>
      </c>
      <c r="B144" s="117" t="s">
        <v>15</v>
      </c>
      <c r="C144" s="117" t="s">
        <v>4</v>
      </c>
      <c r="D144" s="117" t="s">
        <v>22</v>
      </c>
      <c r="E144" s="285" t="s">
        <v>17</v>
      </c>
      <c r="F144" s="117" t="s">
        <v>18</v>
      </c>
      <c r="G144" s="117" t="s">
        <v>9</v>
      </c>
      <c r="H144" s="117" t="s">
        <v>12</v>
      </c>
      <c r="I144" s="118" t="s">
        <v>11</v>
      </c>
    </row>
    <row r="145" spans="1:9" ht="13.5" thickBot="1" x14ac:dyDescent="0.25">
      <c r="A145" s="209"/>
      <c r="B145" s="188"/>
      <c r="C145" s="73" t="s">
        <v>86</v>
      </c>
      <c r="D145" s="166"/>
      <c r="E145" s="53"/>
      <c r="F145" s="53"/>
      <c r="G145" s="53"/>
      <c r="H145" s="156"/>
      <c r="I145" s="571">
        <v>69320</v>
      </c>
    </row>
    <row r="146" spans="1:9" ht="13.5" thickBot="1" x14ac:dyDescent="0.25">
      <c r="A146" s="137"/>
      <c r="B146" s="277"/>
      <c r="C146" s="78"/>
      <c r="D146" s="79"/>
      <c r="E146" s="80"/>
      <c r="F146" s="78"/>
      <c r="G146" s="78"/>
      <c r="H146" s="79"/>
      <c r="I146" s="81">
        <f>SUM(I145)</f>
        <v>69320</v>
      </c>
    </row>
    <row r="147" spans="1:9" x14ac:dyDescent="0.2">
      <c r="A147" s="9"/>
      <c r="B147" s="9"/>
      <c r="C147" s="9"/>
      <c r="D147" s="9"/>
      <c r="E147" s="9"/>
      <c r="F147" s="20"/>
      <c r="G147" s="20"/>
      <c r="H147" s="20"/>
      <c r="I147" s="20"/>
    </row>
    <row r="148" spans="1:9" ht="12.75" customHeight="1" x14ac:dyDescent="0.2">
      <c r="A148" s="21" t="s">
        <v>20</v>
      </c>
      <c r="B148" s="22"/>
      <c r="C148" s="23"/>
      <c r="D148" s="4" t="s">
        <v>8</v>
      </c>
      <c r="E148" s="4" t="s">
        <v>5</v>
      </c>
      <c r="F148" s="122" t="s">
        <v>6</v>
      </c>
    </row>
    <row r="149" spans="1:9" ht="12.75" customHeight="1" x14ac:dyDescent="0.2">
      <c r="A149" s="593" t="s">
        <v>14</v>
      </c>
      <c r="B149" s="594"/>
      <c r="C149" s="25"/>
      <c r="D149" s="26">
        <f>B29</f>
        <v>83599.407999999996</v>
      </c>
      <c r="E149" s="26">
        <f>I29</f>
        <v>8805.2535999999982</v>
      </c>
      <c r="F149" s="123">
        <f>D149+E149</f>
        <v>92404.661599999992</v>
      </c>
    </row>
    <row r="150" spans="1:9" ht="12.75" customHeight="1" x14ac:dyDescent="0.2">
      <c r="A150" s="593" t="s">
        <v>1603</v>
      </c>
      <c r="B150" s="594"/>
      <c r="C150" s="25"/>
      <c r="D150" s="26">
        <f>B71</f>
        <v>123843.29300000001</v>
      </c>
      <c r="E150" s="26">
        <f>I71</f>
        <v>11934.37</v>
      </c>
      <c r="F150" s="123">
        <f>D150+E150</f>
        <v>135777.663</v>
      </c>
    </row>
    <row r="151" spans="1:9" ht="12.75" customHeight="1" x14ac:dyDescent="0.2">
      <c r="A151" s="593" t="s">
        <v>13</v>
      </c>
      <c r="B151" s="594"/>
      <c r="C151" s="25"/>
      <c r="D151" s="26">
        <f>B91</f>
        <v>62913.290999999997</v>
      </c>
      <c r="E151" s="26">
        <f>I91</f>
        <v>655.29999999999995</v>
      </c>
      <c r="F151" s="123">
        <f>D151+E151</f>
        <v>63568.591</v>
      </c>
    </row>
    <row r="152" spans="1:9" ht="12.75" customHeight="1" x14ac:dyDescent="0.2">
      <c r="A152" s="593" t="s">
        <v>383</v>
      </c>
      <c r="B152" s="594"/>
      <c r="C152" s="25"/>
      <c r="D152" s="26">
        <f>B106</f>
        <v>88589.794999999984</v>
      </c>
      <c r="E152" s="26">
        <f>I106</f>
        <v>691.8</v>
      </c>
      <c r="F152" s="123">
        <f>D152+E152</f>
        <v>89281.594999999987</v>
      </c>
    </row>
    <row r="153" spans="1:9" ht="12.75" customHeight="1" x14ac:dyDescent="0.2">
      <c r="A153" s="593" t="s">
        <v>25</v>
      </c>
      <c r="B153" s="594"/>
      <c r="C153" s="25"/>
      <c r="D153" s="26">
        <f>B140</f>
        <v>32372.199000000001</v>
      </c>
      <c r="E153" s="26">
        <f>I140</f>
        <v>1094.69</v>
      </c>
      <c r="F153" s="123">
        <f>D153+E153</f>
        <v>33466.889000000003</v>
      </c>
      <c r="G153" s="56"/>
    </row>
    <row r="154" spans="1:9" ht="12.75" customHeight="1" x14ac:dyDescent="0.2">
      <c r="A154" s="607" t="s">
        <v>68</v>
      </c>
      <c r="B154" s="608"/>
      <c r="C154" s="248"/>
      <c r="D154" s="249"/>
      <c r="E154" s="249"/>
      <c r="F154" s="245">
        <f>F155+F156+F157+F158+F159</f>
        <v>153381.49029999998</v>
      </c>
      <c r="G154" s="56"/>
    </row>
    <row r="155" spans="1:9" ht="12.75" customHeight="1" x14ac:dyDescent="0.2">
      <c r="A155" s="605" t="s">
        <v>81</v>
      </c>
      <c r="B155" s="606"/>
      <c r="C155" s="25"/>
      <c r="D155" s="26"/>
      <c r="E155" s="26"/>
      <c r="F155" s="123">
        <f>I120</f>
        <v>21561.890299999999</v>
      </c>
      <c r="G155" s="56"/>
    </row>
    <row r="156" spans="1:9" ht="12.75" customHeight="1" x14ac:dyDescent="0.2">
      <c r="A156" s="605" t="s">
        <v>91</v>
      </c>
      <c r="B156" s="606"/>
      <c r="C156" s="25"/>
      <c r="D156" s="26"/>
      <c r="E156" s="26"/>
      <c r="F156" s="123">
        <f>I121</f>
        <v>110161.5</v>
      </c>
      <c r="G156" s="56"/>
    </row>
    <row r="157" spans="1:9" ht="12.75" customHeight="1" x14ac:dyDescent="0.2">
      <c r="A157" s="605" t="s">
        <v>83</v>
      </c>
      <c r="B157" s="606"/>
      <c r="C157" s="25"/>
      <c r="D157" s="26"/>
      <c r="E157" s="26"/>
      <c r="F157" s="123">
        <f>I122</f>
        <v>7437.65</v>
      </c>
      <c r="G157" s="56"/>
    </row>
    <row r="158" spans="1:9" ht="12.75" customHeight="1" x14ac:dyDescent="0.2">
      <c r="A158" s="605" t="s">
        <v>85</v>
      </c>
      <c r="B158" s="606"/>
      <c r="C158" s="25"/>
      <c r="D158" s="26"/>
      <c r="E158" s="26"/>
      <c r="F158" s="123">
        <f>I123</f>
        <v>7952.37</v>
      </c>
      <c r="G158" s="56"/>
    </row>
    <row r="159" spans="1:9" ht="12.75" customHeight="1" x14ac:dyDescent="0.2">
      <c r="A159" s="605" t="s">
        <v>88</v>
      </c>
      <c r="B159" s="606"/>
      <c r="C159" s="25"/>
      <c r="D159" s="26"/>
      <c r="E159" s="26"/>
      <c r="F159" s="123">
        <f>I124</f>
        <v>6268.08</v>
      </c>
      <c r="G159" s="56"/>
    </row>
    <row r="160" spans="1:9" ht="12.75" customHeight="1" x14ac:dyDescent="0.2">
      <c r="A160" s="614" t="s">
        <v>2</v>
      </c>
      <c r="B160" s="615"/>
      <c r="C160" s="25"/>
      <c r="D160" s="26">
        <f>B143</f>
        <v>0</v>
      </c>
      <c r="E160" s="26"/>
      <c r="F160" s="123">
        <f>D160+I143</f>
        <v>43740.75</v>
      </c>
      <c r="G160" s="56"/>
    </row>
    <row r="161" spans="1:7" ht="26.45" customHeight="1" x14ac:dyDescent="0.2">
      <c r="A161" s="614" t="s">
        <v>97</v>
      </c>
      <c r="B161" s="615"/>
      <c r="C161" s="25"/>
      <c r="D161" s="26"/>
      <c r="E161" s="26"/>
      <c r="F161" s="123">
        <f>I146</f>
        <v>69320</v>
      </c>
      <c r="G161" s="56"/>
    </row>
    <row r="162" spans="1:7" ht="12.75" customHeight="1" x14ac:dyDescent="0.2">
      <c r="A162" s="612" t="s">
        <v>21</v>
      </c>
      <c r="B162" s="613"/>
      <c r="C162" s="27"/>
      <c r="D162" s="28">
        <f>SUM(D149:D160)</f>
        <v>391317.98599999998</v>
      </c>
      <c r="E162" s="28">
        <f>SUM(E149:E153)</f>
        <v>23181.413599999996</v>
      </c>
      <c r="F162" s="124">
        <f>F149+F150+F151+F152+F153+F154+F160+F161</f>
        <v>680941.63989999995</v>
      </c>
      <c r="G162" s="56"/>
    </row>
  </sheetData>
  <autoFilter ref="A5:I140"/>
  <mergeCells count="61">
    <mergeCell ref="A159:B159"/>
    <mergeCell ref="A158:B158"/>
    <mergeCell ref="A154:B154"/>
    <mergeCell ref="A155:B155"/>
    <mergeCell ref="A108:A120"/>
    <mergeCell ref="A86:A90"/>
    <mergeCell ref="A60:A62"/>
    <mergeCell ref="B59:B62"/>
    <mergeCell ref="A68:A69"/>
    <mergeCell ref="D68:D69"/>
    <mergeCell ref="C66:C69"/>
    <mergeCell ref="B66:B69"/>
    <mergeCell ref="A162:B162"/>
    <mergeCell ref="A153:B153"/>
    <mergeCell ref="A160:B160"/>
    <mergeCell ref="A156:B156"/>
    <mergeCell ref="A161:B161"/>
    <mergeCell ref="A149:B149"/>
    <mergeCell ref="A157:B157"/>
    <mergeCell ref="A151:B151"/>
    <mergeCell ref="A150:B150"/>
    <mergeCell ref="A152:B152"/>
    <mergeCell ref="A31:A35"/>
    <mergeCell ref="A40:A49"/>
    <mergeCell ref="C53:C57"/>
    <mergeCell ref="A54:A57"/>
    <mergeCell ref="A9:A12"/>
    <mergeCell ref="D36:D39"/>
    <mergeCell ref="B15:B17"/>
    <mergeCell ref="C15:C17"/>
    <mergeCell ref="D40:D49"/>
    <mergeCell ref="D54:D57"/>
    <mergeCell ref="G1:H1"/>
    <mergeCell ref="G2:H2"/>
    <mergeCell ref="A1:B1"/>
    <mergeCell ref="D31:D35"/>
    <mergeCell ref="A19:A22"/>
    <mergeCell ref="C19:C22"/>
    <mergeCell ref="D19:D22"/>
    <mergeCell ref="B19:B22"/>
    <mergeCell ref="C9:C12"/>
    <mergeCell ref="A16:A17"/>
    <mergeCell ref="B9:B12"/>
    <mergeCell ref="A36:A39"/>
    <mergeCell ref="A64:A65"/>
    <mergeCell ref="C64:C65"/>
    <mergeCell ref="D64:D65"/>
    <mergeCell ref="B64:B65"/>
    <mergeCell ref="A23:A26"/>
    <mergeCell ref="C23:C26"/>
    <mergeCell ref="D9:D12"/>
    <mergeCell ref="B31:B39"/>
    <mergeCell ref="D23:D26"/>
    <mergeCell ref="B23:B26"/>
    <mergeCell ref="C59:C62"/>
    <mergeCell ref="D60:D62"/>
    <mergeCell ref="D16:D17"/>
    <mergeCell ref="C31:C39"/>
    <mergeCell ref="B40:B49"/>
    <mergeCell ref="B53:B57"/>
    <mergeCell ref="C40:C49"/>
  </mergeCells>
  <phoneticPr fontId="0" type="noConversion"/>
  <pageMargins left="0.19685039370078741" right="0.23622047244094491" top="0" bottom="0" header="0.15748031496062992" footer="0.51181102362204722"/>
  <pageSetup paperSize="9" orientation="landscape" horizontalDpi="300" verticalDpi="300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6"/>
  <dimension ref="A1:IU160"/>
  <sheetViews>
    <sheetView topLeftCell="A136" zoomScaleNormal="100" workbookViewId="0">
      <selection activeCell="A148" sqref="A148:B148"/>
    </sheetView>
  </sheetViews>
  <sheetFormatPr defaultRowHeight="12.75" customHeight="1" x14ac:dyDescent="0.2"/>
  <cols>
    <col min="1" max="1" width="23.140625" customWidth="1"/>
    <col min="2" max="2" width="11" customWidth="1"/>
    <col min="3" max="3" width="13.28515625" customWidth="1"/>
    <col min="4" max="4" width="17.570312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20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20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1016.9</v>
      </c>
      <c r="E2" s="5">
        <v>280635.42</v>
      </c>
      <c r="F2" s="6">
        <v>299290.34999999998</v>
      </c>
      <c r="G2" s="586">
        <f>E2-F2</f>
        <v>-18654.929999999993</v>
      </c>
      <c r="H2" s="587"/>
    </row>
    <row r="3" spans="1:20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24</v>
      </c>
      <c r="F3" s="1"/>
      <c r="G3" s="1"/>
      <c r="H3" s="1" t="s">
        <v>24</v>
      </c>
      <c r="I3" s="8">
        <f>F2-F160</f>
        <v>26344.14989999996</v>
      </c>
    </row>
    <row r="4" spans="1:20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20" s="45" customFormat="1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  <c r="J5"/>
      <c r="K5"/>
      <c r="L5"/>
      <c r="M5"/>
      <c r="N5"/>
      <c r="O5"/>
      <c r="P5"/>
      <c r="Q5"/>
      <c r="R5"/>
      <c r="S5"/>
      <c r="T5"/>
    </row>
    <row r="6" spans="1:20" s="45" customFormat="1" ht="12.75" customHeight="1" x14ac:dyDescent="0.2">
      <c r="A6" s="265"/>
      <c r="B6" s="266">
        <v>3760.41</v>
      </c>
      <c r="C6" s="33" t="s">
        <v>65</v>
      </c>
      <c r="D6" s="267"/>
      <c r="E6" s="35"/>
      <c r="F6" s="35"/>
      <c r="G6" s="35"/>
      <c r="H6" s="36"/>
      <c r="I6" s="204">
        <f t="shared" ref="I6:I25" si="0">G6*H6</f>
        <v>0</v>
      </c>
    </row>
    <row r="7" spans="1:20" s="45" customFormat="1" ht="12.75" customHeight="1" x14ac:dyDescent="0.2">
      <c r="A7" s="268"/>
      <c r="B7" s="269">
        <v>3749.08</v>
      </c>
      <c r="C7" s="13" t="s">
        <v>66</v>
      </c>
      <c r="D7" s="270"/>
      <c r="E7" s="15"/>
      <c r="F7" s="15"/>
      <c r="G7" s="15"/>
      <c r="H7" s="16"/>
      <c r="I7" s="204">
        <f t="shared" si="0"/>
        <v>0</v>
      </c>
    </row>
    <row r="8" spans="1:20" s="45" customFormat="1" ht="12.75" customHeight="1" x14ac:dyDescent="0.2">
      <c r="A8" s="316"/>
      <c r="B8" s="273">
        <v>4010.58</v>
      </c>
      <c r="C8" s="74" t="s">
        <v>69</v>
      </c>
      <c r="D8" s="317"/>
      <c r="E8" s="76"/>
      <c r="F8" s="76"/>
      <c r="G8" s="76"/>
      <c r="H8" s="77"/>
      <c r="I8" s="204">
        <f t="shared" si="0"/>
        <v>0</v>
      </c>
    </row>
    <row r="9" spans="1:20" s="45" customFormat="1" ht="12.75" customHeight="1" thickBot="1" x14ac:dyDescent="0.25">
      <c r="A9" s="316"/>
      <c r="B9" s="273">
        <v>3557.4</v>
      </c>
      <c r="C9" s="74" t="s">
        <v>71</v>
      </c>
      <c r="D9" s="317"/>
      <c r="E9" s="76"/>
      <c r="F9" s="76"/>
      <c r="G9" s="76"/>
      <c r="H9" s="77"/>
      <c r="I9" s="204">
        <f t="shared" si="0"/>
        <v>0</v>
      </c>
    </row>
    <row r="10" spans="1:20" s="45" customFormat="1" ht="12.75" customHeight="1" x14ac:dyDescent="0.2">
      <c r="A10" s="588" t="s">
        <v>869</v>
      </c>
      <c r="B10" s="579">
        <v>3299.47</v>
      </c>
      <c r="C10" s="579" t="s">
        <v>72</v>
      </c>
      <c r="D10" s="591" t="s">
        <v>870</v>
      </c>
      <c r="E10" s="37" t="s">
        <v>220</v>
      </c>
      <c r="F10" s="37" t="s">
        <v>100</v>
      </c>
      <c r="G10" s="37">
        <v>3</v>
      </c>
      <c r="H10" s="38">
        <v>160</v>
      </c>
      <c r="I10" s="159">
        <f t="shared" si="0"/>
        <v>480</v>
      </c>
    </row>
    <row r="11" spans="1:20" s="45" customFormat="1" ht="12.75" customHeight="1" x14ac:dyDescent="0.2">
      <c r="A11" s="589"/>
      <c r="B11" s="581"/>
      <c r="C11" s="581"/>
      <c r="D11" s="595"/>
      <c r="E11" s="15" t="s">
        <v>221</v>
      </c>
      <c r="F11" s="15" t="s">
        <v>102</v>
      </c>
      <c r="G11" s="15">
        <v>0.1</v>
      </c>
      <c r="H11" s="16">
        <v>70</v>
      </c>
      <c r="I11" s="204">
        <f t="shared" si="0"/>
        <v>7</v>
      </c>
    </row>
    <row r="12" spans="1:20" s="45" customFormat="1" ht="12.75" customHeight="1" x14ac:dyDescent="0.2">
      <c r="A12" s="589"/>
      <c r="B12" s="581"/>
      <c r="C12" s="581"/>
      <c r="D12" s="595"/>
      <c r="E12" s="15" t="s">
        <v>415</v>
      </c>
      <c r="F12" s="15" t="s">
        <v>102</v>
      </c>
      <c r="G12" s="15">
        <v>0.3</v>
      </c>
      <c r="H12" s="16">
        <v>70</v>
      </c>
      <c r="I12" s="204">
        <f t="shared" si="0"/>
        <v>21</v>
      </c>
    </row>
    <row r="13" spans="1:20" s="45" customFormat="1" ht="12.75" customHeight="1" x14ac:dyDescent="0.2">
      <c r="A13" s="589"/>
      <c r="B13" s="581"/>
      <c r="C13" s="581"/>
      <c r="D13" s="595"/>
      <c r="E13" s="15" t="s">
        <v>505</v>
      </c>
      <c r="F13" s="15" t="s">
        <v>107</v>
      </c>
      <c r="G13" s="15">
        <v>0.25</v>
      </c>
      <c r="H13" s="16">
        <v>520</v>
      </c>
      <c r="I13" s="204">
        <f t="shared" si="0"/>
        <v>130</v>
      </c>
    </row>
    <row r="14" spans="1:20" s="45" customFormat="1" ht="12.75" customHeight="1" x14ac:dyDescent="0.2">
      <c r="A14" s="589"/>
      <c r="B14" s="581"/>
      <c r="C14" s="581"/>
      <c r="D14" s="595"/>
      <c r="E14" s="15" t="s">
        <v>871</v>
      </c>
      <c r="F14" s="15" t="s">
        <v>100</v>
      </c>
      <c r="G14" s="15">
        <v>2</v>
      </c>
      <c r="H14" s="16">
        <v>20</v>
      </c>
      <c r="I14" s="204">
        <f t="shared" si="0"/>
        <v>40</v>
      </c>
    </row>
    <row r="15" spans="1:20" s="45" customFormat="1" ht="12.75" customHeight="1" x14ac:dyDescent="0.2">
      <c r="A15" s="589"/>
      <c r="B15" s="581"/>
      <c r="C15" s="581"/>
      <c r="D15" s="595"/>
      <c r="E15" s="15" t="s">
        <v>551</v>
      </c>
      <c r="F15" s="15" t="s">
        <v>100</v>
      </c>
      <c r="G15" s="15">
        <v>2</v>
      </c>
      <c r="H15" s="16">
        <v>20</v>
      </c>
      <c r="I15" s="204">
        <f t="shared" si="0"/>
        <v>40</v>
      </c>
    </row>
    <row r="16" spans="1:20" s="45" customFormat="1" ht="12.75" customHeight="1" x14ac:dyDescent="0.2">
      <c r="A16" s="589"/>
      <c r="B16" s="581"/>
      <c r="C16" s="581"/>
      <c r="D16" s="595"/>
      <c r="E16" s="15" t="s">
        <v>261</v>
      </c>
      <c r="F16" s="15" t="s">
        <v>100</v>
      </c>
      <c r="G16" s="15">
        <v>1</v>
      </c>
      <c r="H16" s="16">
        <v>160</v>
      </c>
      <c r="I16" s="204">
        <f t="shared" si="0"/>
        <v>160</v>
      </c>
    </row>
    <row r="17" spans="1:9" s="45" customFormat="1" ht="12.75" customHeight="1" thickBot="1" x14ac:dyDescent="0.25">
      <c r="A17" s="590"/>
      <c r="B17" s="581"/>
      <c r="C17" s="580"/>
      <c r="D17" s="592"/>
      <c r="E17" s="40" t="s">
        <v>549</v>
      </c>
      <c r="F17" s="40" t="s">
        <v>100</v>
      </c>
      <c r="G17" s="40">
        <v>2</v>
      </c>
      <c r="H17" s="41">
        <v>22</v>
      </c>
      <c r="I17" s="42">
        <f t="shared" si="0"/>
        <v>44</v>
      </c>
    </row>
    <row r="18" spans="1:9" s="45" customFormat="1" ht="26.25" thickBot="1" x14ac:dyDescent="0.25">
      <c r="A18" s="46" t="s">
        <v>840</v>
      </c>
      <c r="B18" s="580"/>
      <c r="C18" s="88" t="s">
        <v>72</v>
      </c>
      <c r="D18" s="407"/>
      <c r="E18" s="47" t="s">
        <v>841</v>
      </c>
      <c r="F18" s="47" t="s">
        <v>102</v>
      </c>
      <c r="G18" s="47">
        <v>1</v>
      </c>
      <c r="H18" s="48">
        <v>69.78</v>
      </c>
      <c r="I18" s="49">
        <f t="shared" si="0"/>
        <v>69.78</v>
      </c>
    </row>
    <row r="19" spans="1:9" s="45" customFormat="1" ht="12.75" customHeight="1" thickBot="1" x14ac:dyDescent="0.25">
      <c r="A19" s="268"/>
      <c r="B19" s="13">
        <v>2920.3</v>
      </c>
      <c r="C19" s="269"/>
      <c r="D19" s="271"/>
      <c r="E19" s="15"/>
      <c r="F19" s="15"/>
      <c r="G19" s="15"/>
      <c r="H19" s="16"/>
      <c r="I19" s="204">
        <f t="shared" si="0"/>
        <v>0</v>
      </c>
    </row>
    <row r="20" spans="1:9" s="45" customFormat="1" ht="13.5" thickBot="1" x14ac:dyDescent="0.25">
      <c r="A20" s="46" t="s">
        <v>522</v>
      </c>
      <c r="B20" s="88">
        <v>4413.45</v>
      </c>
      <c r="C20" s="88" t="s">
        <v>74</v>
      </c>
      <c r="D20" s="55" t="s">
        <v>878</v>
      </c>
      <c r="E20" s="47" t="s">
        <v>951</v>
      </c>
      <c r="F20" s="47" t="s">
        <v>102</v>
      </c>
      <c r="G20" s="47">
        <v>5</v>
      </c>
      <c r="H20" s="48">
        <v>148</v>
      </c>
      <c r="I20" s="49">
        <f t="shared" si="0"/>
        <v>740</v>
      </c>
    </row>
    <row r="21" spans="1:9" s="45" customFormat="1" ht="12.75" customHeight="1" thickBot="1" x14ac:dyDescent="0.25">
      <c r="A21" s="268"/>
      <c r="B21" s="13">
        <v>3614.0239999999999</v>
      </c>
      <c r="C21" s="88" t="s">
        <v>75</v>
      </c>
      <c r="D21" s="271"/>
      <c r="E21" s="15"/>
      <c r="F21" s="15"/>
      <c r="G21" s="15"/>
      <c r="H21" s="16"/>
      <c r="I21" s="204">
        <f t="shared" si="0"/>
        <v>0</v>
      </c>
    </row>
    <row r="22" spans="1:9" s="45" customFormat="1" ht="12.75" customHeight="1" thickBot="1" x14ac:dyDescent="0.25">
      <c r="A22" s="268"/>
      <c r="B22" s="13">
        <v>3926.2539999999999</v>
      </c>
      <c r="C22" s="88" t="s">
        <v>76</v>
      </c>
      <c r="D22" s="271"/>
      <c r="E22" s="15"/>
      <c r="F22" s="15"/>
      <c r="G22" s="15"/>
      <c r="H22" s="16"/>
      <c r="I22" s="204">
        <f t="shared" si="0"/>
        <v>0</v>
      </c>
    </row>
    <row r="23" spans="1:9" s="45" customFormat="1" ht="12.75" customHeight="1" thickBot="1" x14ac:dyDescent="0.25">
      <c r="A23" s="268"/>
      <c r="B23" s="13">
        <v>3978.6709999999998</v>
      </c>
      <c r="C23" s="88" t="s">
        <v>77</v>
      </c>
      <c r="D23" s="271"/>
      <c r="E23" s="15"/>
      <c r="F23" s="15"/>
      <c r="G23" s="15"/>
      <c r="H23" s="16"/>
      <c r="I23" s="204">
        <f t="shared" si="0"/>
        <v>0</v>
      </c>
    </row>
    <row r="24" spans="1:9" s="45" customFormat="1" ht="12.75" customHeight="1" thickBot="1" x14ac:dyDescent="0.25">
      <c r="A24" s="268"/>
      <c r="B24" s="13">
        <v>4302.8239999999996</v>
      </c>
      <c r="C24" s="88" t="s">
        <v>78</v>
      </c>
      <c r="D24" s="271"/>
      <c r="E24" s="15"/>
      <c r="F24" s="15"/>
      <c r="G24" s="15"/>
      <c r="H24" s="16"/>
      <c r="I24" s="204">
        <f t="shared" si="0"/>
        <v>0</v>
      </c>
    </row>
    <row r="25" spans="1:9" s="45" customFormat="1" ht="12.75" customHeight="1" thickBot="1" x14ac:dyDescent="0.25">
      <c r="A25" s="268"/>
      <c r="B25" s="13">
        <v>4288.7470000000003</v>
      </c>
      <c r="C25" s="88" t="s">
        <v>79</v>
      </c>
      <c r="D25" s="271"/>
      <c r="E25" s="15"/>
      <c r="F25" s="15"/>
      <c r="G25" s="15"/>
      <c r="H25" s="16"/>
      <c r="I25" s="204">
        <f t="shared" si="0"/>
        <v>0</v>
      </c>
    </row>
    <row r="26" spans="1:9" ht="12.75" customHeight="1" thickBot="1" x14ac:dyDescent="0.25">
      <c r="A26" s="425"/>
      <c r="B26" s="427">
        <f>SUM(B6:B25)</f>
        <v>45821.210000000006</v>
      </c>
      <c r="C26" s="227"/>
      <c r="D26" s="226"/>
      <c r="E26" s="228"/>
      <c r="F26" s="227"/>
      <c r="G26" s="227"/>
      <c r="H26" s="411" t="s">
        <v>16</v>
      </c>
      <c r="I26" s="355">
        <f>SUM(I6:I25)</f>
        <v>1731.78</v>
      </c>
    </row>
    <row r="27" spans="1:9" ht="77.25" thickBot="1" x14ac:dyDescent="0.25">
      <c r="A27" s="137" t="s">
        <v>1602</v>
      </c>
      <c r="B27" s="117" t="s">
        <v>15</v>
      </c>
      <c r="C27" s="117" t="s">
        <v>4</v>
      </c>
      <c r="D27" s="117" t="s">
        <v>22</v>
      </c>
      <c r="E27" s="121" t="s">
        <v>17</v>
      </c>
      <c r="F27" s="117" t="s">
        <v>18</v>
      </c>
      <c r="G27" s="117" t="s">
        <v>9</v>
      </c>
      <c r="H27" s="117" t="s">
        <v>12</v>
      </c>
      <c r="I27" s="118" t="s">
        <v>11</v>
      </c>
    </row>
    <row r="28" spans="1:9" x14ac:dyDescent="0.2">
      <c r="A28" s="588" t="s">
        <v>118</v>
      </c>
      <c r="B28" s="579">
        <v>5079.5</v>
      </c>
      <c r="C28" s="579" t="s">
        <v>65</v>
      </c>
      <c r="D28" s="591" t="s">
        <v>126</v>
      </c>
      <c r="E28" s="37" t="s">
        <v>105</v>
      </c>
      <c r="F28" s="37" t="s">
        <v>100</v>
      </c>
      <c r="G28" s="37">
        <v>4</v>
      </c>
      <c r="H28" s="38">
        <v>96.26</v>
      </c>
      <c r="I28" s="39">
        <f t="shared" ref="I28:I61" si="1">G28*H28</f>
        <v>385.04</v>
      </c>
    </row>
    <row r="29" spans="1:9" x14ac:dyDescent="0.2">
      <c r="A29" s="589"/>
      <c r="B29" s="581"/>
      <c r="C29" s="581"/>
      <c r="D29" s="595"/>
      <c r="E29" s="15" t="s">
        <v>125</v>
      </c>
      <c r="F29" s="15" t="s">
        <v>100</v>
      </c>
      <c r="G29" s="15">
        <v>1</v>
      </c>
      <c r="H29" s="16">
        <v>111.84</v>
      </c>
      <c r="I29" s="160">
        <f t="shared" si="1"/>
        <v>111.84</v>
      </c>
    </row>
    <row r="30" spans="1:9" ht="12.75" customHeight="1" x14ac:dyDescent="0.2">
      <c r="A30" s="589"/>
      <c r="B30" s="581"/>
      <c r="C30" s="581"/>
      <c r="D30" s="595"/>
      <c r="E30" s="15" t="s">
        <v>156</v>
      </c>
      <c r="F30" s="15" t="s">
        <v>100</v>
      </c>
      <c r="G30" s="15">
        <v>1</v>
      </c>
      <c r="H30" s="16">
        <v>117.27</v>
      </c>
      <c r="I30" s="160">
        <f t="shared" si="1"/>
        <v>117.27</v>
      </c>
    </row>
    <row r="31" spans="1:9" ht="12.75" customHeight="1" x14ac:dyDescent="0.2">
      <c r="A31" s="589"/>
      <c r="B31" s="581"/>
      <c r="C31" s="581"/>
      <c r="D31" s="633"/>
      <c r="E31" s="15" t="s">
        <v>124</v>
      </c>
      <c r="F31" s="15" t="s">
        <v>104</v>
      </c>
      <c r="G31" s="15">
        <v>2</v>
      </c>
      <c r="H31" s="16">
        <v>55.74</v>
      </c>
      <c r="I31" s="160">
        <f t="shared" si="1"/>
        <v>111.48</v>
      </c>
    </row>
    <row r="32" spans="1:9" ht="12.75" customHeight="1" x14ac:dyDescent="0.2">
      <c r="A32" s="589"/>
      <c r="B32" s="581"/>
      <c r="C32" s="581"/>
      <c r="D32" s="675" t="s">
        <v>157</v>
      </c>
      <c r="E32" s="15" t="s">
        <v>159</v>
      </c>
      <c r="F32" s="15" t="s">
        <v>104</v>
      </c>
      <c r="G32" s="15">
        <v>1</v>
      </c>
      <c r="H32" s="15">
        <v>93.24</v>
      </c>
      <c r="I32" s="160">
        <f t="shared" si="1"/>
        <v>93.24</v>
      </c>
    </row>
    <row r="33" spans="1:9" ht="12.75" customHeight="1" x14ac:dyDescent="0.2">
      <c r="A33" s="589"/>
      <c r="B33" s="581"/>
      <c r="C33" s="581"/>
      <c r="D33" s="610"/>
      <c r="E33" s="15" t="s">
        <v>124</v>
      </c>
      <c r="F33" s="15" t="s">
        <v>104</v>
      </c>
      <c r="G33" s="15">
        <v>1</v>
      </c>
      <c r="H33" s="15">
        <v>55.74</v>
      </c>
      <c r="I33" s="160">
        <f t="shared" si="1"/>
        <v>55.74</v>
      </c>
    </row>
    <row r="34" spans="1:9" ht="12.75" customHeight="1" x14ac:dyDescent="0.2">
      <c r="A34" s="589"/>
      <c r="B34" s="581"/>
      <c r="C34" s="581"/>
      <c r="D34" s="610"/>
      <c r="E34" s="15" t="s">
        <v>158</v>
      </c>
      <c r="F34" s="15" t="s">
        <v>100</v>
      </c>
      <c r="G34" s="15">
        <v>2</v>
      </c>
      <c r="H34" s="15">
        <v>138.53</v>
      </c>
      <c r="I34" s="160">
        <f t="shared" si="1"/>
        <v>277.06</v>
      </c>
    </row>
    <row r="35" spans="1:9" ht="12.75" customHeight="1" thickBot="1" x14ac:dyDescent="0.25">
      <c r="A35" s="590"/>
      <c r="B35" s="581"/>
      <c r="C35" s="580"/>
      <c r="D35" s="611"/>
      <c r="E35" s="40" t="s">
        <v>120</v>
      </c>
      <c r="F35" s="40" t="s">
        <v>100</v>
      </c>
      <c r="G35" s="40">
        <v>2</v>
      </c>
      <c r="H35" s="40">
        <v>117.27</v>
      </c>
      <c r="I35" s="203">
        <f t="shared" si="1"/>
        <v>234.54</v>
      </c>
    </row>
    <row r="36" spans="1:9" ht="26.25" thickBot="1" x14ac:dyDescent="0.25">
      <c r="A36" s="46" t="s">
        <v>353</v>
      </c>
      <c r="B36" s="580"/>
      <c r="C36" s="88" t="s">
        <v>65</v>
      </c>
      <c r="D36" s="47" t="s">
        <v>362</v>
      </c>
      <c r="E36" s="47" t="s">
        <v>355</v>
      </c>
      <c r="F36" s="47" t="s">
        <v>100</v>
      </c>
      <c r="G36" s="47">
        <v>2</v>
      </c>
      <c r="H36" s="48">
        <v>17</v>
      </c>
      <c r="I36" s="49">
        <f t="shared" si="1"/>
        <v>34</v>
      </c>
    </row>
    <row r="37" spans="1:9" ht="26.25" thickBot="1" x14ac:dyDescent="0.25">
      <c r="A37" s="46" t="s">
        <v>353</v>
      </c>
      <c r="B37" s="579">
        <v>4262.83</v>
      </c>
      <c r="C37" s="88" t="s">
        <v>66</v>
      </c>
      <c r="D37" s="47" t="s">
        <v>362</v>
      </c>
      <c r="E37" s="47" t="s">
        <v>355</v>
      </c>
      <c r="F37" s="47" t="s">
        <v>100</v>
      </c>
      <c r="G37" s="47">
        <v>1</v>
      </c>
      <c r="H37" s="48">
        <v>17</v>
      </c>
      <c r="I37" s="49">
        <f t="shared" si="1"/>
        <v>17</v>
      </c>
    </row>
    <row r="38" spans="1:9" ht="13.5" thickBot="1" x14ac:dyDescent="0.25">
      <c r="A38" s="46" t="s">
        <v>118</v>
      </c>
      <c r="B38" s="580"/>
      <c r="C38" s="88" t="s">
        <v>66</v>
      </c>
      <c r="D38" s="47" t="s">
        <v>546</v>
      </c>
      <c r="E38" s="47" t="s">
        <v>547</v>
      </c>
      <c r="F38" s="47" t="s">
        <v>100</v>
      </c>
      <c r="G38" s="47">
        <v>2</v>
      </c>
      <c r="H38" s="48">
        <v>320</v>
      </c>
      <c r="I38" s="49">
        <f t="shared" si="1"/>
        <v>640</v>
      </c>
    </row>
    <row r="39" spans="1:9" ht="12.75" customHeight="1" x14ac:dyDescent="0.2">
      <c r="A39" s="588" t="s">
        <v>558</v>
      </c>
      <c r="B39" s="579">
        <v>4273.42</v>
      </c>
      <c r="C39" s="579" t="s">
        <v>69</v>
      </c>
      <c r="D39" s="591" t="s">
        <v>597</v>
      </c>
      <c r="E39" s="37" t="s">
        <v>316</v>
      </c>
      <c r="F39" s="37" t="s">
        <v>104</v>
      </c>
      <c r="G39" s="37">
        <v>8</v>
      </c>
      <c r="H39" s="38">
        <v>93.24</v>
      </c>
      <c r="I39" s="39">
        <f t="shared" si="1"/>
        <v>745.92</v>
      </c>
    </row>
    <row r="40" spans="1:9" ht="12.75" customHeight="1" x14ac:dyDescent="0.2">
      <c r="A40" s="589"/>
      <c r="B40" s="581"/>
      <c r="C40" s="581"/>
      <c r="D40" s="595"/>
      <c r="E40" s="15" t="s">
        <v>547</v>
      </c>
      <c r="F40" s="15" t="s">
        <v>100</v>
      </c>
      <c r="G40" s="15">
        <v>2</v>
      </c>
      <c r="H40" s="16">
        <v>138.53</v>
      </c>
      <c r="I40" s="160">
        <f t="shared" si="1"/>
        <v>277.06</v>
      </c>
    </row>
    <row r="41" spans="1:9" ht="12.75" customHeight="1" thickBot="1" x14ac:dyDescent="0.25">
      <c r="A41" s="590"/>
      <c r="B41" s="581"/>
      <c r="C41" s="580"/>
      <c r="D41" s="592"/>
      <c r="E41" s="40" t="s">
        <v>244</v>
      </c>
      <c r="F41" s="40" t="s">
        <v>100</v>
      </c>
      <c r="G41" s="40">
        <v>1</v>
      </c>
      <c r="H41" s="41">
        <v>280</v>
      </c>
      <c r="I41" s="203">
        <f t="shared" si="1"/>
        <v>280</v>
      </c>
    </row>
    <row r="42" spans="1:9" ht="12.75" customHeight="1" x14ac:dyDescent="0.2">
      <c r="A42" s="588" t="s">
        <v>598</v>
      </c>
      <c r="B42" s="581"/>
      <c r="C42" s="579" t="s">
        <v>69</v>
      </c>
      <c r="D42" s="634"/>
      <c r="E42" s="37" t="s">
        <v>599</v>
      </c>
      <c r="F42" s="37" t="s">
        <v>100</v>
      </c>
      <c r="G42" s="37">
        <v>1</v>
      </c>
      <c r="H42" s="38">
        <v>33</v>
      </c>
      <c r="I42" s="39">
        <f t="shared" si="1"/>
        <v>33</v>
      </c>
    </row>
    <row r="43" spans="1:9" ht="12.75" customHeight="1" x14ac:dyDescent="0.2">
      <c r="A43" s="589"/>
      <c r="B43" s="581"/>
      <c r="C43" s="581"/>
      <c r="D43" s="635"/>
      <c r="E43" s="15" t="s">
        <v>600</v>
      </c>
      <c r="F43" s="15" t="s">
        <v>100</v>
      </c>
      <c r="G43" s="15">
        <v>1</v>
      </c>
      <c r="H43" s="16">
        <v>5.29</v>
      </c>
      <c r="I43" s="160">
        <f t="shared" si="1"/>
        <v>5.29</v>
      </c>
    </row>
    <row r="44" spans="1:9" ht="12.75" customHeight="1" thickBot="1" x14ac:dyDescent="0.25">
      <c r="A44" s="590"/>
      <c r="B44" s="580"/>
      <c r="C44" s="580"/>
      <c r="D44" s="636"/>
      <c r="E44" s="40" t="s">
        <v>601</v>
      </c>
      <c r="F44" s="469" t="s">
        <v>100</v>
      </c>
      <c r="G44" s="469">
        <v>1</v>
      </c>
      <c r="H44" s="470">
        <v>6.53</v>
      </c>
      <c r="I44" s="203">
        <f t="shared" si="1"/>
        <v>6.53</v>
      </c>
    </row>
    <row r="45" spans="1:9" ht="12.75" customHeight="1" x14ac:dyDescent="0.2">
      <c r="A45" s="588" t="s">
        <v>558</v>
      </c>
      <c r="B45" s="579">
        <v>3955.66</v>
      </c>
      <c r="C45" s="579" t="s">
        <v>71</v>
      </c>
      <c r="D45" s="591" t="s">
        <v>802</v>
      </c>
      <c r="E45" s="37" t="s">
        <v>256</v>
      </c>
      <c r="F45" s="37" t="s">
        <v>100</v>
      </c>
      <c r="G45" s="37">
        <v>4</v>
      </c>
      <c r="H45" s="38">
        <v>4.9400000000000004</v>
      </c>
      <c r="I45" s="39">
        <f>G45*H45</f>
        <v>19.760000000000002</v>
      </c>
    </row>
    <row r="46" spans="1:9" ht="12.75" customHeight="1" x14ac:dyDescent="0.2">
      <c r="A46" s="589"/>
      <c r="B46" s="581"/>
      <c r="C46" s="581"/>
      <c r="D46" s="595"/>
      <c r="E46" s="15" t="s">
        <v>740</v>
      </c>
      <c r="F46" s="15" t="s">
        <v>102</v>
      </c>
      <c r="G46" s="15">
        <v>1</v>
      </c>
      <c r="H46" s="16">
        <v>73.75</v>
      </c>
      <c r="I46" s="43">
        <f>G46*H46</f>
        <v>73.75</v>
      </c>
    </row>
    <row r="47" spans="1:9" ht="12.75" customHeight="1" x14ac:dyDescent="0.2">
      <c r="A47" s="589"/>
      <c r="B47" s="581"/>
      <c r="C47" s="581"/>
      <c r="D47" s="595"/>
      <c r="E47" s="15" t="s">
        <v>741</v>
      </c>
      <c r="F47" s="15" t="s">
        <v>102</v>
      </c>
      <c r="G47" s="15">
        <v>0.5</v>
      </c>
      <c r="H47" s="16">
        <v>103.35</v>
      </c>
      <c r="I47" s="43">
        <f>G47*H47</f>
        <v>51.674999999999997</v>
      </c>
    </row>
    <row r="48" spans="1:9" ht="12.75" customHeight="1" x14ac:dyDescent="0.2">
      <c r="A48" s="589"/>
      <c r="B48" s="581"/>
      <c r="C48" s="581"/>
      <c r="D48" s="595"/>
      <c r="E48" s="15" t="s">
        <v>803</v>
      </c>
      <c r="F48" s="15" t="s">
        <v>100</v>
      </c>
      <c r="G48" s="15">
        <v>1</v>
      </c>
      <c r="H48" s="16">
        <v>2401.9899999999998</v>
      </c>
      <c r="I48" s="43">
        <f>G48*H48</f>
        <v>2401.9899999999998</v>
      </c>
    </row>
    <row r="49" spans="1:9" ht="12.75" customHeight="1" thickBot="1" x14ac:dyDescent="0.25">
      <c r="A49" s="590"/>
      <c r="B49" s="580"/>
      <c r="C49" s="580"/>
      <c r="D49" s="592"/>
      <c r="E49" s="40" t="s">
        <v>571</v>
      </c>
      <c r="F49" s="40" t="s">
        <v>100</v>
      </c>
      <c r="G49" s="40">
        <v>4</v>
      </c>
      <c r="H49" s="41">
        <v>27</v>
      </c>
      <c r="I49" s="42">
        <f>G49*H49</f>
        <v>108</v>
      </c>
    </row>
    <row r="50" spans="1:9" ht="12.75" customHeight="1" x14ac:dyDescent="0.2">
      <c r="A50" s="588" t="s">
        <v>353</v>
      </c>
      <c r="B50" s="579">
        <v>3943.27</v>
      </c>
      <c r="C50" s="579" t="s">
        <v>72</v>
      </c>
      <c r="D50" s="609"/>
      <c r="E50" s="475" t="s">
        <v>363</v>
      </c>
      <c r="F50" s="475" t="s">
        <v>100</v>
      </c>
      <c r="G50" s="475">
        <v>1</v>
      </c>
      <c r="H50" s="476">
        <v>60</v>
      </c>
      <c r="I50" s="39">
        <f t="shared" si="1"/>
        <v>60</v>
      </c>
    </row>
    <row r="51" spans="1:9" ht="13.5" thickBot="1" x14ac:dyDescent="0.25">
      <c r="A51" s="590"/>
      <c r="B51" s="580"/>
      <c r="C51" s="580"/>
      <c r="D51" s="611"/>
      <c r="E51" s="469" t="s">
        <v>356</v>
      </c>
      <c r="F51" s="469" t="s">
        <v>100</v>
      </c>
      <c r="G51" s="469">
        <v>3</v>
      </c>
      <c r="H51" s="470">
        <v>45</v>
      </c>
      <c r="I51" s="42">
        <f t="shared" si="1"/>
        <v>135</v>
      </c>
    </row>
    <row r="52" spans="1:9" ht="12.75" customHeight="1" x14ac:dyDescent="0.2">
      <c r="A52" s="265"/>
      <c r="B52" s="266">
        <v>3886.05</v>
      </c>
      <c r="C52" s="33" t="s">
        <v>73</v>
      </c>
      <c r="D52" s="401"/>
      <c r="E52" s="471"/>
      <c r="F52" s="471"/>
      <c r="G52" s="471"/>
      <c r="H52" s="472"/>
      <c r="I52" s="160">
        <f t="shared" si="1"/>
        <v>0</v>
      </c>
    </row>
    <row r="53" spans="1:9" ht="12.75" customHeight="1" x14ac:dyDescent="0.2">
      <c r="A53" s="268"/>
      <c r="B53" s="269">
        <v>2810.4960000000001</v>
      </c>
      <c r="C53" s="13" t="s">
        <v>74</v>
      </c>
      <c r="D53" s="271"/>
      <c r="E53" s="295"/>
      <c r="F53" s="295"/>
      <c r="G53" s="295"/>
      <c r="H53" s="296"/>
      <c r="I53" s="43">
        <f t="shared" si="1"/>
        <v>0</v>
      </c>
    </row>
    <row r="54" spans="1:9" ht="12.75" customHeight="1" x14ac:dyDescent="0.2">
      <c r="A54" s="268"/>
      <c r="B54" s="269">
        <v>2902.663</v>
      </c>
      <c r="C54" s="13" t="s">
        <v>75</v>
      </c>
      <c r="D54" s="271"/>
      <c r="E54" s="295"/>
      <c r="F54" s="295"/>
      <c r="G54" s="295"/>
      <c r="H54" s="296"/>
      <c r="I54" s="43">
        <f t="shared" si="1"/>
        <v>0</v>
      </c>
    </row>
    <row r="55" spans="1:9" ht="12.75" customHeight="1" x14ac:dyDescent="0.2">
      <c r="A55" s="268"/>
      <c r="B55" s="269">
        <v>3415.3330000000001</v>
      </c>
      <c r="C55" s="13" t="s">
        <v>76</v>
      </c>
      <c r="D55" s="271"/>
      <c r="E55" s="295"/>
      <c r="F55" s="295"/>
      <c r="G55" s="295"/>
      <c r="H55" s="296"/>
      <c r="I55" s="43">
        <f t="shared" si="1"/>
        <v>0</v>
      </c>
    </row>
    <row r="56" spans="1:9" ht="12.75" customHeight="1" thickBot="1" x14ac:dyDescent="0.25">
      <c r="A56" s="316"/>
      <c r="B56" s="273">
        <v>2742.1660000000002</v>
      </c>
      <c r="C56" s="13" t="s">
        <v>77</v>
      </c>
      <c r="D56" s="560"/>
      <c r="E56" s="558"/>
      <c r="F56" s="558"/>
      <c r="G56" s="558"/>
      <c r="H56" s="408"/>
      <c r="I56" s="204">
        <f t="shared" si="1"/>
        <v>0</v>
      </c>
    </row>
    <row r="57" spans="1:9" ht="26.25" thickBot="1" x14ac:dyDescent="0.25">
      <c r="A57" s="46" t="s">
        <v>353</v>
      </c>
      <c r="B57" s="579">
        <v>3553.0549999999998</v>
      </c>
      <c r="C57" s="579" t="s">
        <v>78</v>
      </c>
      <c r="D57" s="561" t="s">
        <v>362</v>
      </c>
      <c r="E57" s="47" t="s">
        <v>355</v>
      </c>
      <c r="F57" s="47" t="s">
        <v>100</v>
      </c>
      <c r="G57" s="47">
        <v>3</v>
      </c>
      <c r="H57" s="48">
        <v>17</v>
      </c>
      <c r="I57" s="49">
        <f t="shared" si="1"/>
        <v>51</v>
      </c>
    </row>
    <row r="58" spans="1:9" ht="12.75" customHeight="1" x14ac:dyDescent="0.2">
      <c r="A58" s="588" t="s">
        <v>118</v>
      </c>
      <c r="B58" s="581"/>
      <c r="C58" s="581"/>
      <c r="D58" s="688" t="s">
        <v>1420</v>
      </c>
      <c r="E58" s="475" t="s">
        <v>205</v>
      </c>
      <c r="F58" s="475" t="s">
        <v>100</v>
      </c>
      <c r="G58" s="475">
        <v>4</v>
      </c>
      <c r="H58" s="476">
        <v>53.42</v>
      </c>
      <c r="I58" s="39">
        <f t="shared" si="1"/>
        <v>213.68</v>
      </c>
    </row>
    <row r="59" spans="1:9" ht="12.75" customHeight="1" x14ac:dyDescent="0.2">
      <c r="A59" s="589"/>
      <c r="B59" s="581"/>
      <c r="C59" s="581"/>
      <c r="D59" s="689"/>
      <c r="E59" s="295" t="s">
        <v>521</v>
      </c>
      <c r="F59" s="295" t="s">
        <v>102</v>
      </c>
      <c r="G59" s="295">
        <v>1</v>
      </c>
      <c r="H59" s="296">
        <v>69.81</v>
      </c>
      <c r="I59" s="43">
        <f t="shared" si="1"/>
        <v>69.81</v>
      </c>
    </row>
    <row r="60" spans="1:9" ht="13.5" thickBot="1" x14ac:dyDescent="0.25">
      <c r="A60" s="589"/>
      <c r="B60" s="581"/>
      <c r="C60" s="581"/>
      <c r="D60" s="690"/>
      <c r="E60" s="40" t="s">
        <v>185</v>
      </c>
      <c r="F60" s="40" t="s">
        <v>100</v>
      </c>
      <c r="G60" s="40">
        <v>1</v>
      </c>
      <c r="H60" s="41">
        <v>42</v>
      </c>
      <c r="I60" s="42">
        <f t="shared" si="1"/>
        <v>42</v>
      </c>
    </row>
    <row r="61" spans="1:9" ht="12.75" customHeight="1" x14ac:dyDescent="0.2">
      <c r="A61" s="589"/>
      <c r="B61" s="581"/>
      <c r="C61" s="581"/>
      <c r="D61" s="677" t="s">
        <v>1421</v>
      </c>
      <c r="E61" s="35" t="s">
        <v>990</v>
      </c>
      <c r="F61" s="35" t="s">
        <v>104</v>
      </c>
      <c r="G61" s="35">
        <v>8</v>
      </c>
      <c r="H61" s="36">
        <v>56.72</v>
      </c>
      <c r="I61" s="160">
        <f t="shared" si="1"/>
        <v>453.76</v>
      </c>
    </row>
    <row r="62" spans="1:9" ht="12.75" customHeight="1" x14ac:dyDescent="0.2">
      <c r="A62" s="589"/>
      <c r="B62" s="581"/>
      <c r="C62" s="581"/>
      <c r="D62" s="669"/>
      <c r="E62" s="15" t="s">
        <v>414</v>
      </c>
      <c r="F62" s="15" t="s">
        <v>100</v>
      </c>
      <c r="G62" s="15">
        <v>2</v>
      </c>
      <c r="H62" s="16">
        <v>50.86</v>
      </c>
      <c r="I62" s="160">
        <f t="shared" ref="I62:I68" si="2">G62*H62</f>
        <v>101.72</v>
      </c>
    </row>
    <row r="63" spans="1:9" ht="12.75" customHeight="1" x14ac:dyDescent="0.2">
      <c r="A63" s="589"/>
      <c r="B63" s="581"/>
      <c r="C63" s="581"/>
      <c r="D63" s="669"/>
      <c r="E63" s="15" t="s">
        <v>333</v>
      </c>
      <c r="F63" s="15" t="s">
        <v>100</v>
      </c>
      <c r="G63" s="15">
        <v>2</v>
      </c>
      <c r="H63" s="16">
        <v>105.64</v>
      </c>
      <c r="I63" s="43">
        <f t="shared" si="2"/>
        <v>211.28</v>
      </c>
    </row>
    <row r="64" spans="1:9" ht="12.75" customHeight="1" x14ac:dyDescent="0.2">
      <c r="A64" s="589"/>
      <c r="B64" s="581"/>
      <c r="C64" s="581"/>
      <c r="D64" s="669"/>
      <c r="E64" s="15" t="s">
        <v>231</v>
      </c>
      <c r="F64" s="15" t="s">
        <v>100</v>
      </c>
      <c r="G64" s="15">
        <v>3</v>
      </c>
      <c r="H64" s="16">
        <v>3.6</v>
      </c>
      <c r="I64" s="160">
        <f t="shared" si="2"/>
        <v>10.8</v>
      </c>
    </row>
    <row r="65" spans="1:9" ht="12.75" customHeight="1" thickBot="1" x14ac:dyDescent="0.25">
      <c r="A65" s="590"/>
      <c r="B65" s="580"/>
      <c r="C65" s="580"/>
      <c r="D65" s="670"/>
      <c r="E65" s="40" t="s">
        <v>419</v>
      </c>
      <c r="F65" s="40" t="s">
        <v>100</v>
      </c>
      <c r="G65" s="40">
        <v>1</v>
      </c>
      <c r="H65" s="41">
        <v>148.01</v>
      </c>
      <c r="I65" s="203">
        <f t="shared" si="2"/>
        <v>148.01</v>
      </c>
    </row>
    <row r="66" spans="1:9" ht="12.75" customHeight="1" x14ac:dyDescent="0.2">
      <c r="A66" s="588" t="s">
        <v>353</v>
      </c>
      <c r="B66" s="579">
        <v>3048.904</v>
      </c>
      <c r="C66" s="579" t="s">
        <v>79</v>
      </c>
      <c r="D66" s="591" t="s">
        <v>362</v>
      </c>
      <c r="E66" s="37" t="s">
        <v>355</v>
      </c>
      <c r="F66" s="37" t="s">
        <v>100</v>
      </c>
      <c r="G66" s="37">
        <v>2</v>
      </c>
      <c r="H66" s="38">
        <v>17</v>
      </c>
      <c r="I66" s="39">
        <f t="shared" si="2"/>
        <v>34</v>
      </c>
    </row>
    <row r="67" spans="1:9" ht="12.75" customHeight="1" x14ac:dyDescent="0.2">
      <c r="A67" s="589"/>
      <c r="B67" s="581"/>
      <c r="C67" s="581"/>
      <c r="D67" s="595"/>
      <c r="E67" s="15" t="s">
        <v>356</v>
      </c>
      <c r="F67" s="15" t="s">
        <v>100</v>
      </c>
      <c r="G67" s="15">
        <v>1</v>
      </c>
      <c r="H67" s="16">
        <v>44.8</v>
      </c>
      <c r="I67" s="43">
        <f t="shared" si="2"/>
        <v>44.8</v>
      </c>
    </row>
    <row r="68" spans="1:9" ht="13.5" thickBot="1" x14ac:dyDescent="0.25">
      <c r="A68" s="590"/>
      <c r="B68" s="580"/>
      <c r="C68" s="580"/>
      <c r="D68" s="592"/>
      <c r="E68" s="86" t="s">
        <v>357</v>
      </c>
      <c r="F68" s="86" t="s">
        <v>100</v>
      </c>
      <c r="G68" s="86">
        <v>2</v>
      </c>
      <c r="H68" s="87">
        <v>30</v>
      </c>
      <c r="I68" s="203">
        <f t="shared" si="2"/>
        <v>60</v>
      </c>
    </row>
    <row r="69" spans="1:9" ht="13.5" thickBot="1" x14ac:dyDescent="0.25">
      <c r="A69" s="82"/>
      <c r="B69" s="200">
        <f>SUM(B28:B68)</f>
        <v>43873.347000000002</v>
      </c>
      <c r="C69" s="201"/>
      <c r="D69" s="200"/>
      <c r="E69" s="202"/>
      <c r="F69" s="201"/>
      <c r="G69" s="201"/>
      <c r="H69" s="200" t="s">
        <v>16</v>
      </c>
      <c r="I69" s="200">
        <f>SUM(I28:I68)</f>
        <v>7716.0450000000019</v>
      </c>
    </row>
    <row r="70" spans="1:9" ht="64.5" thickBot="1" x14ac:dyDescent="0.25">
      <c r="A70" s="137" t="s">
        <v>381</v>
      </c>
      <c r="B70" s="117" t="s">
        <v>15</v>
      </c>
      <c r="C70" s="117" t="s">
        <v>4</v>
      </c>
      <c r="D70" s="117" t="s">
        <v>22</v>
      </c>
      <c r="E70" s="121" t="s">
        <v>17</v>
      </c>
      <c r="F70" s="117" t="s">
        <v>18</v>
      </c>
      <c r="G70" s="117" t="s">
        <v>9</v>
      </c>
      <c r="H70" s="117" t="s">
        <v>12</v>
      </c>
      <c r="I70" s="118" t="s">
        <v>11</v>
      </c>
    </row>
    <row r="71" spans="1:9" ht="12.75" customHeight="1" thickBot="1" x14ac:dyDescent="0.25">
      <c r="A71" s="106"/>
      <c r="B71" s="107">
        <v>1938.3</v>
      </c>
      <c r="C71" s="58" t="s">
        <v>65</v>
      </c>
      <c r="D71" s="67"/>
      <c r="E71" s="59"/>
      <c r="F71" s="59"/>
      <c r="G71" s="59"/>
      <c r="H71" s="60"/>
      <c r="I71" s="61"/>
    </row>
    <row r="72" spans="1:9" ht="12.75" customHeight="1" thickBot="1" x14ac:dyDescent="0.25">
      <c r="A72" s="106"/>
      <c r="B72" s="125">
        <v>1961.58</v>
      </c>
      <c r="C72" s="126" t="s">
        <v>66</v>
      </c>
      <c r="D72" s="127"/>
      <c r="E72" s="128"/>
      <c r="F72" s="128"/>
      <c r="G72" s="128"/>
      <c r="H72" s="129"/>
      <c r="I72" s="130"/>
    </row>
    <row r="73" spans="1:9" ht="12.75" customHeight="1" thickBot="1" x14ac:dyDescent="0.25">
      <c r="A73" s="106"/>
      <c r="B73" s="109">
        <v>1865.23</v>
      </c>
      <c r="C73" s="88" t="s">
        <v>69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106"/>
      <c r="B74" s="109">
        <v>1854.98</v>
      </c>
      <c r="C74" s="88" t="s">
        <v>71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106"/>
      <c r="B75" s="109">
        <v>1901.39</v>
      </c>
      <c r="C75" s="88" t="s">
        <v>72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106"/>
      <c r="B76" s="109">
        <v>2056.2800000000002</v>
      </c>
      <c r="C76" s="88" t="s">
        <v>73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11"/>
      <c r="B77" s="109">
        <v>3015.52</v>
      </c>
      <c r="C77" s="88" t="s">
        <v>74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11"/>
      <c r="B78" s="109">
        <v>3871.1588999999999</v>
      </c>
      <c r="C78" s="88" t="s">
        <v>75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11"/>
      <c r="B79" s="109">
        <v>3162.7754</v>
      </c>
      <c r="C79" s="88" t="s">
        <v>76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11"/>
      <c r="B80" s="109">
        <v>2995.1376</v>
      </c>
      <c r="C80" s="88" t="s">
        <v>77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11"/>
      <c r="B81" s="109">
        <v>3350.9459000000002</v>
      </c>
      <c r="C81" s="88" t="s">
        <v>78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11"/>
      <c r="B82" s="109">
        <v>3400.2118999999998</v>
      </c>
      <c r="C82" s="88" t="s">
        <v>79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434"/>
      <c r="B83" s="512">
        <f>SUM(B71:B82)</f>
        <v>31373.509699999999</v>
      </c>
      <c r="C83" s="518" t="s">
        <v>86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596" t="s">
        <v>114</v>
      </c>
      <c r="B84" s="109">
        <v>207.33</v>
      </c>
      <c r="C84" s="88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597"/>
      <c r="B85" s="109">
        <v>307.89999999999998</v>
      </c>
      <c r="C85" s="88" t="s">
        <v>73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597"/>
      <c r="B86" s="109">
        <v>152.57</v>
      </c>
      <c r="C86" s="88"/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597"/>
      <c r="B87" s="109">
        <v>61.74</v>
      </c>
      <c r="C87" s="88"/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598"/>
      <c r="B88" s="512">
        <f>SUM(B84:B87)</f>
        <v>729.54</v>
      </c>
      <c r="C88" s="518" t="s">
        <v>86</v>
      </c>
      <c r="D88" s="89"/>
      <c r="E88" s="47"/>
      <c r="F88" s="47"/>
      <c r="G88" s="47"/>
      <c r="H88" s="48"/>
      <c r="I88" s="49">
        <v>413.9</v>
      </c>
    </row>
    <row r="89" spans="1:9" ht="13.5" thickBot="1" x14ac:dyDescent="0.25">
      <c r="A89" s="82"/>
      <c r="B89" s="111">
        <f>B83+B88</f>
        <v>32103.0497</v>
      </c>
      <c r="C89" s="112"/>
      <c r="D89" s="111"/>
      <c r="E89" s="113"/>
      <c r="F89" s="112"/>
      <c r="G89" s="112"/>
      <c r="H89" s="111" t="s">
        <v>16</v>
      </c>
      <c r="I89" s="111">
        <f>SUM(I71:I88)</f>
        <v>413.9</v>
      </c>
    </row>
    <row r="90" spans="1:9" ht="77.25" thickBot="1" x14ac:dyDescent="0.25">
      <c r="A90" s="137" t="s">
        <v>382</v>
      </c>
      <c r="B90" s="120" t="s">
        <v>15</v>
      </c>
      <c r="C90" s="134" t="s">
        <v>4</v>
      </c>
      <c r="D90" s="120" t="s">
        <v>22</v>
      </c>
      <c r="E90" s="135" t="s">
        <v>17</v>
      </c>
      <c r="F90" s="120" t="s">
        <v>18</v>
      </c>
      <c r="G90" s="134" t="s">
        <v>9</v>
      </c>
      <c r="H90" s="120" t="s">
        <v>12</v>
      </c>
      <c r="I90" s="120" t="s">
        <v>11</v>
      </c>
    </row>
    <row r="91" spans="1:9" ht="12.75" customHeight="1" thickBot="1" x14ac:dyDescent="0.25">
      <c r="A91" s="230"/>
      <c r="B91" s="109">
        <v>1954.57</v>
      </c>
      <c r="C91" s="55" t="s">
        <v>65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2083.3000000000002</v>
      </c>
      <c r="C92" s="55" t="s">
        <v>66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1877.12</v>
      </c>
      <c r="C93" s="88" t="s">
        <v>69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1972.43</v>
      </c>
      <c r="C94" s="88" t="s">
        <v>71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2148.27</v>
      </c>
      <c r="C95" s="88" t="s">
        <v>72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2103.7600000000002</v>
      </c>
      <c r="C96" s="88" t="s">
        <v>73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1470.22</v>
      </c>
      <c r="C97" s="88" t="s">
        <v>74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1700.626</v>
      </c>
      <c r="C98" s="88" t="s">
        <v>75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1712.7470000000001</v>
      </c>
      <c r="C99" s="88" t="s">
        <v>76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1600.818</v>
      </c>
      <c r="C100" s="88" t="s">
        <v>77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1598.325</v>
      </c>
      <c r="C101" s="88" t="s">
        <v>78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1652.75</v>
      </c>
      <c r="C102" s="88" t="s">
        <v>79</v>
      </c>
      <c r="D102" s="89"/>
      <c r="E102" s="47"/>
      <c r="F102" s="47"/>
      <c r="G102" s="47"/>
      <c r="H102" s="48"/>
      <c r="I102" s="49"/>
    </row>
    <row r="103" spans="1:9" ht="13.5" thickBot="1" x14ac:dyDescent="0.25">
      <c r="A103" s="230"/>
      <c r="B103" s="109"/>
      <c r="C103" s="170" t="s">
        <v>86</v>
      </c>
      <c r="D103" s="89"/>
      <c r="E103" s="47"/>
      <c r="F103" s="47"/>
      <c r="G103" s="47"/>
      <c r="H103" s="48"/>
      <c r="I103" s="49">
        <v>149.80000000000001</v>
      </c>
    </row>
    <row r="104" spans="1:9" ht="13.5" thickBot="1" x14ac:dyDescent="0.25">
      <c r="A104" s="183"/>
      <c r="B104" s="200">
        <f>SUM(B91:B103)</f>
        <v>21874.936000000002</v>
      </c>
      <c r="C104" s="201"/>
      <c r="D104" s="200"/>
      <c r="E104" s="202"/>
      <c r="F104" s="201"/>
      <c r="G104" s="201"/>
      <c r="H104" s="200" t="s">
        <v>16</v>
      </c>
      <c r="I104" s="233">
        <f>SUM(I91:I103)</f>
        <v>149.80000000000001</v>
      </c>
    </row>
    <row r="105" spans="1:9" ht="26.25" thickBot="1" x14ac:dyDescent="0.25">
      <c r="A105" s="46" t="s">
        <v>7</v>
      </c>
      <c r="B105" s="117" t="s">
        <v>15</v>
      </c>
      <c r="C105" s="117" t="s">
        <v>4</v>
      </c>
      <c r="D105" s="117" t="s">
        <v>22</v>
      </c>
      <c r="E105" s="121" t="s">
        <v>17</v>
      </c>
      <c r="F105" s="117" t="s">
        <v>18</v>
      </c>
      <c r="G105" s="117" t="s">
        <v>9</v>
      </c>
      <c r="H105" s="117" t="s">
        <v>12</v>
      </c>
      <c r="I105" s="118" t="s">
        <v>11</v>
      </c>
    </row>
    <row r="106" spans="1:9" ht="12.75" customHeight="1" x14ac:dyDescent="0.2">
      <c r="A106" s="641" t="s">
        <v>81</v>
      </c>
      <c r="B106" s="33"/>
      <c r="C106" s="33" t="s">
        <v>65</v>
      </c>
      <c r="D106" s="34"/>
      <c r="E106" s="35"/>
      <c r="F106" s="35" t="s">
        <v>82</v>
      </c>
      <c r="G106" s="35">
        <v>201</v>
      </c>
      <c r="H106" s="16">
        <v>4.54</v>
      </c>
      <c r="I106" s="33">
        <f>G106*H106</f>
        <v>912.54</v>
      </c>
    </row>
    <row r="107" spans="1:9" ht="12.75" customHeight="1" x14ac:dyDescent="0.2">
      <c r="A107" s="641"/>
      <c r="B107" s="13"/>
      <c r="C107" s="13" t="s">
        <v>66</v>
      </c>
      <c r="D107" s="14"/>
      <c r="E107" s="15"/>
      <c r="F107" s="15" t="s">
        <v>82</v>
      </c>
      <c r="G107" s="15">
        <v>188</v>
      </c>
      <c r="H107" s="16">
        <v>4.54</v>
      </c>
      <c r="I107" s="13">
        <f t="shared" ref="I107:I114" si="3">G107*H107</f>
        <v>853.52</v>
      </c>
    </row>
    <row r="108" spans="1:9" x14ac:dyDescent="0.2">
      <c r="A108" s="641"/>
      <c r="B108" s="13"/>
      <c r="C108" s="13" t="s">
        <v>69</v>
      </c>
      <c r="D108" s="14"/>
      <c r="E108" s="15"/>
      <c r="F108" s="15" t="s">
        <v>82</v>
      </c>
      <c r="G108" s="15">
        <v>201</v>
      </c>
      <c r="H108" s="16">
        <v>4.54</v>
      </c>
      <c r="I108" s="13">
        <f t="shared" si="3"/>
        <v>912.54</v>
      </c>
    </row>
    <row r="109" spans="1:9" x14ac:dyDescent="0.2">
      <c r="A109" s="641"/>
      <c r="B109" s="13"/>
      <c r="C109" s="13" t="s">
        <v>71</v>
      </c>
      <c r="D109" s="14"/>
      <c r="E109" s="15"/>
      <c r="F109" s="15" t="s">
        <v>82</v>
      </c>
      <c r="G109" s="15">
        <v>194</v>
      </c>
      <c r="H109" s="16">
        <v>4.54</v>
      </c>
      <c r="I109" s="13">
        <f t="shared" si="3"/>
        <v>880.76</v>
      </c>
    </row>
    <row r="110" spans="1:9" x14ac:dyDescent="0.2">
      <c r="A110" s="641"/>
      <c r="B110" s="13"/>
      <c r="C110" s="13" t="s">
        <v>72</v>
      </c>
      <c r="D110" s="14"/>
      <c r="E110" s="15"/>
      <c r="F110" s="15" t="s">
        <v>82</v>
      </c>
      <c r="G110" s="15">
        <v>201</v>
      </c>
      <c r="H110" s="16">
        <v>4.54</v>
      </c>
      <c r="I110" s="13">
        <f t="shared" si="3"/>
        <v>912.54</v>
      </c>
    </row>
    <row r="111" spans="1:9" ht="12.75" customHeight="1" x14ac:dyDescent="0.2">
      <c r="A111" s="641"/>
      <c r="B111" s="13"/>
      <c r="C111" s="13" t="s">
        <v>73</v>
      </c>
      <c r="D111" s="14"/>
      <c r="E111" s="15"/>
      <c r="F111" s="15" t="s">
        <v>82</v>
      </c>
      <c r="G111" s="15">
        <v>194</v>
      </c>
      <c r="H111" s="16">
        <v>4.54</v>
      </c>
      <c r="I111" s="13">
        <f t="shared" si="3"/>
        <v>880.76</v>
      </c>
    </row>
    <row r="112" spans="1:9" ht="12.75" customHeight="1" x14ac:dyDescent="0.2">
      <c r="A112" s="641"/>
      <c r="B112" s="13"/>
      <c r="C112" s="13" t="s">
        <v>74</v>
      </c>
      <c r="D112" s="14"/>
      <c r="E112" s="15"/>
      <c r="F112" s="15" t="s">
        <v>82</v>
      </c>
      <c r="G112" s="15">
        <v>201</v>
      </c>
      <c r="H112" s="16">
        <v>4.8099999999999996</v>
      </c>
      <c r="I112" s="13">
        <f t="shared" si="3"/>
        <v>966.81</v>
      </c>
    </row>
    <row r="113" spans="1:255" ht="12.75" customHeight="1" x14ac:dyDescent="0.2">
      <c r="A113" s="641"/>
      <c r="B113" s="13"/>
      <c r="C113" s="13" t="s">
        <v>75</v>
      </c>
      <c r="D113" s="14"/>
      <c r="E113" s="15"/>
      <c r="F113" s="15" t="s">
        <v>82</v>
      </c>
      <c r="G113" s="15">
        <v>201</v>
      </c>
      <c r="H113" s="16">
        <v>4.8099999999999996</v>
      </c>
      <c r="I113" s="13">
        <f t="shared" si="3"/>
        <v>966.81</v>
      </c>
    </row>
    <row r="114" spans="1:255" ht="12.75" customHeight="1" x14ac:dyDescent="0.2">
      <c r="A114" s="641"/>
      <c r="B114" s="13"/>
      <c r="C114" s="13" t="s">
        <v>76</v>
      </c>
      <c r="D114" s="14"/>
      <c r="E114" s="15"/>
      <c r="F114" s="15" t="s">
        <v>82</v>
      </c>
      <c r="G114" s="15">
        <v>194</v>
      </c>
      <c r="H114" s="16">
        <v>4.8099999999999996</v>
      </c>
      <c r="I114" s="13">
        <f t="shared" si="3"/>
        <v>933.13999999999987</v>
      </c>
    </row>
    <row r="115" spans="1:255" ht="12.75" customHeight="1" x14ac:dyDescent="0.2">
      <c r="A115" s="641"/>
      <c r="B115" s="13"/>
      <c r="C115" s="13" t="s">
        <v>77</v>
      </c>
      <c r="D115" s="14"/>
      <c r="E115" s="15"/>
      <c r="F115" s="15" t="s">
        <v>82</v>
      </c>
      <c r="G115" s="15">
        <v>201</v>
      </c>
      <c r="H115" s="16">
        <v>4.8099999999999996</v>
      </c>
      <c r="I115" s="13">
        <f>G115*H115</f>
        <v>966.81</v>
      </c>
    </row>
    <row r="116" spans="1:255" ht="12.75" customHeight="1" x14ac:dyDescent="0.2">
      <c r="A116" s="641"/>
      <c r="B116" s="13"/>
      <c r="C116" s="13" t="s">
        <v>78</v>
      </c>
      <c r="D116" s="14"/>
      <c r="E116" s="15"/>
      <c r="F116" s="15" t="s">
        <v>82</v>
      </c>
      <c r="G116" s="15">
        <v>194</v>
      </c>
      <c r="H116" s="16">
        <v>4.8099999999999996</v>
      </c>
      <c r="I116" s="13">
        <f>G116*H116</f>
        <v>933.13999999999987</v>
      </c>
    </row>
    <row r="117" spans="1:255" ht="12.75" customHeight="1" x14ac:dyDescent="0.2">
      <c r="A117" s="641"/>
      <c r="B117" s="13"/>
      <c r="C117" s="13" t="s">
        <v>79</v>
      </c>
      <c r="D117" s="14"/>
      <c r="E117" s="15"/>
      <c r="F117" s="15" t="s">
        <v>82</v>
      </c>
      <c r="G117" s="15">
        <v>201</v>
      </c>
      <c r="H117" s="16">
        <v>4.8099999999999996</v>
      </c>
      <c r="I117" s="13">
        <f>G117*H117</f>
        <v>966.81</v>
      </c>
    </row>
    <row r="118" spans="1:255" ht="12.75" customHeight="1" x14ac:dyDescent="0.2">
      <c r="A118" s="653"/>
      <c r="B118" s="13"/>
      <c r="C118" s="13" t="s">
        <v>86</v>
      </c>
      <c r="D118" s="14"/>
      <c r="E118" s="15"/>
      <c r="F118" s="15"/>
      <c r="G118" s="15">
        <f>SUM(G106:G117)</f>
        <v>2371</v>
      </c>
      <c r="H118" s="16"/>
      <c r="I118" s="247">
        <f>SUM(I106:I117)</f>
        <v>11086.179999999997</v>
      </c>
    </row>
    <row r="119" spans="1:255" ht="25.5" x14ac:dyDescent="0.2">
      <c r="A119" s="11" t="s">
        <v>91</v>
      </c>
      <c r="B119" s="13"/>
      <c r="C119" s="13" t="s">
        <v>86</v>
      </c>
      <c r="D119" s="14"/>
      <c r="E119" s="15"/>
      <c r="F119" s="15"/>
      <c r="G119" s="15"/>
      <c r="H119" s="16"/>
      <c r="I119" s="247">
        <v>42758.1</v>
      </c>
    </row>
    <row r="120" spans="1:255" ht="12.75" customHeight="1" x14ac:dyDescent="0.2">
      <c r="A120" s="11" t="s">
        <v>83</v>
      </c>
      <c r="B120" s="13"/>
      <c r="C120" s="13" t="s">
        <v>86</v>
      </c>
      <c r="D120" s="14"/>
      <c r="E120" s="15"/>
      <c r="F120" s="15"/>
      <c r="G120" s="15"/>
      <c r="H120" s="16"/>
      <c r="I120" s="247">
        <v>2895.95</v>
      </c>
    </row>
    <row r="121" spans="1:255" ht="12.75" customHeight="1" x14ac:dyDescent="0.2">
      <c r="A121" s="11" t="s">
        <v>85</v>
      </c>
      <c r="B121" s="13"/>
      <c r="C121" s="13" t="s">
        <v>86</v>
      </c>
      <c r="D121" s="14"/>
      <c r="E121" s="15"/>
      <c r="F121" s="15"/>
      <c r="G121" s="15"/>
      <c r="H121" s="16"/>
      <c r="I121" s="247">
        <v>3096.36</v>
      </c>
    </row>
    <row r="122" spans="1:255" ht="12.75" customHeight="1" x14ac:dyDescent="0.2">
      <c r="A122" s="243" t="s">
        <v>88</v>
      </c>
      <c r="B122" s="13"/>
      <c r="C122" s="13" t="s">
        <v>86</v>
      </c>
      <c r="D122" s="14"/>
      <c r="E122" s="15"/>
      <c r="F122" s="15"/>
      <c r="G122" s="15"/>
      <c r="H122" s="16"/>
      <c r="I122" s="247">
        <v>2440.56</v>
      </c>
    </row>
    <row r="123" spans="1:255" s="45" customFormat="1" ht="13.5" thickBot="1" x14ac:dyDescent="0.25">
      <c r="A123" s="30"/>
      <c r="B123" s="112"/>
      <c r="C123" s="112"/>
      <c r="D123" s="111"/>
      <c r="E123" s="113"/>
      <c r="F123" s="112"/>
      <c r="G123" s="112"/>
      <c r="H123" s="111" t="s">
        <v>16</v>
      </c>
      <c r="I123" s="111">
        <f>SUM(I118:I122)</f>
        <v>62277.149999999994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64.5" thickBot="1" x14ac:dyDescent="0.25">
      <c r="A124" s="120" t="s">
        <v>96</v>
      </c>
      <c r="B124" s="117" t="s">
        <v>15</v>
      </c>
      <c r="C124" s="117" t="s">
        <v>4</v>
      </c>
      <c r="D124" s="117" t="s">
        <v>22</v>
      </c>
      <c r="E124" s="121" t="s">
        <v>17</v>
      </c>
      <c r="F124" s="117" t="s">
        <v>18</v>
      </c>
      <c r="G124" s="117" t="s">
        <v>9</v>
      </c>
      <c r="H124" s="117" t="s">
        <v>12</v>
      </c>
      <c r="I124" s="118" t="s">
        <v>11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106"/>
      <c r="B125" s="107">
        <v>1124.98</v>
      </c>
      <c r="C125" s="58" t="s">
        <v>65</v>
      </c>
      <c r="D125" s="67"/>
      <c r="E125" s="59"/>
      <c r="F125" s="59"/>
      <c r="G125" s="59"/>
      <c r="H125" s="60"/>
      <c r="I125" s="61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106"/>
      <c r="B126" s="108">
        <v>985.04</v>
      </c>
      <c r="C126" s="95" t="s">
        <v>66</v>
      </c>
      <c r="D126" s="96"/>
      <c r="E126" s="97"/>
      <c r="F126" s="97"/>
      <c r="G126" s="97"/>
      <c r="H126" s="98"/>
      <c r="I126" s="9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106"/>
      <c r="B127" s="109">
        <v>1123.73</v>
      </c>
      <c r="C127" s="88" t="s">
        <v>69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106"/>
      <c r="B128" s="109">
        <v>1111.0999999999999</v>
      </c>
      <c r="C128" s="88" t="s">
        <v>71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106"/>
      <c r="B129" s="109">
        <v>1122.56</v>
      </c>
      <c r="C129" s="88" t="s">
        <v>72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106"/>
      <c r="B130" s="109">
        <v>1106.81</v>
      </c>
      <c r="C130" s="88" t="s">
        <v>73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11"/>
      <c r="B131" s="109">
        <v>930.62</v>
      </c>
      <c r="C131" s="88" t="s">
        <v>74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11"/>
      <c r="B132" s="109">
        <v>981.77679999999998</v>
      </c>
      <c r="C132" s="88" t="s">
        <v>75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1"/>
      <c r="B133" s="109">
        <v>1106.6089999999999</v>
      </c>
      <c r="C133" s="88" t="s">
        <v>76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1"/>
      <c r="B134" s="109">
        <v>898.88710000000003</v>
      </c>
      <c r="C134" s="88" t="s">
        <v>77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11"/>
      <c r="B135" s="109">
        <v>910.3845</v>
      </c>
      <c r="C135" s="88" t="s">
        <v>78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3.5" thickBot="1" x14ac:dyDescent="0.25">
      <c r="A136" s="11"/>
      <c r="B136" s="109">
        <v>1134.655</v>
      </c>
      <c r="C136" s="88" t="s">
        <v>79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3.5" thickBot="1" x14ac:dyDescent="0.25">
      <c r="A137" s="11"/>
      <c r="B137" s="188"/>
      <c r="C137" s="73" t="s">
        <v>86</v>
      </c>
      <c r="D137" s="166"/>
      <c r="E137" s="53"/>
      <c r="F137" s="53"/>
      <c r="G137" s="53"/>
      <c r="H137" s="156"/>
      <c r="I137" s="49">
        <v>426.23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3.5" thickBot="1" x14ac:dyDescent="0.25">
      <c r="A138" s="11"/>
      <c r="B138" s="18">
        <f>SUM(B125:B136)</f>
        <v>12537.152400000001</v>
      </c>
      <c r="C138" s="17"/>
      <c r="D138" s="18"/>
      <c r="E138" s="19"/>
      <c r="F138" s="17"/>
      <c r="G138" s="17"/>
      <c r="H138" s="18" t="s">
        <v>16</v>
      </c>
      <c r="I138" s="18">
        <f>SUM(I125:I137)</f>
        <v>426.23</v>
      </c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77.25" thickBot="1" x14ac:dyDescent="0.25">
      <c r="A139" s="46" t="s">
        <v>98</v>
      </c>
      <c r="B139" s="117" t="s">
        <v>15</v>
      </c>
      <c r="C139" s="117" t="s">
        <v>4</v>
      </c>
      <c r="D139" s="117" t="s">
        <v>22</v>
      </c>
      <c r="E139" s="121" t="s">
        <v>17</v>
      </c>
      <c r="F139" s="117" t="s">
        <v>18</v>
      </c>
      <c r="G139" s="117" t="s">
        <v>9</v>
      </c>
      <c r="H139" s="117" t="s">
        <v>12</v>
      </c>
      <c r="I139" s="118" t="s">
        <v>11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26.25" thickBot="1" x14ac:dyDescent="0.25">
      <c r="A140" s="120" t="s">
        <v>87</v>
      </c>
      <c r="B140" s="167"/>
      <c r="C140" s="88" t="s">
        <v>86</v>
      </c>
      <c r="D140" s="241"/>
      <c r="E140" s="242"/>
      <c r="F140" s="241"/>
      <c r="G140" s="242"/>
      <c r="H140" s="242"/>
      <c r="I140" s="49">
        <v>17031.04</v>
      </c>
    </row>
    <row r="141" spans="1:255" ht="13.5" thickBot="1" x14ac:dyDescent="0.25">
      <c r="A141" s="46"/>
      <c r="B141" s="79">
        <f>SUM(B140:B140)</f>
        <v>0</v>
      </c>
      <c r="C141" s="78"/>
      <c r="D141" s="79"/>
      <c r="E141" s="80"/>
      <c r="F141" s="78"/>
      <c r="G141" s="78"/>
      <c r="H141" s="79" t="s">
        <v>16</v>
      </c>
      <c r="I141" s="79">
        <f>SUM(I140:I140)</f>
        <v>17031.04</v>
      </c>
    </row>
    <row r="142" spans="1:255" ht="51.75" thickBot="1" x14ac:dyDescent="0.25">
      <c r="A142" s="137" t="s">
        <v>97</v>
      </c>
      <c r="B142" s="117" t="s">
        <v>15</v>
      </c>
      <c r="C142" s="117" t="s">
        <v>4</v>
      </c>
      <c r="D142" s="117" t="s">
        <v>22</v>
      </c>
      <c r="E142" s="285" t="s">
        <v>17</v>
      </c>
      <c r="F142" s="117" t="s">
        <v>18</v>
      </c>
      <c r="G142" s="117" t="s">
        <v>9</v>
      </c>
      <c r="H142" s="117" t="s">
        <v>12</v>
      </c>
      <c r="I142" s="118" t="s">
        <v>11</v>
      </c>
    </row>
    <row r="143" spans="1:255" ht="13.5" thickBot="1" x14ac:dyDescent="0.25">
      <c r="A143" s="209"/>
      <c r="B143" s="188"/>
      <c r="C143" s="73" t="s">
        <v>86</v>
      </c>
      <c r="D143" s="166"/>
      <c r="E143" s="53"/>
      <c r="F143" s="53"/>
      <c r="G143" s="53"/>
      <c r="H143" s="156"/>
      <c r="I143" s="571">
        <v>26990.560000000001</v>
      </c>
    </row>
    <row r="144" spans="1:255" ht="13.5" thickBot="1" x14ac:dyDescent="0.25">
      <c r="A144" s="137"/>
      <c r="B144" s="277"/>
      <c r="C144" s="78"/>
      <c r="D144" s="79"/>
      <c r="E144" s="80"/>
      <c r="F144" s="78"/>
      <c r="G144" s="78"/>
      <c r="H144" s="79"/>
      <c r="I144" s="81">
        <f>SUM(I143)</f>
        <v>26990.560000000001</v>
      </c>
    </row>
    <row r="145" spans="1:9" ht="12.75" customHeight="1" x14ac:dyDescent="0.2">
      <c r="A145" s="9"/>
      <c r="B145" s="9"/>
      <c r="C145" s="9"/>
      <c r="D145" s="9"/>
      <c r="E145" s="9"/>
      <c r="F145" s="20"/>
      <c r="G145" s="20"/>
      <c r="H145" s="20"/>
      <c r="I145" s="20"/>
    </row>
    <row r="146" spans="1:9" ht="12.75" customHeight="1" x14ac:dyDescent="0.2">
      <c r="A146" s="21" t="s">
        <v>20</v>
      </c>
      <c r="B146" s="22"/>
      <c r="C146" s="23"/>
      <c r="D146" s="4" t="s">
        <v>8</v>
      </c>
      <c r="E146" s="4" t="s">
        <v>5</v>
      </c>
      <c r="F146" s="122" t="s">
        <v>6</v>
      </c>
    </row>
    <row r="147" spans="1:9" ht="12.75" customHeight="1" x14ac:dyDescent="0.2">
      <c r="A147" s="593" t="s">
        <v>14</v>
      </c>
      <c r="B147" s="594"/>
      <c r="C147" s="25"/>
      <c r="D147" s="26">
        <f>B26</f>
        <v>45821.210000000006</v>
      </c>
      <c r="E147" s="26">
        <f>I26</f>
        <v>1731.78</v>
      </c>
      <c r="F147" s="123">
        <f>D147+E147</f>
        <v>47552.990000000005</v>
      </c>
    </row>
    <row r="148" spans="1:9" ht="12.75" customHeight="1" x14ac:dyDescent="0.2">
      <c r="A148" s="593" t="s">
        <v>1603</v>
      </c>
      <c r="B148" s="594"/>
      <c r="C148" s="25"/>
      <c r="D148" s="26">
        <f>B69</f>
        <v>43873.347000000002</v>
      </c>
      <c r="E148" s="26">
        <f>I69</f>
        <v>7716.0450000000019</v>
      </c>
      <c r="F148" s="123">
        <f>D148+E148</f>
        <v>51589.392000000007</v>
      </c>
    </row>
    <row r="149" spans="1:9" ht="12.75" customHeight="1" x14ac:dyDescent="0.2">
      <c r="A149" s="593" t="s">
        <v>13</v>
      </c>
      <c r="B149" s="594"/>
      <c r="C149" s="25"/>
      <c r="D149" s="26">
        <f>B89</f>
        <v>32103.0497</v>
      </c>
      <c r="E149" s="26">
        <f>I89</f>
        <v>413.9</v>
      </c>
      <c r="F149" s="123">
        <f>D149+E149</f>
        <v>32516.949700000001</v>
      </c>
    </row>
    <row r="150" spans="1:9" ht="12.75" customHeight="1" x14ac:dyDescent="0.2">
      <c r="A150" s="593" t="s">
        <v>383</v>
      </c>
      <c r="B150" s="594"/>
      <c r="C150" s="25"/>
      <c r="D150" s="26">
        <f>B104</f>
        <v>21874.936000000002</v>
      </c>
      <c r="E150" s="26">
        <f>I104</f>
        <v>149.80000000000001</v>
      </c>
      <c r="F150" s="123">
        <f>D150+E150</f>
        <v>22024.736000000001</v>
      </c>
      <c r="G150" s="56"/>
    </row>
    <row r="151" spans="1:9" ht="12.75" customHeight="1" x14ac:dyDescent="0.2">
      <c r="A151" s="593" t="s">
        <v>25</v>
      </c>
      <c r="B151" s="594"/>
      <c r="C151" s="25"/>
      <c r="D151" s="26">
        <f>B138</f>
        <v>12537.152400000001</v>
      </c>
      <c r="E151" s="26">
        <f>I138</f>
        <v>426.23</v>
      </c>
      <c r="F151" s="123">
        <f>D151+E151</f>
        <v>12963.3824</v>
      </c>
      <c r="G151" s="56"/>
    </row>
    <row r="152" spans="1:9" ht="12.75" customHeight="1" x14ac:dyDescent="0.2">
      <c r="A152" s="607" t="s">
        <v>68</v>
      </c>
      <c r="B152" s="608"/>
      <c r="C152" s="248"/>
      <c r="D152" s="249"/>
      <c r="E152" s="249"/>
      <c r="F152" s="245">
        <f>F153+F154+F155+F156+F157</f>
        <v>62277.149999999994</v>
      </c>
      <c r="G152" s="56"/>
    </row>
    <row r="153" spans="1:9" ht="12.75" customHeight="1" x14ac:dyDescent="0.2">
      <c r="A153" s="605" t="s">
        <v>81</v>
      </c>
      <c r="B153" s="606"/>
      <c r="C153" s="25"/>
      <c r="D153" s="26"/>
      <c r="E153" s="26"/>
      <c r="F153" s="123">
        <f>I118</f>
        <v>11086.179999999997</v>
      </c>
      <c r="G153" s="56"/>
    </row>
    <row r="154" spans="1:9" ht="12.75" customHeight="1" x14ac:dyDescent="0.2">
      <c r="A154" s="605" t="s">
        <v>91</v>
      </c>
      <c r="B154" s="606"/>
      <c r="C154" s="25"/>
      <c r="D154" s="26"/>
      <c r="E154" s="26"/>
      <c r="F154" s="123">
        <f>I119</f>
        <v>42758.1</v>
      </c>
      <c r="G154" s="56"/>
    </row>
    <row r="155" spans="1:9" ht="12.75" customHeight="1" x14ac:dyDescent="0.2">
      <c r="A155" s="605" t="s">
        <v>83</v>
      </c>
      <c r="B155" s="606"/>
      <c r="C155" s="25"/>
      <c r="D155" s="26"/>
      <c r="E155" s="26"/>
      <c r="F155" s="123">
        <f>I120</f>
        <v>2895.95</v>
      </c>
      <c r="G155" s="56"/>
    </row>
    <row r="156" spans="1:9" ht="12.75" customHeight="1" x14ac:dyDescent="0.2">
      <c r="A156" s="605" t="s">
        <v>85</v>
      </c>
      <c r="B156" s="606"/>
      <c r="C156" s="25"/>
      <c r="D156" s="26"/>
      <c r="E156" s="26"/>
      <c r="F156" s="123">
        <f>I121</f>
        <v>3096.36</v>
      </c>
      <c r="G156" s="56"/>
    </row>
    <row r="157" spans="1:9" ht="12.75" customHeight="1" x14ac:dyDescent="0.2">
      <c r="A157" s="605" t="s">
        <v>88</v>
      </c>
      <c r="B157" s="606"/>
      <c r="C157" s="25"/>
      <c r="D157" s="26"/>
      <c r="E157" s="26"/>
      <c r="F157" s="123">
        <f>I122</f>
        <v>2440.56</v>
      </c>
      <c r="G157" s="56"/>
    </row>
    <row r="158" spans="1:9" ht="12.75" customHeight="1" x14ac:dyDescent="0.2">
      <c r="A158" s="614" t="s">
        <v>2</v>
      </c>
      <c r="B158" s="615"/>
      <c r="C158" s="25"/>
      <c r="D158" s="26">
        <f>B141</f>
        <v>0</v>
      </c>
      <c r="E158" s="26"/>
      <c r="F158" s="123">
        <f>D158+E158+I141</f>
        <v>17031.04</v>
      </c>
      <c r="G158" s="56"/>
    </row>
    <row r="159" spans="1:9" ht="12.75" customHeight="1" x14ac:dyDescent="0.2">
      <c r="A159" s="614" t="s">
        <v>97</v>
      </c>
      <c r="B159" s="615"/>
      <c r="C159" s="25"/>
      <c r="D159" s="26"/>
      <c r="E159" s="26"/>
      <c r="F159" s="123">
        <f>I144</f>
        <v>26990.560000000001</v>
      </c>
      <c r="G159" s="56"/>
    </row>
    <row r="160" spans="1:9" ht="12.75" customHeight="1" x14ac:dyDescent="0.2">
      <c r="A160" s="612" t="s">
        <v>21</v>
      </c>
      <c r="B160" s="613"/>
      <c r="C160" s="27"/>
      <c r="D160" s="28">
        <f>SUM(D147:D158)</f>
        <v>156209.69509999998</v>
      </c>
      <c r="E160" s="28">
        <f>SUM(E147:E151)</f>
        <v>10437.755000000001</v>
      </c>
      <c r="F160" s="124">
        <f>F147+F148+F149+F150+F151+F152+F158+F159</f>
        <v>272946.20010000002</v>
      </c>
    </row>
  </sheetData>
  <autoFilter ref="A5:I138"/>
  <mergeCells count="53">
    <mergeCell ref="G1:H1"/>
    <mergeCell ref="A1:B1"/>
    <mergeCell ref="D28:D31"/>
    <mergeCell ref="A28:A35"/>
    <mergeCell ref="C28:C35"/>
    <mergeCell ref="A10:A17"/>
    <mergeCell ref="D10:D17"/>
    <mergeCell ref="C10:C17"/>
    <mergeCell ref="A84:A88"/>
    <mergeCell ref="A66:A68"/>
    <mergeCell ref="C66:C68"/>
    <mergeCell ref="D66:D68"/>
    <mergeCell ref="B66:B68"/>
    <mergeCell ref="A150:B150"/>
    <mergeCell ref="C57:C65"/>
    <mergeCell ref="B57:B65"/>
    <mergeCell ref="D61:D65"/>
    <mergeCell ref="C39:C41"/>
    <mergeCell ref="D39:D41"/>
    <mergeCell ref="A42:A44"/>
    <mergeCell ref="C42:C44"/>
    <mergeCell ref="D42:D44"/>
    <mergeCell ref="B39:B44"/>
    <mergeCell ref="A159:B159"/>
    <mergeCell ref="A50:A51"/>
    <mergeCell ref="C50:C51"/>
    <mergeCell ref="D50:D51"/>
    <mergeCell ref="B50:B51"/>
    <mergeCell ref="D32:D35"/>
    <mergeCell ref="B28:B36"/>
    <mergeCell ref="A106:A118"/>
    <mergeCell ref="A157:B157"/>
    <mergeCell ref="A155:B155"/>
    <mergeCell ref="A158:B158"/>
    <mergeCell ref="G2:H2"/>
    <mergeCell ref="C45:C49"/>
    <mergeCell ref="D45:D49"/>
    <mergeCell ref="B45:B49"/>
    <mergeCell ref="A39:A41"/>
    <mergeCell ref="B10:B18"/>
    <mergeCell ref="A151:B151"/>
    <mergeCell ref="D58:D60"/>
    <mergeCell ref="A58:A65"/>
    <mergeCell ref="B37:B38"/>
    <mergeCell ref="A45:A49"/>
    <mergeCell ref="A160:B160"/>
    <mergeCell ref="A147:B147"/>
    <mergeCell ref="A148:B148"/>
    <mergeCell ref="A149:B149"/>
    <mergeCell ref="A152:B152"/>
    <mergeCell ref="A153:B153"/>
    <mergeCell ref="A156:B156"/>
    <mergeCell ref="A154:B154"/>
  </mergeCells>
  <phoneticPr fontId="0" type="noConversion"/>
  <pageMargins left="0" right="0" top="0.39370078740157483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7"/>
  <dimension ref="A1:IU160"/>
  <sheetViews>
    <sheetView topLeftCell="A139" zoomScaleNormal="100" workbookViewId="0">
      <selection activeCell="A151" sqref="A151:B151"/>
    </sheetView>
  </sheetViews>
  <sheetFormatPr defaultRowHeight="12.75" customHeight="1" x14ac:dyDescent="0.2"/>
  <cols>
    <col min="1" max="1" width="22.7109375" customWidth="1"/>
    <col min="2" max="2" width="11.7109375" customWidth="1"/>
    <col min="3" max="3" width="12.140625" customWidth="1"/>
    <col min="4" max="4" width="17.5703125" customWidth="1"/>
    <col min="5" max="5" width="27" customWidth="1"/>
    <col min="6" max="6" width="11.85546875" customWidth="1"/>
    <col min="7" max="7" width="9.140625" customWidth="1"/>
    <col min="8" max="8" width="11" customWidth="1"/>
    <col min="9" max="9" width="14.5703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1963</v>
      </c>
      <c r="E2" s="5">
        <v>327904.34000000003</v>
      </c>
      <c r="F2" s="6">
        <v>285593.15000000002</v>
      </c>
      <c r="G2" s="586">
        <f>E2-F2</f>
        <v>42311.19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26</v>
      </c>
      <c r="F3" s="1"/>
      <c r="G3" s="1"/>
      <c r="H3" s="1" t="s">
        <v>24</v>
      </c>
      <c r="I3" s="8">
        <f>F2-F160</f>
        <v>-216317.64450000005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422"/>
      <c r="B6" s="73">
        <v>6678.5</v>
      </c>
      <c r="C6" s="73" t="s">
        <v>65</v>
      </c>
      <c r="D6" s="323"/>
      <c r="E6" s="53"/>
      <c r="F6" s="53"/>
      <c r="G6" s="53"/>
      <c r="H6" s="156"/>
      <c r="I6" s="204">
        <f t="shared" ref="I6:I25" si="0">G6*H6</f>
        <v>0</v>
      </c>
    </row>
    <row r="7" spans="1:9" ht="12.75" customHeight="1" x14ac:dyDescent="0.2">
      <c r="A7" s="588" t="s">
        <v>153</v>
      </c>
      <c r="B7" s="579">
        <v>6657.95</v>
      </c>
      <c r="C7" s="579" t="s">
        <v>66</v>
      </c>
      <c r="D7" s="591"/>
      <c r="E7" s="85" t="s">
        <v>534</v>
      </c>
      <c r="F7" s="85" t="s">
        <v>100</v>
      </c>
      <c r="G7" s="85">
        <v>4</v>
      </c>
      <c r="H7" s="158">
        <v>154.94999999999999</v>
      </c>
      <c r="I7" s="39">
        <f t="shared" si="0"/>
        <v>619.79999999999995</v>
      </c>
    </row>
    <row r="8" spans="1:9" ht="12.75" customHeight="1" x14ac:dyDescent="0.2">
      <c r="A8" s="589"/>
      <c r="B8" s="581"/>
      <c r="C8" s="581"/>
      <c r="D8" s="595"/>
      <c r="E8" s="15" t="s">
        <v>185</v>
      </c>
      <c r="F8" s="15" t="s">
        <v>100</v>
      </c>
      <c r="G8" s="15">
        <v>2</v>
      </c>
      <c r="H8" s="16">
        <v>40</v>
      </c>
      <c r="I8" s="43">
        <f t="shared" si="0"/>
        <v>80</v>
      </c>
    </row>
    <row r="9" spans="1:9" ht="12.75" customHeight="1" x14ac:dyDescent="0.2">
      <c r="A9" s="589"/>
      <c r="B9" s="581"/>
      <c r="C9" s="581"/>
      <c r="D9" s="595"/>
      <c r="E9" s="15" t="s">
        <v>535</v>
      </c>
      <c r="F9" s="15" t="s">
        <v>102</v>
      </c>
      <c r="G9" s="15">
        <v>1</v>
      </c>
      <c r="H9" s="16">
        <v>85</v>
      </c>
      <c r="I9" s="43">
        <f t="shared" si="0"/>
        <v>85</v>
      </c>
    </row>
    <row r="10" spans="1:9" ht="12.75" customHeight="1" thickBot="1" x14ac:dyDescent="0.25">
      <c r="A10" s="590"/>
      <c r="B10" s="580"/>
      <c r="C10" s="580"/>
      <c r="D10" s="592"/>
      <c r="E10" s="40" t="s">
        <v>288</v>
      </c>
      <c r="F10" s="40" t="s">
        <v>100</v>
      </c>
      <c r="G10" s="40">
        <v>1</v>
      </c>
      <c r="H10" s="41">
        <v>300.55</v>
      </c>
      <c r="I10" s="42">
        <f t="shared" si="0"/>
        <v>300.55</v>
      </c>
    </row>
    <row r="11" spans="1:9" ht="12.75" customHeight="1" x14ac:dyDescent="0.2">
      <c r="A11" s="265"/>
      <c r="B11" s="33">
        <v>7120.89</v>
      </c>
      <c r="C11" s="33" t="s">
        <v>69</v>
      </c>
      <c r="D11" s="312"/>
      <c r="E11" s="35"/>
      <c r="F11" s="35"/>
      <c r="G11" s="35"/>
      <c r="H11" s="36"/>
      <c r="I11" s="160">
        <f t="shared" si="0"/>
        <v>0</v>
      </c>
    </row>
    <row r="12" spans="1:9" ht="12.75" customHeight="1" x14ac:dyDescent="0.2">
      <c r="A12" s="268"/>
      <c r="B12" s="13">
        <v>6265.11</v>
      </c>
      <c r="C12" s="13" t="s">
        <v>71</v>
      </c>
      <c r="D12" s="274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8"/>
      <c r="B13" s="13">
        <v>5811.02</v>
      </c>
      <c r="C13" s="13" t="s">
        <v>72</v>
      </c>
      <c r="D13" s="274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316"/>
      <c r="B14" s="74">
        <v>5184.3100000000004</v>
      </c>
      <c r="C14" s="74" t="s">
        <v>73</v>
      </c>
      <c r="D14" s="326"/>
      <c r="E14" s="76"/>
      <c r="F14" s="76"/>
      <c r="G14" s="76"/>
      <c r="H14" s="77"/>
      <c r="I14" s="204">
        <f t="shared" si="0"/>
        <v>0</v>
      </c>
    </row>
    <row r="15" spans="1:9" ht="12.75" customHeight="1" thickBot="1" x14ac:dyDescent="0.25">
      <c r="A15" s="46" t="s">
        <v>522</v>
      </c>
      <c r="B15" s="88">
        <v>5146.9799999999996</v>
      </c>
      <c r="C15" s="88" t="s">
        <v>74</v>
      </c>
      <c r="D15" s="407" t="s">
        <v>993</v>
      </c>
      <c r="E15" s="47" t="s">
        <v>951</v>
      </c>
      <c r="F15" s="47" t="s">
        <v>102</v>
      </c>
      <c r="G15" s="47">
        <v>5</v>
      </c>
      <c r="H15" s="48">
        <v>148</v>
      </c>
      <c r="I15" s="49">
        <f t="shared" si="0"/>
        <v>740</v>
      </c>
    </row>
    <row r="16" spans="1:9" ht="12.75" customHeight="1" thickBot="1" x14ac:dyDescent="0.25">
      <c r="A16" s="32"/>
      <c r="B16" s="33">
        <v>4213.9470000000001</v>
      </c>
      <c r="C16" s="33" t="s">
        <v>75</v>
      </c>
      <c r="D16" s="34"/>
      <c r="E16" s="35"/>
      <c r="F16" s="35"/>
      <c r="G16" s="35"/>
      <c r="H16" s="36"/>
      <c r="I16" s="160">
        <f t="shared" si="0"/>
        <v>0</v>
      </c>
    </row>
    <row r="17" spans="1:9" ht="12.75" customHeight="1" x14ac:dyDescent="0.2">
      <c r="A17" s="588" t="s">
        <v>214</v>
      </c>
      <c r="B17" s="579">
        <v>4578.3100000000004</v>
      </c>
      <c r="C17" s="579" t="s">
        <v>76</v>
      </c>
      <c r="D17" s="591"/>
      <c r="E17" s="37" t="s">
        <v>211</v>
      </c>
      <c r="F17" s="37" t="s">
        <v>137</v>
      </c>
      <c r="G17" s="37">
        <v>2.08</v>
      </c>
      <c r="H17" s="38">
        <v>197.09</v>
      </c>
      <c r="I17" s="39">
        <f t="shared" si="0"/>
        <v>409.94720000000001</v>
      </c>
    </row>
    <row r="18" spans="1:9" ht="12.75" customHeight="1" thickBot="1" x14ac:dyDescent="0.25">
      <c r="A18" s="590"/>
      <c r="B18" s="580"/>
      <c r="C18" s="580"/>
      <c r="D18" s="592"/>
      <c r="E18" s="86" t="s">
        <v>212</v>
      </c>
      <c r="F18" s="86" t="s">
        <v>102</v>
      </c>
      <c r="G18" s="86">
        <v>0.05</v>
      </c>
      <c r="H18" s="87">
        <v>116</v>
      </c>
      <c r="I18" s="42">
        <f t="shared" si="0"/>
        <v>5.8000000000000007</v>
      </c>
    </row>
    <row r="19" spans="1:9" ht="12.75" customHeight="1" thickBot="1" x14ac:dyDescent="0.25">
      <c r="A19" s="316"/>
      <c r="B19" s="74">
        <v>4639.2790000000005</v>
      </c>
      <c r="C19" s="74" t="s">
        <v>77</v>
      </c>
      <c r="D19" s="75"/>
      <c r="E19" s="76"/>
      <c r="F19" s="76"/>
      <c r="G19" s="76"/>
      <c r="H19" s="77"/>
      <c r="I19" s="204">
        <f t="shared" si="0"/>
        <v>0</v>
      </c>
    </row>
    <row r="20" spans="1:9" ht="12.75" customHeight="1" x14ac:dyDescent="0.2">
      <c r="A20" s="588" t="s">
        <v>214</v>
      </c>
      <c r="B20" s="579">
        <v>5017.5379999999996</v>
      </c>
      <c r="C20" s="579" t="s">
        <v>78</v>
      </c>
      <c r="D20" s="591" t="s">
        <v>277</v>
      </c>
      <c r="E20" s="37" t="s">
        <v>211</v>
      </c>
      <c r="F20" s="37" t="s">
        <v>137</v>
      </c>
      <c r="G20" s="37">
        <v>3.12</v>
      </c>
      <c r="H20" s="38">
        <v>197.09</v>
      </c>
      <c r="I20" s="39">
        <f t="shared" si="0"/>
        <v>614.92079999999999</v>
      </c>
    </row>
    <row r="21" spans="1:9" ht="12.75" customHeight="1" thickBot="1" x14ac:dyDescent="0.25">
      <c r="A21" s="590"/>
      <c r="B21" s="580"/>
      <c r="C21" s="580"/>
      <c r="D21" s="592"/>
      <c r="E21" s="40" t="s">
        <v>212</v>
      </c>
      <c r="F21" s="40" t="s">
        <v>102</v>
      </c>
      <c r="G21" s="40">
        <v>0.05</v>
      </c>
      <c r="H21" s="41">
        <v>116</v>
      </c>
      <c r="I21" s="42">
        <f t="shared" si="0"/>
        <v>5.8000000000000007</v>
      </c>
    </row>
    <row r="22" spans="1:9" ht="12.75" customHeight="1" x14ac:dyDescent="0.2">
      <c r="A22" s="588" t="s">
        <v>1533</v>
      </c>
      <c r="B22" s="579">
        <v>5001.1350000000002</v>
      </c>
      <c r="C22" s="579" t="s">
        <v>79</v>
      </c>
      <c r="D22" s="591"/>
      <c r="E22" s="85" t="s">
        <v>1534</v>
      </c>
      <c r="F22" s="85" t="s">
        <v>100</v>
      </c>
      <c r="G22" s="85">
        <v>1</v>
      </c>
      <c r="H22" s="158">
        <v>480</v>
      </c>
      <c r="I22" s="159">
        <f t="shared" si="0"/>
        <v>480</v>
      </c>
    </row>
    <row r="23" spans="1:9" ht="12.75" customHeight="1" x14ac:dyDescent="0.2">
      <c r="A23" s="589"/>
      <c r="B23" s="581"/>
      <c r="C23" s="581"/>
      <c r="D23" s="595"/>
      <c r="E23" s="15" t="s">
        <v>1535</v>
      </c>
      <c r="F23" s="15" t="s">
        <v>108</v>
      </c>
      <c r="G23" s="15">
        <v>0.25</v>
      </c>
      <c r="H23" s="16">
        <v>277</v>
      </c>
      <c r="I23" s="43">
        <f t="shared" si="0"/>
        <v>69.25</v>
      </c>
    </row>
    <row r="24" spans="1:9" ht="12.75" customHeight="1" x14ac:dyDescent="0.2">
      <c r="A24" s="589"/>
      <c r="B24" s="581"/>
      <c r="C24" s="581"/>
      <c r="D24" s="595"/>
      <c r="E24" s="15" t="s">
        <v>378</v>
      </c>
      <c r="F24" s="15" t="s">
        <v>111</v>
      </c>
      <c r="G24" s="15">
        <v>1</v>
      </c>
      <c r="H24" s="16">
        <v>345</v>
      </c>
      <c r="I24" s="43">
        <f t="shared" si="0"/>
        <v>345</v>
      </c>
    </row>
    <row r="25" spans="1:9" ht="12.75" customHeight="1" thickBot="1" x14ac:dyDescent="0.25">
      <c r="A25" s="590"/>
      <c r="B25" s="580"/>
      <c r="C25" s="580"/>
      <c r="D25" s="592"/>
      <c r="E25" s="40" t="s">
        <v>1536</v>
      </c>
      <c r="F25" s="40" t="s">
        <v>100</v>
      </c>
      <c r="G25" s="40">
        <v>1</v>
      </c>
      <c r="H25" s="41">
        <v>90</v>
      </c>
      <c r="I25" s="42">
        <f t="shared" si="0"/>
        <v>90</v>
      </c>
    </row>
    <row r="26" spans="1:9" ht="12.75" customHeight="1" thickBot="1" x14ac:dyDescent="0.25">
      <c r="A26" s="221"/>
      <c r="B26" s="226">
        <f>SUM(B6:B25)</f>
        <v>66314.968999999997</v>
      </c>
      <c r="C26" s="227"/>
      <c r="D26" s="226"/>
      <c r="E26" s="228"/>
      <c r="F26" s="227"/>
      <c r="G26" s="227"/>
      <c r="H26" s="226" t="s">
        <v>16</v>
      </c>
      <c r="I26" s="439">
        <f>SUM(I6:I25)</f>
        <v>3846.0680000000002</v>
      </c>
    </row>
    <row r="27" spans="1:9" ht="77.25" thickBot="1" x14ac:dyDescent="0.25">
      <c r="A27" s="137" t="s">
        <v>1602</v>
      </c>
      <c r="B27" s="90" t="s">
        <v>15</v>
      </c>
      <c r="C27" s="90" t="s">
        <v>4</v>
      </c>
      <c r="D27" s="90" t="s">
        <v>22</v>
      </c>
      <c r="E27" s="91" t="s">
        <v>17</v>
      </c>
      <c r="F27" s="90" t="s">
        <v>18</v>
      </c>
      <c r="G27" s="90" t="s">
        <v>9</v>
      </c>
      <c r="H27" s="90" t="s">
        <v>12</v>
      </c>
      <c r="I27" s="118" t="s">
        <v>11</v>
      </c>
    </row>
    <row r="28" spans="1:9" x14ac:dyDescent="0.2">
      <c r="A28" s="588" t="s">
        <v>353</v>
      </c>
      <c r="B28" s="579">
        <v>11314.4</v>
      </c>
      <c r="C28" s="579" t="s">
        <v>65</v>
      </c>
      <c r="D28" s="591"/>
      <c r="E28" s="37" t="s">
        <v>355</v>
      </c>
      <c r="F28" s="37" t="s">
        <v>100</v>
      </c>
      <c r="G28" s="37">
        <v>2</v>
      </c>
      <c r="H28" s="38">
        <v>17</v>
      </c>
      <c r="I28" s="39">
        <f>G28*H28</f>
        <v>34</v>
      </c>
    </row>
    <row r="29" spans="1:9" x14ac:dyDescent="0.2">
      <c r="A29" s="589"/>
      <c r="B29" s="581"/>
      <c r="C29" s="581"/>
      <c r="D29" s="595"/>
      <c r="E29" s="35" t="s">
        <v>361</v>
      </c>
      <c r="F29" s="35" t="s">
        <v>100</v>
      </c>
      <c r="G29" s="35">
        <v>1</v>
      </c>
      <c r="H29" s="36">
        <v>20.95</v>
      </c>
      <c r="I29" s="160">
        <f>G29*H29</f>
        <v>20.95</v>
      </c>
    </row>
    <row r="30" spans="1:9" ht="12.75" customHeight="1" thickBot="1" x14ac:dyDescent="0.25">
      <c r="A30" s="590"/>
      <c r="B30" s="580"/>
      <c r="C30" s="580"/>
      <c r="D30" s="592"/>
      <c r="E30" s="473" t="s">
        <v>358</v>
      </c>
      <c r="F30" s="473" t="s">
        <v>100</v>
      </c>
      <c r="G30" s="473">
        <v>4</v>
      </c>
      <c r="H30" s="474">
        <v>20</v>
      </c>
      <c r="I30" s="406">
        <f t="shared" ref="I30:I86" si="1">G30*H30</f>
        <v>80</v>
      </c>
    </row>
    <row r="31" spans="1:9" x14ac:dyDescent="0.2">
      <c r="A31" s="588" t="s">
        <v>353</v>
      </c>
      <c r="B31" s="579">
        <v>9454.4599999999991</v>
      </c>
      <c r="C31" s="579" t="s">
        <v>66</v>
      </c>
      <c r="D31" s="591"/>
      <c r="E31" s="37" t="s">
        <v>355</v>
      </c>
      <c r="F31" s="37" t="s">
        <v>100</v>
      </c>
      <c r="G31" s="37">
        <v>3</v>
      </c>
      <c r="H31" s="38">
        <v>17</v>
      </c>
      <c r="I31" s="39">
        <f t="shared" si="1"/>
        <v>51</v>
      </c>
    </row>
    <row r="32" spans="1:9" ht="12.75" customHeight="1" x14ac:dyDescent="0.2">
      <c r="A32" s="589"/>
      <c r="B32" s="581"/>
      <c r="C32" s="581"/>
      <c r="D32" s="595"/>
      <c r="E32" s="471" t="s">
        <v>363</v>
      </c>
      <c r="F32" s="471" t="s">
        <v>100</v>
      </c>
      <c r="G32" s="471">
        <v>1</v>
      </c>
      <c r="H32" s="472">
        <v>35</v>
      </c>
      <c r="I32" s="335">
        <f t="shared" si="1"/>
        <v>35</v>
      </c>
    </row>
    <row r="33" spans="1:9" x14ac:dyDescent="0.2">
      <c r="A33" s="589"/>
      <c r="B33" s="581"/>
      <c r="C33" s="581"/>
      <c r="D33" s="595"/>
      <c r="E33" s="15" t="s">
        <v>404</v>
      </c>
      <c r="F33" s="15" t="s">
        <v>100</v>
      </c>
      <c r="G33" s="15">
        <v>2</v>
      </c>
      <c r="H33" s="16">
        <v>42</v>
      </c>
      <c r="I33" s="299">
        <f t="shared" si="1"/>
        <v>84</v>
      </c>
    </row>
    <row r="34" spans="1:9" ht="12.75" customHeight="1" x14ac:dyDescent="0.2">
      <c r="A34" s="589"/>
      <c r="B34" s="581"/>
      <c r="C34" s="581"/>
      <c r="D34" s="595"/>
      <c r="E34" s="15" t="s">
        <v>399</v>
      </c>
      <c r="F34" s="15" t="s">
        <v>100</v>
      </c>
      <c r="G34" s="15">
        <v>10</v>
      </c>
      <c r="H34" s="16">
        <v>17.920000000000002</v>
      </c>
      <c r="I34" s="299">
        <f t="shared" si="1"/>
        <v>179.20000000000002</v>
      </c>
    </row>
    <row r="35" spans="1:9" ht="12.75" customHeight="1" thickBot="1" x14ac:dyDescent="0.25">
      <c r="A35" s="590"/>
      <c r="B35" s="580"/>
      <c r="C35" s="580"/>
      <c r="D35" s="592"/>
      <c r="E35" s="469" t="s">
        <v>402</v>
      </c>
      <c r="F35" s="469" t="s">
        <v>100</v>
      </c>
      <c r="G35" s="469">
        <v>2</v>
      </c>
      <c r="H35" s="470">
        <v>16.16</v>
      </c>
      <c r="I35" s="300">
        <f t="shared" si="1"/>
        <v>32.32</v>
      </c>
    </row>
    <row r="36" spans="1:9" ht="12.75" customHeight="1" thickBot="1" x14ac:dyDescent="0.25">
      <c r="A36" s="321"/>
      <c r="B36" s="73">
        <v>9532.07</v>
      </c>
      <c r="C36" s="73" t="s">
        <v>69</v>
      </c>
      <c r="D36" s="323"/>
      <c r="E36" s="498"/>
      <c r="F36" s="498"/>
      <c r="G36" s="498"/>
      <c r="H36" s="499"/>
      <c r="I36" s="486">
        <f t="shared" si="1"/>
        <v>0</v>
      </c>
    </row>
    <row r="37" spans="1:9" ht="12.75" customHeight="1" x14ac:dyDescent="0.2">
      <c r="A37" s="588" t="s">
        <v>142</v>
      </c>
      <c r="B37" s="579">
        <v>8811.2800000000007</v>
      </c>
      <c r="C37" s="579" t="s">
        <v>71</v>
      </c>
      <c r="D37" s="591" t="s">
        <v>802</v>
      </c>
      <c r="E37" s="475" t="s">
        <v>804</v>
      </c>
      <c r="F37" s="475" t="s">
        <v>100</v>
      </c>
      <c r="G37" s="475">
        <v>4</v>
      </c>
      <c r="H37" s="476">
        <v>3288.2</v>
      </c>
      <c r="I37" s="298">
        <f t="shared" si="1"/>
        <v>13152.8</v>
      </c>
    </row>
    <row r="38" spans="1:9" ht="12.75" customHeight="1" x14ac:dyDescent="0.2">
      <c r="A38" s="589"/>
      <c r="B38" s="581"/>
      <c r="C38" s="581"/>
      <c r="D38" s="595"/>
      <c r="E38" s="295" t="s">
        <v>740</v>
      </c>
      <c r="F38" s="295" t="s">
        <v>102</v>
      </c>
      <c r="G38" s="295">
        <v>2</v>
      </c>
      <c r="H38" s="296">
        <v>73.75</v>
      </c>
      <c r="I38" s="299">
        <f t="shared" si="1"/>
        <v>147.5</v>
      </c>
    </row>
    <row r="39" spans="1:9" ht="12.75" customHeight="1" x14ac:dyDescent="0.2">
      <c r="A39" s="589"/>
      <c r="B39" s="581"/>
      <c r="C39" s="581"/>
      <c r="D39" s="595"/>
      <c r="E39" s="295" t="s">
        <v>741</v>
      </c>
      <c r="F39" s="295" t="s">
        <v>102</v>
      </c>
      <c r="G39" s="295">
        <v>1</v>
      </c>
      <c r="H39" s="296">
        <v>103.35</v>
      </c>
      <c r="I39" s="299">
        <f t="shared" si="1"/>
        <v>103.35</v>
      </c>
    </row>
    <row r="40" spans="1:9" ht="12.75" customHeight="1" x14ac:dyDescent="0.2">
      <c r="A40" s="589"/>
      <c r="B40" s="581"/>
      <c r="C40" s="581"/>
      <c r="D40" s="595"/>
      <c r="E40" s="295" t="s">
        <v>322</v>
      </c>
      <c r="F40" s="295" t="s">
        <v>100</v>
      </c>
      <c r="G40" s="295">
        <v>2</v>
      </c>
      <c r="H40" s="296">
        <v>567.34</v>
      </c>
      <c r="I40" s="299">
        <f t="shared" si="1"/>
        <v>1134.68</v>
      </c>
    </row>
    <row r="41" spans="1:9" ht="12.75" customHeight="1" x14ac:dyDescent="0.2">
      <c r="A41" s="589"/>
      <c r="B41" s="581"/>
      <c r="C41" s="581"/>
      <c r="D41" s="595"/>
      <c r="E41" s="295" t="s">
        <v>352</v>
      </c>
      <c r="F41" s="295" t="s">
        <v>100</v>
      </c>
      <c r="G41" s="295">
        <v>10</v>
      </c>
      <c r="H41" s="296">
        <v>8.3699999999999992</v>
      </c>
      <c r="I41" s="299">
        <f t="shared" si="1"/>
        <v>83.699999999999989</v>
      </c>
    </row>
    <row r="42" spans="1:9" ht="12.75" customHeight="1" x14ac:dyDescent="0.2">
      <c r="A42" s="589"/>
      <c r="B42" s="581"/>
      <c r="C42" s="581"/>
      <c r="D42" s="595"/>
      <c r="E42" s="295" t="s">
        <v>805</v>
      </c>
      <c r="F42" s="295" t="s">
        <v>100</v>
      </c>
      <c r="G42" s="295">
        <v>1</v>
      </c>
      <c r="H42" s="296">
        <v>523.6</v>
      </c>
      <c r="I42" s="299">
        <f t="shared" si="1"/>
        <v>523.6</v>
      </c>
    </row>
    <row r="43" spans="1:9" ht="13.5" thickBot="1" x14ac:dyDescent="0.25">
      <c r="A43" s="590"/>
      <c r="B43" s="580"/>
      <c r="C43" s="580"/>
      <c r="D43" s="592"/>
      <c r="E43" s="40" t="s">
        <v>228</v>
      </c>
      <c r="F43" s="40" t="s">
        <v>100</v>
      </c>
      <c r="G43" s="40">
        <v>2</v>
      </c>
      <c r="H43" s="41">
        <v>8.07</v>
      </c>
      <c r="I43" s="300">
        <f t="shared" si="1"/>
        <v>16.14</v>
      </c>
    </row>
    <row r="44" spans="1:9" ht="12.75" customHeight="1" thickBot="1" x14ac:dyDescent="0.25">
      <c r="A44" s="321"/>
      <c r="B44" s="73">
        <v>8794.2099999999991</v>
      </c>
      <c r="C44" s="73" t="s">
        <v>72</v>
      </c>
      <c r="D44" s="323"/>
      <c r="E44" s="53"/>
      <c r="F44" s="53"/>
      <c r="G44" s="53"/>
      <c r="H44" s="156"/>
      <c r="I44" s="486">
        <f t="shared" si="1"/>
        <v>0</v>
      </c>
    </row>
    <row r="45" spans="1:9" ht="12.75" customHeight="1" x14ac:dyDescent="0.2">
      <c r="A45" s="588" t="s">
        <v>558</v>
      </c>
      <c r="B45" s="579">
        <v>8666.7000000000007</v>
      </c>
      <c r="C45" s="579" t="s">
        <v>73</v>
      </c>
      <c r="D45" s="591" t="s">
        <v>924</v>
      </c>
      <c r="E45" s="475" t="s">
        <v>336</v>
      </c>
      <c r="F45" s="475" t="s">
        <v>104</v>
      </c>
      <c r="G45" s="475">
        <v>1</v>
      </c>
      <c r="H45" s="476">
        <v>52.03</v>
      </c>
      <c r="I45" s="298">
        <f t="shared" si="1"/>
        <v>52.03</v>
      </c>
    </row>
    <row r="46" spans="1:9" ht="12.75" customHeight="1" x14ac:dyDescent="0.2">
      <c r="A46" s="589"/>
      <c r="B46" s="581"/>
      <c r="C46" s="581"/>
      <c r="D46" s="595"/>
      <c r="E46" s="295" t="s">
        <v>207</v>
      </c>
      <c r="F46" s="295" t="s">
        <v>100</v>
      </c>
      <c r="G46" s="295">
        <v>2</v>
      </c>
      <c r="H46" s="296">
        <v>5.85</v>
      </c>
      <c r="I46" s="299">
        <f t="shared" si="1"/>
        <v>11.7</v>
      </c>
    </row>
    <row r="47" spans="1:9" ht="12.75" customHeight="1" thickBot="1" x14ac:dyDescent="0.25">
      <c r="A47" s="590"/>
      <c r="B47" s="580"/>
      <c r="C47" s="580"/>
      <c r="D47" s="592"/>
      <c r="E47" s="469" t="s">
        <v>765</v>
      </c>
      <c r="F47" s="469" t="s">
        <v>100</v>
      </c>
      <c r="G47" s="469">
        <v>2</v>
      </c>
      <c r="H47" s="470">
        <v>72.92</v>
      </c>
      <c r="I47" s="300">
        <f t="shared" si="1"/>
        <v>145.84</v>
      </c>
    </row>
    <row r="48" spans="1:9" ht="12.75" customHeight="1" x14ac:dyDescent="0.2">
      <c r="A48" s="588" t="s">
        <v>353</v>
      </c>
      <c r="B48" s="579">
        <v>13645.79</v>
      </c>
      <c r="C48" s="599" t="s">
        <v>74</v>
      </c>
      <c r="D48" s="642"/>
      <c r="E48" s="475" t="s">
        <v>991</v>
      </c>
      <c r="F48" s="475" t="s">
        <v>100</v>
      </c>
      <c r="G48" s="475">
        <v>1</v>
      </c>
      <c r="H48" s="476">
        <v>4336.5</v>
      </c>
      <c r="I48" s="298">
        <f t="shared" si="1"/>
        <v>4336.5</v>
      </c>
    </row>
    <row r="49" spans="1:9" ht="13.5" thickBot="1" x14ac:dyDescent="0.25">
      <c r="A49" s="590"/>
      <c r="B49" s="580"/>
      <c r="C49" s="601"/>
      <c r="D49" s="644"/>
      <c r="E49" s="469" t="s">
        <v>992</v>
      </c>
      <c r="F49" s="469" t="s">
        <v>100</v>
      </c>
      <c r="G49" s="469">
        <v>3</v>
      </c>
      <c r="H49" s="470">
        <v>550.25</v>
      </c>
      <c r="I49" s="300">
        <f t="shared" si="1"/>
        <v>1650.75</v>
      </c>
    </row>
    <row r="50" spans="1:9" ht="12.75" customHeight="1" x14ac:dyDescent="0.2">
      <c r="A50" s="588" t="s">
        <v>353</v>
      </c>
      <c r="B50" s="579">
        <v>14091.95</v>
      </c>
      <c r="C50" s="599" t="s">
        <v>75</v>
      </c>
      <c r="D50" s="642"/>
      <c r="E50" s="475" t="s">
        <v>991</v>
      </c>
      <c r="F50" s="475" t="s">
        <v>100</v>
      </c>
      <c r="G50" s="475">
        <v>1</v>
      </c>
      <c r="H50" s="476">
        <v>4336.5</v>
      </c>
      <c r="I50" s="298">
        <f t="shared" si="1"/>
        <v>4336.5</v>
      </c>
    </row>
    <row r="51" spans="1:9" ht="13.5" thickBot="1" x14ac:dyDescent="0.25">
      <c r="A51" s="590"/>
      <c r="B51" s="580"/>
      <c r="C51" s="601"/>
      <c r="D51" s="644"/>
      <c r="E51" s="469" t="s">
        <v>1129</v>
      </c>
      <c r="F51" s="469" t="s">
        <v>100</v>
      </c>
      <c r="G51" s="469">
        <v>1</v>
      </c>
      <c r="H51" s="470">
        <v>57.08</v>
      </c>
      <c r="I51" s="300">
        <f t="shared" si="1"/>
        <v>57.08</v>
      </c>
    </row>
    <row r="52" spans="1:9" ht="12.75" customHeight="1" x14ac:dyDescent="0.2">
      <c r="A52" s="588" t="s">
        <v>118</v>
      </c>
      <c r="B52" s="599">
        <v>16581.66</v>
      </c>
      <c r="C52" s="579" t="s">
        <v>76</v>
      </c>
      <c r="D52" s="609" t="s">
        <v>1207</v>
      </c>
      <c r="E52" s="37" t="s">
        <v>209</v>
      </c>
      <c r="F52" s="37" t="s">
        <v>100</v>
      </c>
      <c r="G52" s="37">
        <v>1</v>
      </c>
      <c r="H52" s="38">
        <v>173.33</v>
      </c>
      <c r="I52" s="298">
        <f t="shared" si="1"/>
        <v>173.33</v>
      </c>
    </row>
    <row r="53" spans="1:9" ht="12.75" customHeight="1" x14ac:dyDescent="0.2">
      <c r="A53" s="589"/>
      <c r="B53" s="600"/>
      <c r="C53" s="581"/>
      <c r="D53" s="610"/>
      <c r="E53" s="15" t="s">
        <v>193</v>
      </c>
      <c r="F53" s="15" t="s">
        <v>100</v>
      </c>
      <c r="G53" s="15">
        <v>1</v>
      </c>
      <c r="H53" s="16">
        <v>110.19</v>
      </c>
      <c r="I53" s="299">
        <f t="shared" si="1"/>
        <v>110.19</v>
      </c>
    </row>
    <row r="54" spans="1:9" ht="12.75" customHeight="1" x14ac:dyDescent="0.2">
      <c r="A54" s="589"/>
      <c r="B54" s="600"/>
      <c r="C54" s="581"/>
      <c r="D54" s="610"/>
      <c r="E54" s="15" t="s">
        <v>240</v>
      </c>
      <c r="F54" s="15" t="s">
        <v>100</v>
      </c>
      <c r="G54" s="15">
        <v>1</v>
      </c>
      <c r="H54" s="16">
        <v>320</v>
      </c>
      <c r="I54" s="299">
        <f t="shared" si="1"/>
        <v>320</v>
      </c>
    </row>
    <row r="55" spans="1:9" ht="12.75" customHeight="1" x14ac:dyDescent="0.2">
      <c r="A55" s="589"/>
      <c r="B55" s="600"/>
      <c r="C55" s="581"/>
      <c r="D55" s="610"/>
      <c r="E55" s="295" t="s">
        <v>336</v>
      </c>
      <c r="F55" s="295" t="s">
        <v>104</v>
      </c>
      <c r="G55" s="295">
        <v>1</v>
      </c>
      <c r="H55" s="296">
        <v>52.03</v>
      </c>
      <c r="I55" s="299">
        <f t="shared" si="1"/>
        <v>52.03</v>
      </c>
    </row>
    <row r="56" spans="1:9" ht="12.75" customHeight="1" x14ac:dyDescent="0.2">
      <c r="A56" s="589"/>
      <c r="B56" s="600"/>
      <c r="C56" s="581"/>
      <c r="D56" s="610"/>
      <c r="E56" s="295" t="s">
        <v>1208</v>
      </c>
      <c r="F56" s="295" t="s">
        <v>100</v>
      </c>
      <c r="G56" s="295">
        <v>1</v>
      </c>
      <c r="H56" s="296">
        <v>61.59</v>
      </c>
      <c r="I56" s="299">
        <f t="shared" si="1"/>
        <v>61.59</v>
      </c>
    </row>
    <row r="57" spans="1:9" ht="12.75" customHeight="1" thickBot="1" x14ac:dyDescent="0.25">
      <c r="A57" s="590"/>
      <c r="B57" s="601"/>
      <c r="C57" s="580"/>
      <c r="D57" s="611"/>
      <c r="E57" s="469" t="s">
        <v>1096</v>
      </c>
      <c r="F57" s="469" t="s">
        <v>100</v>
      </c>
      <c r="G57" s="469">
        <v>1</v>
      </c>
      <c r="H57" s="470">
        <v>125</v>
      </c>
      <c r="I57" s="300">
        <f t="shared" si="1"/>
        <v>125</v>
      </c>
    </row>
    <row r="58" spans="1:9" ht="12.75" customHeight="1" x14ac:dyDescent="0.2">
      <c r="A58" s="588" t="s">
        <v>118</v>
      </c>
      <c r="B58" s="599">
        <v>13313.9</v>
      </c>
      <c r="C58" s="599" t="s">
        <v>77</v>
      </c>
      <c r="D58" s="642" t="s">
        <v>1312</v>
      </c>
      <c r="E58" s="475" t="s">
        <v>765</v>
      </c>
      <c r="F58" s="475" t="s">
        <v>100</v>
      </c>
      <c r="G58" s="475">
        <v>4</v>
      </c>
      <c r="H58" s="476">
        <v>72.92</v>
      </c>
      <c r="I58" s="298">
        <f t="shared" si="1"/>
        <v>291.68</v>
      </c>
    </row>
    <row r="59" spans="1:9" ht="12.75" customHeight="1" x14ac:dyDescent="0.2">
      <c r="A59" s="589"/>
      <c r="B59" s="600"/>
      <c r="C59" s="600"/>
      <c r="D59" s="664"/>
      <c r="E59" s="295" t="s">
        <v>346</v>
      </c>
      <c r="F59" s="295" t="s">
        <v>100</v>
      </c>
      <c r="G59" s="295">
        <v>1</v>
      </c>
      <c r="H59" s="296">
        <v>58</v>
      </c>
      <c r="I59" s="299">
        <f t="shared" si="1"/>
        <v>58</v>
      </c>
    </row>
    <row r="60" spans="1:9" ht="12.75" customHeight="1" x14ac:dyDescent="0.2">
      <c r="A60" s="589"/>
      <c r="B60" s="600"/>
      <c r="C60" s="600"/>
      <c r="D60" s="665" t="s">
        <v>1313</v>
      </c>
      <c r="E60" s="295" t="s">
        <v>275</v>
      </c>
      <c r="F60" s="295" t="s">
        <v>100</v>
      </c>
      <c r="G60" s="295">
        <v>2</v>
      </c>
      <c r="H60" s="296">
        <v>92.39</v>
      </c>
      <c r="I60" s="299">
        <f t="shared" si="1"/>
        <v>184.78</v>
      </c>
    </row>
    <row r="61" spans="1:9" ht="12.75" customHeight="1" x14ac:dyDescent="0.2">
      <c r="A61" s="589"/>
      <c r="B61" s="600"/>
      <c r="C61" s="600"/>
      <c r="D61" s="643"/>
      <c r="E61" s="295" t="s">
        <v>1314</v>
      </c>
      <c r="F61" s="295" t="s">
        <v>100</v>
      </c>
      <c r="G61" s="295">
        <v>1</v>
      </c>
      <c r="H61" s="296">
        <v>19.260000000000002</v>
      </c>
      <c r="I61" s="299">
        <f t="shared" si="1"/>
        <v>19.260000000000002</v>
      </c>
    </row>
    <row r="62" spans="1:9" ht="12.75" customHeight="1" x14ac:dyDescent="0.2">
      <c r="A62" s="589"/>
      <c r="B62" s="600"/>
      <c r="C62" s="600"/>
      <c r="D62" s="643"/>
      <c r="E62" s="295" t="s">
        <v>209</v>
      </c>
      <c r="F62" s="295" t="s">
        <v>100</v>
      </c>
      <c r="G62" s="295">
        <v>1</v>
      </c>
      <c r="H62" s="296">
        <v>173.33</v>
      </c>
      <c r="I62" s="299">
        <f t="shared" si="1"/>
        <v>173.33</v>
      </c>
    </row>
    <row r="63" spans="1:9" ht="12.75" customHeight="1" x14ac:dyDescent="0.2">
      <c r="A63" s="589"/>
      <c r="B63" s="600"/>
      <c r="C63" s="600"/>
      <c r="D63" s="643"/>
      <c r="E63" s="295" t="s">
        <v>600</v>
      </c>
      <c r="F63" s="295" t="s">
        <v>100</v>
      </c>
      <c r="G63" s="295">
        <v>1</v>
      </c>
      <c r="H63" s="296">
        <v>16.95</v>
      </c>
      <c r="I63" s="299">
        <f t="shared" si="1"/>
        <v>16.95</v>
      </c>
    </row>
    <row r="64" spans="1:9" ht="12.75" customHeight="1" x14ac:dyDescent="0.2">
      <c r="A64" s="589"/>
      <c r="B64" s="600"/>
      <c r="C64" s="600"/>
      <c r="D64" s="643"/>
      <c r="E64" s="295" t="s">
        <v>279</v>
      </c>
      <c r="F64" s="295" t="s">
        <v>102</v>
      </c>
      <c r="G64" s="295">
        <v>2</v>
      </c>
      <c r="H64" s="296">
        <v>104</v>
      </c>
      <c r="I64" s="299">
        <f t="shared" si="1"/>
        <v>208</v>
      </c>
    </row>
    <row r="65" spans="1:9" ht="12.75" customHeight="1" thickBot="1" x14ac:dyDescent="0.25">
      <c r="A65" s="590"/>
      <c r="B65" s="600"/>
      <c r="C65" s="600"/>
      <c r="D65" s="644"/>
      <c r="E65" s="469" t="s">
        <v>808</v>
      </c>
      <c r="F65" s="469" t="s">
        <v>100</v>
      </c>
      <c r="G65" s="469">
        <v>1</v>
      </c>
      <c r="H65" s="470">
        <v>60</v>
      </c>
      <c r="I65" s="300">
        <f t="shared" si="1"/>
        <v>60</v>
      </c>
    </row>
    <row r="66" spans="1:9" ht="12.75" customHeight="1" x14ac:dyDescent="0.2">
      <c r="A66" s="588" t="s">
        <v>1315</v>
      </c>
      <c r="B66" s="600"/>
      <c r="C66" s="600"/>
      <c r="D66" s="642" t="s">
        <v>1316</v>
      </c>
      <c r="E66" s="475" t="s">
        <v>206</v>
      </c>
      <c r="F66" s="475" t="s">
        <v>100</v>
      </c>
      <c r="G66" s="475">
        <v>1</v>
      </c>
      <c r="H66" s="476">
        <v>5.28</v>
      </c>
      <c r="I66" s="298">
        <f t="shared" si="1"/>
        <v>5.28</v>
      </c>
    </row>
    <row r="67" spans="1:9" ht="12.75" customHeight="1" thickBot="1" x14ac:dyDescent="0.25">
      <c r="A67" s="590"/>
      <c r="B67" s="601"/>
      <c r="C67" s="601"/>
      <c r="D67" s="644"/>
      <c r="E67" s="469" t="s">
        <v>274</v>
      </c>
      <c r="F67" s="469" t="s">
        <v>100</v>
      </c>
      <c r="G67" s="469">
        <v>1</v>
      </c>
      <c r="H67" s="470">
        <v>102.25</v>
      </c>
      <c r="I67" s="300">
        <f t="shared" si="1"/>
        <v>102.25</v>
      </c>
    </row>
    <row r="68" spans="1:9" ht="26.25" thickBot="1" x14ac:dyDescent="0.25">
      <c r="A68" s="46" t="s">
        <v>353</v>
      </c>
      <c r="B68" s="579">
        <v>17242.32</v>
      </c>
      <c r="C68" s="579" t="s">
        <v>78</v>
      </c>
      <c r="D68" s="47" t="s">
        <v>362</v>
      </c>
      <c r="E68" s="47" t="s">
        <v>361</v>
      </c>
      <c r="F68" s="47" t="s">
        <v>100</v>
      </c>
      <c r="G68" s="47">
        <v>1</v>
      </c>
      <c r="H68" s="48">
        <v>20.95</v>
      </c>
      <c r="I68" s="318">
        <f t="shared" si="1"/>
        <v>20.95</v>
      </c>
    </row>
    <row r="69" spans="1:9" ht="12.75" customHeight="1" x14ac:dyDescent="0.2">
      <c r="A69" s="588" t="s">
        <v>118</v>
      </c>
      <c r="B69" s="581"/>
      <c r="C69" s="581"/>
      <c r="D69" s="642" t="s">
        <v>1422</v>
      </c>
      <c r="E69" s="475" t="s">
        <v>609</v>
      </c>
      <c r="F69" s="475" t="s">
        <v>100</v>
      </c>
      <c r="G69" s="475">
        <v>1</v>
      </c>
      <c r="H69" s="476">
        <v>51</v>
      </c>
      <c r="I69" s="298">
        <f t="shared" si="1"/>
        <v>51</v>
      </c>
    </row>
    <row r="70" spans="1:9" ht="12.75" customHeight="1" x14ac:dyDescent="0.2">
      <c r="A70" s="589"/>
      <c r="B70" s="581"/>
      <c r="C70" s="581"/>
      <c r="D70" s="643"/>
      <c r="E70" s="295" t="s">
        <v>236</v>
      </c>
      <c r="F70" s="295" t="s">
        <v>104</v>
      </c>
      <c r="G70" s="295">
        <v>4</v>
      </c>
      <c r="H70" s="296">
        <v>56.72</v>
      </c>
      <c r="I70" s="299">
        <f t="shared" si="1"/>
        <v>226.88</v>
      </c>
    </row>
    <row r="71" spans="1:9" ht="12.75" customHeight="1" x14ac:dyDescent="0.2">
      <c r="A71" s="589"/>
      <c r="B71" s="581"/>
      <c r="C71" s="581"/>
      <c r="D71" s="643"/>
      <c r="E71" s="295" t="s">
        <v>1395</v>
      </c>
      <c r="F71" s="295" t="s">
        <v>100</v>
      </c>
      <c r="G71" s="295">
        <v>3</v>
      </c>
      <c r="H71" s="296">
        <v>68.430000000000007</v>
      </c>
      <c r="I71" s="299">
        <f t="shared" si="1"/>
        <v>205.29000000000002</v>
      </c>
    </row>
    <row r="72" spans="1:9" ht="12.75" customHeight="1" x14ac:dyDescent="0.2">
      <c r="A72" s="589"/>
      <c r="B72" s="581"/>
      <c r="C72" s="581"/>
      <c r="D72" s="643"/>
      <c r="E72" s="295" t="s">
        <v>333</v>
      </c>
      <c r="F72" s="295" t="s">
        <v>100</v>
      </c>
      <c r="G72" s="295">
        <v>3</v>
      </c>
      <c r="H72" s="296">
        <v>105.64</v>
      </c>
      <c r="I72" s="299">
        <f t="shared" si="1"/>
        <v>316.92</v>
      </c>
    </row>
    <row r="73" spans="1:9" ht="12.75" customHeight="1" x14ac:dyDescent="0.2">
      <c r="A73" s="589"/>
      <c r="B73" s="581"/>
      <c r="C73" s="581"/>
      <c r="D73" s="643"/>
      <c r="E73" s="295" t="s">
        <v>230</v>
      </c>
      <c r="F73" s="295" t="s">
        <v>100</v>
      </c>
      <c r="G73" s="295">
        <v>3</v>
      </c>
      <c r="H73" s="296">
        <v>50.75</v>
      </c>
      <c r="I73" s="299">
        <f t="shared" si="1"/>
        <v>152.25</v>
      </c>
    </row>
    <row r="74" spans="1:9" ht="12.75" customHeight="1" x14ac:dyDescent="0.2">
      <c r="A74" s="589"/>
      <c r="B74" s="581"/>
      <c r="C74" s="581"/>
      <c r="D74" s="643"/>
      <c r="E74" s="295" t="s">
        <v>237</v>
      </c>
      <c r="F74" s="295" t="s">
        <v>100</v>
      </c>
      <c r="G74" s="295">
        <v>6</v>
      </c>
      <c r="H74" s="296">
        <v>4.59</v>
      </c>
      <c r="I74" s="299">
        <f t="shared" si="1"/>
        <v>27.54</v>
      </c>
    </row>
    <row r="75" spans="1:9" ht="12.75" customHeight="1" x14ac:dyDescent="0.2">
      <c r="A75" s="589"/>
      <c r="B75" s="581"/>
      <c r="C75" s="581"/>
      <c r="D75" s="643"/>
      <c r="E75" s="295" t="s">
        <v>1423</v>
      </c>
      <c r="F75" s="295" t="s">
        <v>100</v>
      </c>
      <c r="G75" s="295">
        <v>2</v>
      </c>
      <c r="H75" s="296">
        <v>102.25</v>
      </c>
      <c r="I75" s="299">
        <f t="shared" si="1"/>
        <v>204.5</v>
      </c>
    </row>
    <row r="76" spans="1:9" ht="12.75" customHeight="1" x14ac:dyDescent="0.2">
      <c r="A76" s="589"/>
      <c r="B76" s="581"/>
      <c r="C76" s="581"/>
      <c r="D76" s="643"/>
      <c r="E76" s="295" t="s">
        <v>1424</v>
      </c>
      <c r="F76" s="295" t="s">
        <v>100</v>
      </c>
      <c r="G76" s="295">
        <v>1</v>
      </c>
      <c r="H76" s="296">
        <v>230</v>
      </c>
      <c r="I76" s="299">
        <f t="shared" si="1"/>
        <v>230</v>
      </c>
    </row>
    <row r="77" spans="1:9" ht="12.75" customHeight="1" x14ac:dyDescent="0.2">
      <c r="A77" s="589"/>
      <c r="B77" s="581"/>
      <c r="C77" s="581"/>
      <c r="D77" s="643"/>
      <c r="E77" s="295" t="s">
        <v>193</v>
      </c>
      <c r="F77" s="295" t="s">
        <v>100</v>
      </c>
      <c r="G77" s="295">
        <v>3</v>
      </c>
      <c r="H77" s="296">
        <v>110.19</v>
      </c>
      <c r="I77" s="299">
        <f t="shared" si="1"/>
        <v>330.57</v>
      </c>
    </row>
    <row r="78" spans="1:9" ht="12.75" customHeight="1" x14ac:dyDescent="0.2">
      <c r="A78" s="589"/>
      <c r="B78" s="581"/>
      <c r="C78" s="581"/>
      <c r="D78" s="643"/>
      <c r="E78" s="295" t="s">
        <v>209</v>
      </c>
      <c r="F78" s="295" t="s">
        <v>100</v>
      </c>
      <c r="G78" s="295">
        <v>3</v>
      </c>
      <c r="H78" s="296">
        <v>173.33</v>
      </c>
      <c r="I78" s="299">
        <f t="shared" si="1"/>
        <v>519.99</v>
      </c>
    </row>
    <row r="79" spans="1:9" ht="12.75" customHeight="1" thickBot="1" x14ac:dyDescent="0.25">
      <c r="A79" s="590"/>
      <c r="B79" s="580"/>
      <c r="C79" s="580"/>
      <c r="D79" s="644"/>
      <c r="E79" s="469" t="s">
        <v>419</v>
      </c>
      <c r="F79" s="469" t="s">
        <v>100</v>
      </c>
      <c r="G79" s="469">
        <v>1</v>
      </c>
      <c r="H79" s="470">
        <v>148.01</v>
      </c>
      <c r="I79" s="300">
        <f t="shared" si="1"/>
        <v>148.01</v>
      </c>
    </row>
    <row r="80" spans="1:9" x14ac:dyDescent="0.2">
      <c r="A80" s="588" t="s">
        <v>353</v>
      </c>
      <c r="B80" s="579">
        <v>14801.44</v>
      </c>
      <c r="C80" s="579" t="s">
        <v>79</v>
      </c>
      <c r="D80" s="591" t="s">
        <v>362</v>
      </c>
      <c r="E80" s="37" t="s">
        <v>355</v>
      </c>
      <c r="F80" s="37" t="s">
        <v>100</v>
      </c>
      <c r="G80" s="37">
        <v>2</v>
      </c>
      <c r="H80" s="38">
        <v>17</v>
      </c>
      <c r="I80" s="39">
        <f t="shared" si="1"/>
        <v>34</v>
      </c>
    </row>
    <row r="81" spans="1:9" x14ac:dyDescent="0.2">
      <c r="A81" s="589"/>
      <c r="B81" s="581"/>
      <c r="C81" s="581"/>
      <c r="D81" s="595"/>
      <c r="E81" s="15" t="s">
        <v>357</v>
      </c>
      <c r="F81" s="15" t="s">
        <v>100</v>
      </c>
      <c r="G81" s="15">
        <v>2</v>
      </c>
      <c r="H81" s="16">
        <v>30</v>
      </c>
      <c r="I81" s="43">
        <f t="shared" si="1"/>
        <v>60</v>
      </c>
    </row>
    <row r="82" spans="1:9" ht="13.5" thickBot="1" x14ac:dyDescent="0.25">
      <c r="A82" s="590"/>
      <c r="B82" s="581"/>
      <c r="C82" s="581"/>
      <c r="D82" s="592"/>
      <c r="E82" s="40" t="s">
        <v>356</v>
      </c>
      <c r="F82" s="40" t="s">
        <v>100</v>
      </c>
      <c r="G82" s="40">
        <v>1</v>
      </c>
      <c r="H82" s="41">
        <v>44.8</v>
      </c>
      <c r="I82" s="42">
        <f t="shared" si="1"/>
        <v>44.8</v>
      </c>
    </row>
    <row r="83" spans="1:9" x14ac:dyDescent="0.2">
      <c r="A83" s="588" t="s">
        <v>118</v>
      </c>
      <c r="B83" s="581"/>
      <c r="C83" s="581"/>
      <c r="D83" s="591" t="s">
        <v>1530</v>
      </c>
      <c r="E83" s="37" t="s">
        <v>273</v>
      </c>
      <c r="F83" s="37" t="s">
        <v>104</v>
      </c>
      <c r="G83" s="37">
        <v>3</v>
      </c>
      <c r="H83" s="38">
        <v>55.65</v>
      </c>
      <c r="I83" s="39">
        <f t="shared" si="1"/>
        <v>166.95</v>
      </c>
    </row>
    <row r="84" spans="1:9" ht="13.5" thickBot="1" x14ac:dyDescent="0.25">
      <c r="A84" s="590"/>
      <c r="B84" s="581"/>
      <c r="C84" s="581"/>
      <c r="D84" s="592"/>
      <c r="E84" s="86" t="s">
        <v>1531</v>
      </c>
      <c r="F84" s="86" t="s">
        <v>100</v>
      </c>
      <c r="G84" s="86">
        <v>2</v>
      </c>
      <c r="H84" s="87">
        <v>290</v>
      </c>
      <c r="I84" s="203">
        <f t="shared" si="1"/>
        <v>580</v>
      </c>
    </row>
    <row r="85" spans="1:9" x14ac:dyDescent="0.2">
      <c r="A85" s="588" t="s">
        <v>118</v>
      </c>
      <c r="B85" s="581"/>
      <c r="C85" s="581"/>
      <c r="D85" s="591" t="s">
        <v>1532</v>
      </c>
      <c r="E85" s="37" t="s">
        <v>333</v>
      </c>
      <c r="F85" s="37" t="s">
        <v>100</v>
      </c>
      <c r="G85" s="37">
        <v>3</v>
      </c>
      <c r="H85" s="38">
        <v>105.64</v>
      </c>
      <c r="I85" s="39">
        <f t="shared" si="1"/>
        <v>316.92</v>
      </c>
    </row>
    <row r="86" spans="1:9" ht="12.75" customHeight="1" thickBot="1" x14ac:dyDescent="0.25">
      <c r="A86" s="590"/>
      <c r="B86" s="580"/>
      <c r="C86" s="580"/>
      <c r="D86" s="592"/>
      <c r="E86" s="469" t="s">
        <v>209</v>
      </c>
      <c r="F86" s="469" t="s">
        <v>100</v>
      </c>
      <c r="G86" s="469">
        <v>1</v>
      </c>
      <c r="H86" s="470">
        <v>173.33</v>
      </c>
      <c r="I86" s="300">
        <f t="shared" si="1"/>
        <v>173.33</v>
      </c>
    </row>
    <row r="87" spans="1:9" ht="12.75" customHeight="1" thickBot="1" x14ac:dyDescent="0.25">
      <c r="A87" s="183"/>
      <c r="B87" s="200">
        <f>SUM(B28:B86)</f>
        <v>146250.18</v>
      </c>
      <c r="C87" s="201"/>
      <c r="D87" s="200"/>
      <c r="E87" s="202"/>
      <c r="F87" s="201"/>
      <c r="G87" s="201"/>
      <c r="H87" s="200" t="s">
        <v>16</v>
      </c>
      <c r="I87" s="233">
        <f>SUM(I28:I86)</f>
        <v>32040.210000000003</v>
      </c>
    </row>
    <row r="88" spans="1:9" ht="64.5" thickBot="1" x14ac:dyDescent="0.25">
      <c r="A88" s="137" t="s">
        <v>381</v>
      </c>
      <c r="B88" s="117" t="s">
        <v>15</v>
      </c>
      <c r="C88" s="117" t="s">
        <v>4</v>
      </c>
      <c r="D88" s="117" t="s">
        <v>22</v>
      </c>
      <c r="E88" s="121" t="s">
        <v>17</v>
      </c>
      <c r="F88" s="117" t="s">
        <v>18</v>
      </c>
      <c r="G88" s="117" t="s">
        <v>9</v>
      </c>
      <c r="H88" s="117" t="s">
        <v>12</v>
      </c>
      <c r="I88" s="118" t="s">
        <v>11</v>
      </c>
    </row>
    <row r="89" spans="1:9" ht="12.75" customHeight="1" thickBot="1" x14ac:dyDescent="0.25">
      <c r="A89" s="230"/>
      <c r="B89" s="107">
        <v>3728.46</v>
      </c>
      <c r="C89" s="58" t="s">
        <v>65</v>
      </c>
      <c r="D89" s="67"/>
      <c r="E89" s="59"/>
      <c r="F89" s="59"/>
      <c r="G89" s="59"/>
      <c r="H89" s="60"/>
      <c r="I89" s="61"/>
    </row>
    <row r="90" spans="1:9" ht="12.75" customHeight="1" thickBot="1" x14ac:dyDescent="0.25">
      <c r="A90" s="230"/>
      <c r="B90" s="108">
        <v>3775.66</v>
      </c>
      <c r="C90" s="95" t="s">
        <v>66</v>
      </c>
      <c r="D90" s="96"/>
      <c r="E90" s="97"/>
      <c r="F90" s="97"/>
      <c r="G90" s="97"/>
      <c r="H90" s="98"/>
      <c r="I90" s="99"/>
    </row>
    <row r="91" spans="1:9" ht="12.75" customHeight="1" thickBot="1" x14ac:dyDescent="0.25">
      <c r="A91" s="230"/>
      <c r="B91" s="109">
        <v>3587.56</v>
      </c>
      <c r="C91" s="88" t="s">
        <v>69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3570.38</v>
      </c>
      <c r="C92" s="88" t="s">
        <v>71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3657.23</v>
      </c>
      <c r="C93" s="88" t="s">
        <v>72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3953.69</v>
      </c>
      <c r="C94" s="88" t="s">
        <v>73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24"/>
      <c r="B95" s="109">
        <v>3383.69</v>
      </c>
      <c r="C95" s="88" t="s">
        <v>74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24"/>
      <c r="B96" s="109">
        <v>4344.5847000000003</v>
      </c>
      <c r="C96" s="88" t="s">
        <v>75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24"/>
      <c r="B97" s="109">
        <v>3548.6107999999999</v>
      </c>
      <c r="C97" s="88" t="s">
        <v>76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24"/>
      <c r="B98" s="109">
        <v>3360.9137999999998</v>
      </c>
      <c r="C98" s="88" t="s">
        <v>77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24"/>
      <c r="B99" s="109">
        <v>3760.1035999999999</v>
      </c>
      <c r="C99" s="88" t="s">
        <v>78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24"/>
      <c r="B100" s="109">
        <v>3815.2685999999999</v>
      </c>
      <c r="C100" s="88" t="s">
        <v>79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1"/>
      <c r="B101" s="512">
        <f>SUM(B89:B100)</f>
        <v>44486.151500000007</v>
      </c>
      <c r="C101" s="518" t="s">
        <v>86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596" t="s">
        <v>114</v>
      </c>
      <c r="B102" s="109">
        <v>400.22</v>
      </c>
      <c r="C102" s="88" t="s">
        <v>72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597"/>
      <c r="B103" s="109">
        <v>599.6</v>
      </c>
      <c r="C103" s="88" t="s">
        <v>73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597"/>
      <c r="B104" s="109">
        <v>294.27</v>
      </c>
      <c r="C104" s="88" t="s">
        <v>74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597"/>
      <c r="B105" s="109">
        <v>119.18</v>
      </c>
      <c r="C105" s="88" t="s">
        <v>75</v>
      </c>
      <c r="D105" s="89"/>
      <c r="E105" s="47"/>
      <c r="F105" s="47"/>
      <c r="G105" s="47"/>
      <c r="H105" s="48"/>
      <c r="I105" s="49"/>
    </row>
    <row r="106" spans="1:9" ht="12.75" customHeight="1" thickBot="1" x14ac:dyDescent="0.25">
      <c r="A106" s="598"/>
      <c r="B106" s="512">
        <f>SUM(B102:B105)</f>
        <v>1413.2700000000002</v>
      </c>
      <c r="C106" s="518" t="s">
        <v>86</v>
      </c>
      <c r="D106" s="89"/>
      <c r="E106" s="47"/>
      <c r="F106" s="47"/>
      <c r="G106" s="47"/>
      <c r="H106" s="48"/>
      <c r="I106" s="49">
        <v>464.4</v>
      </c>
    </row>
    <row r="107" spans="1:9" ht="12.75" customHeight="1" thickBot="1" x14ac:dyDescent="0.25">
      <c r="A107" s="183"/>
      <c r="B107" s="200">
        <f>B101+B106</f>
        <v>45899.421500000004</v>
      </c>
      <c r="C107" s="201"/>
      <c r="D107" s="200"/>
      <c r="E107" s="202"/>
      <c r="F107" s="201"/>
      <c r="G107" s="201"/>
      <c r="H107" s="200" t="s">
        <v>16</v>
      </c>
      <c r="I107" s="233">
        <f>SUM(I89:I106)</f>
        <v>464.4</v>
      </c>
    </row>
    <row r="108" spans="1:9" ht="77.25" thickBot="1" x14ac:dyDescent="0.25">
      <c r="A108" s="137" t="s">
        <v>382</v>
      </c>
      <c r="B108" s="120" t="s">
        <v>15</v>
      </c>
      <c r="C108" s="134" t="s">
        <v>4</v>
      </c>
      <c r="D108" s="120" t="s">
        <v>22</v>
      </c>
      <c r="E108" s="135" t="s">
        <v>17</v>
      </c>
      <c r="F108" s="120" t="s">
        <v>18</v>
      </c>
      <c r="G108" s="134" t="s">
        <v>9</v>
      </c>
      <c r="H108" s="120" t="s">
        <v>12</v>
      </c>
      <c r="I108" s="120" t="s">
        <v>11</v>
      </c>
    </row>
    <row r="109" spans="1:9" ht="13.5" thickBot="1" x14ac:dyDescent="0.25">
      <c r="A109" s="230"/>
      <c r="B109" s="109">
        <v>3245.58</v>
      </c>
      <c r="C109" s="55" t="s">
        <v>65</v>
      </c>
      <c r="D109" s="89"/>
      <c r="E109" s="47"/>
      <c r="F109" s="47"/>
      <c r="G109" s="47"/>
      <c r="H109" s="48"/>
      <c r="I109" s="49"/>
    </row>
    <row r="110" spans="1:9" ht="13.5" thickBot="1" x14ac:dyDescent="0.25">
      <c r="A110" s="230"/>
      <c r="B110" s="109">
        <v>3458.75</v>
      </c>
      <c r="C110" s="55" t="s">
        <v>66</v>
      </c>
      <c r="D110" s="89"/>
      <c r="E110" s="47"/>
      <c r="F110" s="47"/>
      <c r="G110" s="47"/>
      <c r="H110" s="48"/>
      <c r="I110" s="49"/>
    </row>
    <row r="111" spans="1:9" ht="13.5" thickBot="1" x14ac:dyDescent="0.25">
      <c r="A111" s="230"/>
      <c r="B111" s="109">
        <v>3116.17</v>
      </c>
      <c r="C111" s="88" t="s">
        <v>69</v>
      </c>
      <c r="D111" s="89"/>
      <c r="E111" s="47"/>
      <c r="F111" s="47"/>
      <c r="G111" s="47"/>
      <c r="H111" s="48"/>
      <c r="I111" s="49"/>
    </row>
    <row r="112" spans="1:9" ht="12.75" customHeight="1" thickBot="1" x14ac:dyDescent="0.25">
      <c r="A112" s="230"/>
      <c r="B112" s="109">
        <v>3275.89</v>
      </c>
      <c r="C112" s="88" t="s">
        <v>71</v>
      </c>
      <c r="D112" s="89"/>
      <c r="E112" s="47"/>
      <c r="F112" s="47"/>
      <c r="G112" s="47"/>
      <c r="H112" s="48"/>
      <c r="I112" s="49"/>
    </row>
    <row r="113" spans="1:255" ht="13.5" thickBot="1" x14ac:dyDescent="0.25">
      <c r="A113" s="230"/>
      <c r="B113" s="109">
        <v>3567.71</v>
      </c>
      <c r="C113" s="88" t="s">
        <v>72</v>
      </c>
      <c r="D113" s="89"/>
      <c r="E113" s="47"/>
      <c r="F113" s="47"/>
      <c r="G113" s="47"/>
      <c r="H113" s="48"/>
      <c r="I113" s="49"/>
    </row>
    <row r="114" spans="1:255" ht="12.75" customHeight="1" thickBot="1" x14ac:dyDescent="0.25">
      <c r="A114" s="230"/>
      <c r="B114" s="109">
        <v>3492.86</v>
      </c>
      <c r="C114" s="88" t="s">
        <v>73</v>
      </c>
      <c r="D114" s="89"/>
      <c r="E114" s="47"/>
      <c r="F114" s="47"/>
      <c r="G114" s="47"/>
      <c r="H114" s="48"/>
      <c r="I114" s="49"/>
    </row>
    <row r="115" spans="1:255" ht="12.75" customHeight="1" thickBot="1" x14ac:dyDescent="0.25">
      <c r="A115" s="230"/>
      <c r="B115" s="109">
        <v>3042.91</v>
      </c>
      <c r="C115" s="88" t="s">
        <v>74</v>
      </c>
      <c r="D115" s="89"/>
      <c r="E115" s="47"/>
      <c r="F115" s="47"/>
      <c r="G115" s="47"/>
      <c r="H115" s="48"/>
      <c r="I115" s="49"/>
    </row>
    <row r="116" spans="1:255" ht="12.75" customHeight="1" thickBot="1" x14ac:dyDescent="0.25">
      <c r="A116" s="230"/>
      <c r="B116" s="109">
        <v>3525.5770000000002</v>
      </c>
      <c r="C116" s="88" t="s">
        <v>75</v>
      </c>
      <c r="D116" s="89"/>
      <c r="E116" s="47"/>
      <c r="F116" s="47"/>
      <c r="G116" s="47"/>
      <c r="H116" s="48"/>
      <c r="I116" s="49"/>
    </row>
    <row r="117" spans="1:255" ht="12.75" customHeight="1" thickBot="1" x14ac:dyDescent="0.25">
      <c r="A117" s="230"/>
      <c r="B117" s="109">
        <v>3555.616</v>
      </c>
      <c r="C117" s="88" t="s">
        <v>76</v>
      </c>
      <c r="D117" s="89"/>
      <c r="E117" s="47"/>
      <c r="F117" s="47"/>
      <c r="G117" s="47"/>
      <c r="H117" s="48"/>
      <c r="I117" s="49"/>
    </row>
    <row r="118" spans="1:255" ht="12.75" customHeight="1" thickBot="1" x14ac:dyDescent="0.25">
      <c r="A118" s="230"/>
      <c r="B118" s="109">
        <v>3316.0590000000002</v>
      </c>
      <c r="C118" s="88" t="s">
        <v>77</v>
      </c>
      <c r="D118" s="89"/>
      <c r="E118" s="47"/>
      <c r="F118" s="47"/>
      <c r="G118" s="47"/>
      <c r="H118" s="48"/>
      <c r="I118" s="49"/>
    </row>
    <row r="119" spans="1:255" ht="12.75" customHeight="1" thickBot="1" x14ac:dyDescent="0.25">
      <c r="A119" s="230"/>
      <c r="B119" s="109">
        <v>3311.8719999999998</v>
      </c>
      <c r="C119" s="88" t="s">
        <v>78</v>
      </c>
      <c r="D119" s="89"/>
      <c r="E119" s="47"/>
      <c r="F119" s="47"/>
      <c r="G119" s="47"/>
      <c r="H119" s="48"/>
      <c r="I119" s="49"/>
    </row>
    <row r="120" spans="1:255" ht="12.75" customHeight="1" thickBot="1" x14ac:dyDescent="0.25">
      <c r="A120" s="230"/>
      <c r="B120" s="109">
        <v>3424.846</v>
      </c>
      <c r="C120" s="88" t="s">
        <v>79</v>
      </c>
      <c r="D120" s="89"/>
      <c r="E120" s="47"/>
      <c r="F120" s="47"/>
      <c r="G120" s="47"/>
      <c r="H120" s="48"/>
      <c r="I120" s="49"/>
    </row>
    <row r="121" spans="1:255" ht="12.75" customHeight="1" thickBot="1" x14ac:dyDescent="0.25">
      <c r="A121" s="230"/>
      <c r="B121" s="109"/>
      <c r="C121" s="170" t="s">
        <v>86</v>
      </c>
      <c r="D121" s="89"/>
      <c r="E121" s="47"/>
      <c r="F121" s="47"/>
      <c r="G121" s="47"/>
      <c r="H121" s="48"/>
      <c r="I121" s="49">
        <v>310.5</v>
      </c>
    </row>
    <row r="122" spans="1:255" ht="12.75" customHeight="1" thickBot="1" x14ac:dyDescent="0.25">
      <c r="A122" s="183"/>
      <c r="B122" s="200">
        <f>SUM(B109:B121)</f>
        <v>40333.840000000004</v>
      </c>
      <c r="C122" s="201"/>
      <c r="D122" s="200"/>
      <c r="E122" s="202"/>
      <c r="F122" s="201"/>
      <c r="G122" s="201"/>
      <c r="H122" s="200" t="s">
        <v>16</v>
      </c>
      <c r="I122" s="233">
        <f>SUM(I109:I121)</f>
        <v>310.5</v>
      </c>
    </row>
    <row r="123" spans="1:255" ht="26.25" thickBot="1" x14ac:dyDescent="0.25">
      <c r="A123" s="46" t="s">
        <v>7</v>
      </c>
      <c r="B123" s="117" t="s">
        <v>15</v>
      </c>
      <c r="C123" s="117" t="s">
        <v>4</v>
      </c>
      <c r="D123" s="117" t="s">
        <v>22</v>
      </c>
      <c r="E123" s="121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</row>
    <row r="124" spans="1:255" ht="25.5" x14ac:dyDescent="0.2">
      <c r="A124" s="224" t="s">
        <v>91</v>
      </c>
      <c r="B124" s="13"/>
      <c r="C124" s="13" t="s">
        <v>86</v>
      </c>
      <c r="D124" s="14"/>
      <c r="E124" s="15"/>
      <c r="F124" s="15"/>
      <c r="G124" s="15"/>
      <c r="H124" s="16"/>
      <c r="I124" s="246">
        <v>51626.51</v>
      </c>
    </row>
    <row r="125" spans="1:255" x14ac:dyDescent="0.2">
      <c r="A125" s="222" t="s">
        <v>88</v>
      </c>
      <c r="B125" s="13"/>
      <c r="C125" s="13" t="s">
        <v>86</v>
      </c>
      <c r="D125" s="14"/>
      <c r="E125" s="15"/>
      <c r="F125" s="15"/>
      <c r="G125" s="15"/>
      <c r="H125" s="16"/>
      <c r="I125" s="246">
        <v>4711.2</v>
      </c>
    </row>
    <row r="126" spans="1:255" ht="12.75" customHeight="1" thickBot="1" x14ac:dyDescent="0.25">
      <c r="A126" s="222"/>
      <c r="B126" s="112"/>
      <c r="C126" s="112"/>
      <c r="D126" s="111"/>
      <c r="E126" s="113"/>
      <c r="F126" s="112"/>
      <c r="G126" s="112"/>
      <c r="H126" s="111" t="s">
        <v>16</v>
      </c>
      <c r="I126" s="235">
        <f>SUM(I124:I125)</f>
        <v>56337.71</v>
      </c>
    </row>
    <row r="127" spans="1:255" s="45" customFormat="1" ht="77.25" thickBot="1" x14ac:dyDescent="0.25">
      <c r="A127" s="120" t="s">
        <v>96</v>
      </c>
      <c r="B127" s="117" t="s">
        <v>15</v>
      </c>
      <c r="C127" s="117" t="s">
        <v>4</v>
      </c>
      <c r="D127" s="117" t="s">
        <v>22</v>
      </c>
      <c r="E127" s="121" t="s">
        <v>17</v>
      </c>
      <c r="F127" s="117" t="s">
        <v>18</v>
      </c>
      <c r="G127" s="117" t="s">
        <v>9</v>
      </c>
      <c r="H127" s="117" t="s">
        <v>12</v>
      </c>
      <c r="I127" s="118" t="s">
        <v>11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30"/>
      <c r="B128" s="107">
        <v>2179.5500000000002</v>
      </c>
      <c r="C128" s="58" t="s">
        <v>65</v>
      </c>
      <c r="D128" s="67"/>
      <c r="E128" s="59"/>
      <c r="F128" s="59"/>
      <c r="G128" s="59"/>
      <c r="H128" s="60"/>
      <c r="I128" s="61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30"/>
      <c r="B129" s="108">
        <v>1909.69</v>
      </c>
      <c r="C129" s="95" t="s">
        <v>66</v>
      </c>
      <c r="D129" s="96"/>
      <c r="E129" s="97"/>
      <c r="F129" s="97"/>
      <c r="G129" s="97"/>
      <c r="H129" s="98"/>
      <c r="I129" s="9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30"/>
      <c r="B130" s="109">
        <v>2177.31</v>
      </c>
      <c r="C130" s="88" t="s">
        <v>69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30"/>
      <c r="B131" s="109">
        <v>2152.65</v>
      </c>
      <c r="C131" s="88" t="s">
        <v>71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30"/>
      <c r="B132" s="109">
        <v>2174.85</v>
      </c>
      <c r="C132" s="88" t="s">
        <v>72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30"/>
      <c r="B133" s="109">
        <v>2147.04</v>
      </c>
      <c r="C133" s="88" t="s">
        <v>73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4"/>
      <c r="B134" s="109">
        <v>1806.34</v>
      </c>
      <c r="C134" s="88" t="s">
        <v>74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4"/>
      <c r="B135" s="109">
        <v>1905.835</v>
      </c>
      <c r="C135" s="88" t="s">
        <v>75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4"/>
      <c r="B136" s="109">
        <v>2147.0990000000002</v>
      </c>
      <c r="C136" s="88" t="s">
        <v>76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4"/>
      <c r="B137" s="109">
        <v>1744.001</v>
      </c>
      <c r="C137" s="88" t="s">
        <v>77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4"/>
      <c r="B138" s="109">
        <v>1766.403</v>
      </c>
      <c r="C138" s="88" t="s">
        <v>78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4"/>
      <c r="B139" s="109">
        <v>2201.6680000000001</v>
      </c>
      <c r="C139" s="88" t="s">
        <v>79</v>
      </c>
      <c r="D139" s="89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3.5" thickBot="1" x14ac:dyDescent="0.25">
      <c r="A140" s="224"/>
      <c r="B140" s="188"/>
      <c r="C140" s="73" t="s">
        <v>86</v>
      </c>
      <c r="D140" s="166"/>
      <c r="E140" s="53"/>
      <c r="F140" s="53"/>
      <c r="G140" s="53"/>
      <c r="H140" s="156"/>
      <c r="I140" s="49">
        <v>822.79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4"/>
      <c r="B141" s="18">
        <f>SUM(B128:B139)</f>
        <v>24312.436000000002</v>
      </c>
      <c r="C141" s="17"/>
      <c r="D141" s="18"/>
      <c r="E141" s="19"/>
      <c r="F141" s="17"/>
      <c r="G141" s="17"/>
      <c r="H141" s="18" t="s">
        <v>16</v>
      </c>
      <c r="I141" s="236">
        <f>SUM(I128:I140)</f>
        <v>822.79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77.25" thickBot="1" x14ac:dyDescent="0.25">
      <c r="A142" s="46" t="s">
        <v>98</v>
      </c>
      <c r="B142" s="117" t="s">
        <v>15</v>
      </c>
      <c r="C142" s="117" t="s">
        <v>4</v>
      </c>
      <c r="D142" s="117" t="s">
        <v>22</v>
      </c>
      <c r="E142" s="121" t="s">
        <v>17</v>
      </c>
      <c r="F142" s="117" t="s">
        <v>18</v>
      </c>
      <c r="G142" s="117" t="s">
        <v>9</v>
      </c>
      <c r="H142" s="117" t="s">
        <v>12</v>
      </c>
      <c r="I142" s="118" t="s">
        <v>11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38.25" customHeight="1" thickBot="1" x14ac:dyDescent="0.25">
      <c r="A143" s="120" t="s">
        <v>87</v>
      </c>
      <c r="B143" s="167"/>
      <c r="C143" s="88" t="s">
        <v>86</v>
      </c>
      <c r="D143" s="241"/>
      <c r="E143" s="242"/>
      <c r="F143" s="241"/>
      <c r="G143" s="242"/>
      <c r="H143" s="242"/>
      <c r="I143" s="49">
        <v>32876.32</v>
      </c>
    </row>
    <row r="144" spans="1:255" ht="13.5" thickBot="1" x14ac:dyDescent="0.25">
      <c r="A144" s="46"/>
      <c r="B144" s="79">
        <f>SUM(B143:B143)</f>
        <v>0</v>
      </c>
      <c r="C144" s="78"/>
      <c r="D144" s="79"/>
      <c r="E144" s="80"/>
      <c r="F144" s="78"/>
      <c r="G144" s="78"/>
      <c r="H144" s="79" t="s">
        <v>16</v>
      </c>
      <c r="I144" s="81">
        <f>SUM(I143:I143)</f>
        <v>32876.32</v>
      </c>
    </row>
    <row r="145" spans="1:9" ht="51.75" thickBot="1" x14ac:dyDescent="0.25">
      <c r="A145" s="137" t="s">
        <v>97</v>
      </c>
      <c r="B145" s="117" t="s">
        <v>15</v>
      </c>
      <c r="C145" s="117" t="s">
        <v>4</v>
      </c>
      <c r="D145" s="117" t="s">
        <v>22</v>
      </c>
      <c r="E145" s="285" t="s">
        <v>17</v>
      </c>
      <c r="F145" s="117" t="s">
        <v>18</v>
      </c>
      <c r="G145" s="117" t="s">
        <v>9</v>
      </c>
      <c r="H145" s="117" t="s">
        <v>12</v>
      </c>
      <c r="I145" s="118" t="s">
        <v>11</v>
      </c>
    </row>
    <row r="146" spans="1:9" ht="12.75" customHeight="1" thickBot="1" x14ac:dyDescent="0.25">
      <c r="A146" s="209"/>
      <c r="B146" s="188"/>
      <c r="C146" s="73" t="s">
        <v>86</v>
      </c>
      <c r="D146" s="166"/>
      <c r="E146" s="53"/>
      <c r="F146" s="53"/>
      <c r="G146" s="53"/>
      <c r="H146" s="156"/>
      <c r="I146" s="571">
        <v>52101.95</v>
      </c>
    </row>
    <row r="147" spans="1:9" ht="12.75" customHeight="1" thickBot="1" x14ac:dyDescent="0.25">
      <c r="A147" s="137"/>
      <c r="B147" s="277"/>
      <c r="C147" s="78"/>
      <c r="D147" s="79"/>
      <c r="E147" s="80"/>
      <c r="F147" s="78"/>
      <c r="G147" s="78"/>
      <c r="H147" s="79"/>
      <c r="I147" s="81">
        <f>SUM(I146)</f>
        <v>52101.95</v>
      </c>
    </row>
    <row r="148" spans="1:9" ht="12.75" customHeight="1" thickBot="1" x14ac:dyDescent="0.25">
      <c r="A148" s="20"/>
      <c r="B148" s="20"/>
      <c r="C148" s="20"/>
      <c r="D148" s="20"/>
      <c r="E148" s="20"/>
      <c r="F148" s="20"/>
      <c r="G148" s="20"/>
      <c r="H148" s="20"/>
      <c r="I148" s="20"/>
    </row>
    <row r="149" spans="1:9" ht="16.5" thickBot="1" x14ac:dyDescent="0.25">
      <c r="A149" s="691" t="s">
        <v>20</v>
      </c>
      <c r="B149" s="692"/>
      <c r="C149" s="177"/>
      <c r="D149" s="180" t="s">
        <v>8</v>
      </c>
      <c r="E149" s="181" t="s">
        <v>5</v>
      </c>
      <c r="F149" s="122" t="s">
        <v>6</v>
      </c>
    </row>
    <row r="150" spans="1:9" ht="12.75" customHeight="1" x14ac:dyDescent="0.2">
      <c r="A150" s="693" t="s">
        <v>14</v>
      </c>
      <c r="B150" s="694"/>
      <c r="C150" s="176"/>
      <c r="D150" s="178">
        <f>B26</f>
        <v>66314.968999999997</v>
      </c>
      <c r="E150" s="178">
        <f>I26</f>
        <v>3846.0680000000002</v>
      </c>
      <c r="F150" s="179">
        <f>D150+E150</f>
        <v>70161.036999999997</v>
      </c>
    </row>
    <row r="151" spans="1:9" ht="12.75" customHeight="1" x14ac:dyDescent="0.2">
      <c r="A151" s="593" t="s">
        <v>1603</v>
      </c>
      <c r="B151" s="594"/>
      <c r="C151" s="25"/>
      <c r="D151" s="26">
        <f>B87</f>
        <v>146250.18</v>
      </c>
      <c r="E151" s="26">
        <f>I87</f>
        <v>32040.210000000003</v>
      </c>
      <c r="F151" s="179">
        <f>D151+E151</f>
        <v>178290.38999999998</v>
      </c>
    </row>
    <row r="152" spans="1:9" ht="12.75" customHeight="1" x14ac:dyDescent="0.2">
      <c r="A152" s="593" t="s">
        <v>13</v>
      </c>
      <c r="B152" s="594"/>
      <c r="C152" s="25"/>
      <c r="D152" s="26">
        <f>B107</f>
        <v>45899.421500000004</v>
      </c>
      <c r="E152" s="26">
        <f>I107</f>
        <v>464.4</v>
      </c>
      <c r="F152" s="179">
        <f>D152+E152</f>
        <v>46363.821500000005</v>
      </c>
    </row>
    <row r="153" spans="1:9" ht="12.75" customHeight="1" x14ac:dyDescent="0.2">
      <c r="A153" s="593" t="s">
        <v>383</v>
      </c>
      <c r="B153" s="594"/>
      <c r="C153" s="25"/>
      <c r="D153" s="26">
        <f>B122</f>
        <v>40333.840000000004</v>
      </c>
      <c r="E153" s="26">
        <f>I122</f>
        <v>310.5</v>
      </c>
      <c r="F153" s="179">
        <f>D153+E153</f>
        <v>40644.340000000004</v>
      </c>
      <c r="G153" s="56"/>
    </row>
    <row r="154" spans="1:9" ht="12.75" customHeight="1" x14ac:dyDescent="0.2">
      <c r="A154" s="593" t="s">
        <v>25</v>
      </c>
      <c r="B154" s="594"/>
      <c r="C154" s="25"/>
      <c r="D154" s="26">
        <f>B141</f>
        <v>24312.436000000002</v>
      </c>
      <c r="E154" s="26">
        <f>I141</f>
        <v>822.79</v>
      </c>
      <c r="F154" s="179">
        <f>D154+E154</f>
        <v>25135.226000000002</v>
      </c>
      <c r="G154" s="56"/>
    </row>
    <row r="155" spans="1:9" ht="12.75" customHeight="1" x14ac:dyDescent="0.2">
      <c r="A155" s="607" t="s">
        <v>68</v>
      </c>
      <c r="B155" s="608"/>
      <c r="C155" s="249"/>
      <c r="D155" s="249"/>
      <c r="E155" s="249"/>
      <c r="F155" s="249">
        <f>F156+F157</f>
        <v>56337.71</v>
      </c>
      <c r="G155" s="56"/>
    </row>
    <row r="156" spans="1:9" ht="12.75" customHeight="1" x14ac:dyDescent="0.2">
      <c r="A156" s="605" t="s">
        <v>91</v>
      </c>
      <c r="B156" s="606"/>
      <c r="C156" s="26"/>
      <c r="D156" s="26"/>
      <c r="E156" s="26"/>
      <c r="F156" s="26">
        <f>I124</f>
        <v>51626.51</v>
      </c>
      <c r="G156" s="56"/>
    </row>
    <row r="157" spans="1:9" ht="12.75" customHeight="1" x14ac:dyDescent="0.2">
      <c r="A157" s="605" t="s">
        <v>88</v>
      </c>
      <c r="B157" s="606"/>
      <c r="C157" s="26"/>
      <c r="D157" s="26"/>
      <c r="E157" s="26"/>
      <c r="F157" s="26">
        <f>I125</f>
        <v>4711.2</v>
      </c>
      <c r="G157" s="56"/>
    </row>
    <row r="158" spans="1:9" ht="12.75" customHeight="1" x14ac:dyDescent="0.2">
      <c r="A158" s="614" t="s">
        <v>2</v>
      </c>
      <c r="B158" s="615"/>
      <c r="C158" s="26"/>
      <c r="D158" s="26">
        <f>B144</f>
        <v>0</v>
      </c>
      <c r="E158" s="26"/>
      <c r="F158" s="179">
        <f>D158+E158+I144</f>
        <v>32876.32</v>
      </c>
      <c r="G158" s="56"/>
    </row>
    <row r="159" spans="1:9" ht="12.75" customHeight="1" x14ac:dyDescent="0.2">
      <c r="A159" s="614" t="s">
        <v>97</v>
      </c>
      <c r="B159" s="615"/>
      <c r="C159" s="26"/>
      <c r="D159" s="26"/>
      <c r="E159" s="26"/>
      <c r="F159" s="179">
        <f>I147</f>
        <v>52101.95</v>
      </c>
      <c r="G159" s="56"/>
    </row>
    <row r="160" spans="1:9" ht="12.75" customHeight="1" x14ac:dyDescent="0.2">
      <c r="A160" s="612" t="s">
        <v>21</v>
      </c>
      <c r="B160" s="613"/>
      <c r="C160" s="28">
        <f>C155</f>
        <v>0</v>
      </c>
      <c r="D160" s="28">
        <f>SUM(D150:D158)</f>
        <v>323110.84649999999</v>
      </c>
      <c r="E160" s="28">
        <f>SUM(E150:E154)</f>
        <v>37483.968000000008</v>
      </c>
      <c r="F160" s="124">
        <f>F150+F151+F152+F153+F154+F155+F158+F159</f>
        <v>501910.79450000008</v>
      </c>
    </row>
  </sheetData>
  <autoFilter ref="A5:I141"/>
  <mergeCells count="79">
    <mergeCell ref="A85:A86"/>
    <mergeCell ref="C80:C86"/>
    <mergeCell ref="B80:B86"/>
    <mergeCell ref="D85:D86"/>
    <mergeCell ref="C22:C25"/>
    <mergeCell ref="A22:A25"/>
    <mergeCell ref="B22:B25"/>
    <mergeCell ref="D22:D25"/>
    <mergeCell ref="A80:A82"/>
    <mergeCell ref="D80:D82"/>
    <mergeCell ref="A20:A21"/>
    <mergeCell ref="C20:C21"/>
    <mergeCell ref="D20:D21"/>
    <mergeCell ref="B20:B21"/>
    <mergeCell ref="D52:D57"/>
    <mergeCell ref="B31:B35"/>
    <mergeCell ref="D28:D30"/>
    <mergeCell ref="A37:A43"/>
    <mergeCell ref="C45:C47"/>
    <mergeCell ref="B37:B43"/>
    <mergeCell ref="A160:B160"/>
    <mergeCell ref="A150:B150"/>
    <mergeCell ref="A151:B151"/>
    <mergeCell ref="A152:B152"/>
    <mergeCell ref="A155:B155"/>
    <mergeCell ref="A159:B159"/>
    <mergeCell ref="A156:B156"/>
    <mergeCell ref="A158:B158"/>
    <mergeCell ref="A157:B157"/>
    <mergeCell ref="G1:H1"/>
    <mergeCell ref="G2:H2"/>
    <mergeCell ref="A1:B1"/>
    <mergeCell ref="A28:A30"/>
    <mergeCell ref="B28:B30"/>
    <mergeCell ref="D48:D49"/>
    <mergeCell ref="A7:A10"/>
    <mergeCell ref="B48:B49"/>
    <mergeCell ref="A45:A47"/>
    <mergeCell ref="A31:A35"/>
    <mergeCell ref="D45:D47"/>
    <mergeCell ref="B45:B47"/>
    <mergeCell ref="A154:B154"/>
    <mergeCell ref="C48:C49"/>
    <mergeCell ref="A102:A106"/>
    <mergeCell ref="A52:A57"/>
    <mergeCell ref="C52:C57"/>
    <mergeCell ref="B52:B57"/>
    <mergeCell ref="A83:A84"/>
    <mergeCell ref="D83:D84"/>
    <mergeCell ref="C50:C51"/>
    <mergeCell ref="B50:B51"/>
    <mergeCell ref="D50:D51"/>
    <mergeCell ref="A48:A49"/>
    <mergeCell ref="A153:B153"/>
    <mergeCell ref="A149:B149"/>
    <mergeCell ref="A69:A79"/>
    <mergeCell ref="D69:D79"/>
    <mergeCell ref="C68:C79"/>
    <mergeCell ref="B68:B79"/>
    <mergeCell ref="C28:C30"/>
    <mergeCell ref="A66:A67"/>
    <mergeCell ref="D66:D67"/>
    <mergeCell ref="C58:C67"/>
    <mergeCell ref="B58:B67"/>
    <mergeCell ref="C31:C35"/>
    <mergeCell ref="D31:D35"/>
    <mergeCell ref="C37:C43"/>
    <mergeCell ref="D37:D43"/>
    <mergeCell ref="A50:A51"/>
    <mergeCell ref="D7:D10"/>
    <mergeCell ref="B7:B10"/>
    <mergeCell ref="C7:C10"/>
    <mergeCell ref="A58:A65"/>
    <mergeCell ref="D58:D59"/>
    <mergeCell ref="D60:D65"/>
    <mergeCell ref="A17:A18"/>
    <mergeCell ref="B17:B18"/>
    <mergeCell ref="C17:C18"/>
    <mergeCell ref="D17:D18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8"/>
  <dimension ref="A1:IU195"/>
  <sheetViews>
    <sheetView topLeftCell="A169" zoomScaleNormal="100" workbookViewId="0">
      <selection activeCell="A183" sqref="A183:B183"/>
    </sheetView>
  </sheetViews>
  <sheetFormatPr defaultRowHeight="12.75" customHeight="1" x14ac:dyDescent="0.2"/>
  <cols>
    <col min="1" max="1" width="21.7109375" customWidth="1"/>
    <col min="2" max="2" width="11.5703125" customWidth="1"/>
    <col min="3" max="3" width="13.28515625" customWidth="1"/>
    <col min="4" max="4" width="16.42578125" customWidth="1"/>
    <col min="5" max="5" width="26.42578125" customWidth="1"/>
    <col min="6" max="6" width="12.42578125" customWidth="1"/>
    <col min="7" max="7" width="7.28515625" customWidth="1"/>
    <col min="8" max="9" width="12.8554687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2784.1</v>
      </c>
      <c r="E2" s="5">
        <v>767583.3</v>
      </c>
      <c r="F2" s="6">
        <v>713160.53</v>
      </c>
      <c r="G2" s="586">
        <f>E2-F2</f>
        <v>54422.770000000019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28</v>
      </c>
      <c r="F3" s="1"/>
      <c r="G3" s="1"/>
      <c r="H3" s="1" t="s">
        <v>24</v>
      </c>
      <c r="I3" s="8">
        <f>F2-F195</f>
        <v>-2181.0828999999212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163</v>
      </c>
      <c r="B6" s="579">
        <v>8371.7800000000007</v>
      </c>
      <c r="C6" s="579" t="s">
        <v>65</v>
      </c>
      <c r="D6" s="591" t="s">
        <v>160</v>
      </c>
      <c r="E6" s="37" t="s">
        <v>101</v>
      </c>
      <c r="F6" s="37" t="s">
        <v>100</v>
      </c>
      <c r="G6" s="37">
        <v>1</v>
      </c>
      <c r="H6" s="38">
        <v>305</v>
      </c>
      <c r="I6" s="39">
        <f t="shared" ref="I6:I27" si="0">G6*H6</f>
        <v>305</v>
      </c>
    </row>
    <row r="7" spans="1:9" ht="12.75" customHeight="1" x14ac:dyDescent="0.2">
      <c r="A7" s="589"/>
      <c r="B7" s="581"/>
      <c r="C7" s="581"/>
      <c r="D7" s="595"/>
      <c r="E7" s="15" t="s">
        <v>161</v>
      </c>
      <c r="F7" s="15" t="s">
        <v>100</v>
      </c>
      <c r="G7" s="15">
        <v>2</v>
      </c>
      <c r="H7" s="16">
        <v>160</v>
      </c>
      <c r="I7" s="43">
        <f t="shared" si="0"/>
        <v>320</v>
      </c>
    </row>
    <row r="8" spans="1:9" ht="12.75" customHeight="1" thickBot="1" x14ac:dyDescent="0.25">
      <c r="A8" s="590"/>
      <c r="B8" s="581"/>
      <c r="C8" s="580"/>
      <c r="D8" s="592"/>
      <c r="E8" s="40" t="s">
        <v>162</v>
      </c>
      <c r="F8" s="40" t="s">
        <v>102</v>
      </c>
      <c r="G8" s="40">
        <v>0.2</v>
      </c>
      <c r="H8" s="41">
        <v>64</v>
      </c>
      <c r="I8" s="42">
        <f t="shared" si="0"/>
        <v>12.8</v>
      </c>
    </row>
    <row r="9" spans="1:9" ht="12.75" customHeight="1" x14ac:dyDescent="0.2">
      <c r="A9" s="588" t="s">
        <v>324</v>
      </c>
      <c r="B9" s="581"/>
      <c r="C9" s="579" t="s">
        <v>65</v>
      </c>
      <c r="D9" s="591" t="s">
        <v>328</v>
      </c>
      <c r="E9" s="37" t="s">
        <v>220</v>
      </c>
      <c r="F9" s="37" t="s">
        <v>100</v>
      </c>
      <c r="G9" s="37">
        <v>1</v>
      </c>
      <c r="H9" s="38">
        <v>160</v>
      </c>
      <c r="I9" s="39">
        <f t="shared" si="0"/>
        <v>160</v>
      </c>
    </row>
    <row r="10" spans="1:9" ht="12.75" customHeight="1" thickBot="1" x14ac:dyDescent="0.25">
      <c r="A10" s="590"/>
      <c r="B10" s="580"/>
      <c r="C10" s="580"/>
      <c r="D10" s="592"/>
      <c r="E10" s="40" t="s">
        <v>327</v>
      </c>
      <c r="F10" s="40" t="s">
        <v>102</v>
      </c>
      <c r="G10" s="40">
        <v>0.1</v>
      </c>
      <c r="H10" s="41">
        <v>170</v>
      </c>
      <c r="I10" s="42">
        <f t="shared" si="0"/>
        <v>17</v>
      </c>
    </row>
    <row r="11" spans="1:9" ht="12.75" customHeight="1" x14ac:dyDescent="0.2">
      <c r="A11" s="588" t="s">
        <v>163</v>
      </c>
      <c r="B11" s="579">
        <v>8357.9500000000007</v>
      </c>
      <c r="C11" s="579" t="s">
        <v>66</v>
      </c>
      <c r="D11" s="591"/>
      <c r="E11" s="37" t="s">
        <v>549</v>
      </c>
      <c r="F11" s="37" t="s">
        <v>100</v>
      </c>
      <c r="G11" s="37">
        <v>2</v>
      </c>
      <c r="H11" s="38">
        <v>22</v>
      </c>
      <c r="I11" s="39">
        <f t="shared" si="0"/>
        <v>44</v>
      </c>
    </row>
    <row r="12" spans="1:9" ht="12.75" customHeight="1" x14ac:dyDescent="0.2">
      <c r="A12" s="589"/>
      <c r="B12" s="581"/>
      <c r="C12" s="581"/>
      <c r="D12" s="595"/>
      <c r="E12" s="15" t="s">
        <v>550</v>
      </c>
      <c r="F12" s="15" t="s">
        <v>100</v>
      </c>
      <c r="G12" s="15">
        <v>4</v>
      </c>
      <c r="H12" s="16">
        <v>25</v>
      </c>
      <c r="I12" s="43">
        <f t="shared" si="0"/>
        <v>100</v>
      </c>
    </row>
    <row r="13" spans="1:9" ht="12.75" customHeight="1" x14ac:dyDescent="0.2">
      <c r="A13" s="589"/>
      <c r="B13" s="581"/>
      <c r="C13" s="581"/>
      <c r="D13" s="595"/>
      <c r="E13" s="175" t="s">
        <v>415</v>
      </c>
      <c r="F13" s="175" t="s">
        <v>102</v>
      </c>
      <c r="G13" s="175">
        <v>0.1</v>
      </c>
      <c r="H13" s="175">
        <v>64</v>
      </c>
      <c r="I13" s="43">
        <f t="shared" si="0"/>
        <v>6.4</v>
      </c>
    </row>
    <row r="14" spans="1:9" x14ac:dyDescent="0.2">
      <c r="A14" s="589"/>
      <c r="B14" s="581"/>
      <c r="C14" s="581"/>
      <c r="D14" s="595"/>
      <c r="E14" s="15" t="s">
        <v>221</v>
      </c>
      <c r="F14" s="15" t="s">
        <v>102</v>
      </c>
      <c r="G14" s="15">
        <v>0.1</v>
      </c>
      <c r="H14" s="16">
        <v>68</v>
      </c>
      <c r="I14" s="43">
        <f t="shared" si="0"/>
        <v>6.8000000000000007</v>
      </c>
    </row>
    <row r="15" spans="1:9" ht="12.75" customHeight="1" x14ac:dyDescent="0.2">
      <c r="A15" s="589"/>
      <c r="B15" s="581"/>
      <c r="C15" s="581"/>
      <c r="D15" s="595"/>
      <c r="E15" s="15" t="s">
        <v>473</v>
      </c>
      <c r="F15" s="15" t="s">
        <v>102</v>
      </c>
      <c r="G15" s="15">
        <v>0.1</v>
      </c>
      <c r="H15" s="16">
        <v>64</v>
      </c>
      <c r="I15" s="43">
        <f t="shared" si="0"/>
        <v>6.4</v>
      </c>
    </row>
    <row r="16" spans="1:9" ht="12.75" customHeight="1" thickBot="1" x14ac:dyDescent="0.25">
      <c r="A16" s="590"/>
      <c r="B16" s="580"/>
      <c r="C16" s="580"/>
      <c r="D16" s="592"/>
      <c r="E16" s="40" t="s">
        <v>551</v>
      </c>
      <c r="F16" s="40" t="s">
        <v>100</v>
      </c>
      <c r="G16" s="40">
        <v>4</v>
      </c>
      <c r="H16" s="41">
        <v>15</v>
      </c>
      <c r="I16" s="42">
        <f t="shared" si="0"/>
        <v>60</v>
      </c>
    </row>
    <row r="17" spans="1:9" ht="12.75" customHeight="1" x14ac:dyDescent="0.2">
      <c r="A17" s="265"/>
      <c r="B17" s="33">
        <v>8934.67</v>
      </c>
      <c r="C17" s="33" t="s">
        <v>69</v>
      </c>
      <c r="D17" s="267"/>
      <c r="E17" s="35"/>
      <c r="F17" s="35"/>
      <c r="G17" s="35"/>
      <c r="H17" s="36"/>
      <c r="I17" s="33">
        <f t="shared" si="0"/>
        <v>0</v>
      </c>
    </row>
    <row r="18" spans="1:9" ht="12.75" customHeight="1" thickBot="1" x14ac:dyDescent="0.25">
      <c r="A18" s="268"/>
      <c r="B18" s="269">
        <v>7896.99</v>
      </c>
      <c r="C18" s="13" t="s">
        <v>71</v>
      </c>
      <c r="D18" s="270"/>
      <c r="E18" s="15"/>
      <c r="F18" s="15"/>
      <c r="G18" s="15"/>
      <c r="H18" s="16"/>
      <c r="I18" s="13">
        <f t="shared" si="0"/>
        <v>0</v>
      </c>
    </row>
    <row r="19" spans="1:9" ht="26.25" thickBot="1" x14ac:dyDescent="0.25">
      <c r="A19" s="46" t="s">
        <v>840</v>
      </c>
      <c r="B19" s="88">
        <v>7325.3</v>
      </c>
      <c r="C19" s="88" t="s">
        <v>72</v>
      </c>
      <c r="D19" s="407"/>
      <c r="E19" s="47" t="s">
        <v>841</v>
      </c>
      <c r="F19" s="47" t="s">
        <v>102</v>
      </c>
      <c r="G19" s="47">
        <v>1</v>
      </c>
      <c r="H19" s="48">
        <v>69.78</v>
      </c>
      <c r="I19" s="49">
        <f t="shared" si="0"/>
        <v>69.78</v>
      </c>
    </row>
    <row r="20" spans="1:9" ht="12.75" customHeight="1" x14ac:dyDescent="0.2">
      <c r="A20" s="268"/>
      <c r="B20" s="13">
        <v>6483.87</v>
      </c>
      <c r="C20" s="13" t="s">
        <v>73</v>
      </c>
      <c r="D20" s="270"/>
      <c r="E20" s="15"/>
      <c r="F20" s="15"/>
      <c r="G20" s="15"/>
      <c r="H20" s="16"/>
      <c r="I20" s="13">
        <f t="shared" si="0"/>
        <v>0</v>
      </c>
    </row>
    <row r="21" spans="1:9" ht="12.75" customHeight="1" thickBot="1" x14ac:dyDescent="0.25">
      <c r="A21" s="268"/>
      <c r="B21" s="13">
        <v>7507.0879999999997</v>
      </c>
      <c r="C21" s="13" t="s">
        <v>74</v>
      </c>
      <c r="D21" s="270"/>
      <c r="E21" s="15"/>
      <c r="F21" s="15"/>
      <c r="G21" s="15"/>
      <c r="H21" s="16"/>
      <c r="I21" s="13">
        <f t="shared" si="0"/>
        <v>0</v>
      </c>
    </row>
    <row r="22" spans="1:9" ht="12.75" customHeight="1" thickBot="1" x14ac:dyDescent="0.25">
      <c r="A22" s="46" t="s">
        <v>522</v>
      </c>
      <c r="B22" s="88">
        <v>6153.3639999999996</v>
      </c>
      <c r="C22" s="88" t="s">
        <v>75</v>
      </c>
      <c r="D22" s="467"/>
      <c r="E22" s="47" t="s">
        <v>951</v>
      </c>
      <c r="F22" s="47" t="s">
        <v>102</v>
      </c>
      <c r="G22" s="47">
        <v>5</v>
      </c>
      <c r="H22" s="48">
        <v>148</v>
      </c>
      <c r="I22" s="49">
        <f>G22*H22</f>
        <v>740</v>
      </c>
    </row>
    <row r="23" spans="1:9" ht="12.75" customHeight="1" thickBot="1" x14ac:dyDescent="0.25">
      <c r="A23" s="468"/>
      <c r="B23" s="73">
        <v>6686.893</v>
      </c>
      <c r="C23" s="88" t="s">
        <v>76</v>
      </c>
      <c r="D23" s="323"/>
      <c r="E23" s="53"/>
      <c r="F23" s="53"/>
      <c r="G23" s="53"/>
      <c r="H23" s="156"/>
      <c r="I23" s="13">
        <f t="shared" si="0"/>
        <v>0</v>
      </c>
    </row>
    <row r="24" spans="1:9" ht="12.75" customHeight="1" thickBot="1" x14ac:dyDescent="0.25">
      <c r="A24" s="30"/>
      <c r="B24" s="74">
        <v>6774.8519999999999</v>
      </c>
      <c r="C24" s="157" t="s">
        <v>77</v>
      </c>
      <c r="D24" s="317"/>
      <c r="E24" s="76"/>
      <c r="F24" s="76"/>
      <c r="G24" s="76"/>
      <c r="H24" s="77"/>
      <c r="I24" s="74">
        <f t="shared" si="0"/>
        <v>0</v>
      </c>
    </row>
    <row r="25" spans="1:9" ht="21" customHeight="1" x14ac:dyDescent="0.2">
      <c r="A25" s="588" t="s">
        <v>1428</v>
      </c>
      <c r="B25" s="579">
        <v>7326.9690000000001</v>
      </c>
      <c r="C25" s="579" t="s">
        <v>78</v>
      </c>
      <c r="D25" s="591" t="s">
        <v>131</v>
      </c>
      <c r="E25" s="37" t="s">
        <v>473</v>
      </c>
      <c r="F25" s="37" t="s">
        <v>102</v>
      </c>
      <c r="G25" s="37">
        <v>0.2</v>
      </c>
      <c r="H25" s="38">
        <v>77</v>
      </c>
      <c r="I25" s="39">
        <f t="shared" si="0"/>
        <v>15.4</v>
      </c>
    </row>
    <row r="26" spans="1:9" ht="19.899999999999999" customHeight="1" thickBot="1" x14ac:dyDescent="0.25">
      <c r="A26" s="590"/>
      <c r="B26" s="580"/>
      <c r="C26" s="580"/>
      <c r="D26" s="592"/>
      <c r="E26" s="40" t="s">
        <v>220</v>
      </c>
      <c r="F26" s="40" t="s">
        <v>100</v>
      </c>
      <c r="G26" s="40">
        <v>0.5</v>
      </c>
      <c r="H26" s="41">
        <v>160</v>
      </c>
      <c r="I26" s="42">
        <f t="shared" si="0"/>
        <v>80</v>
      </c>
    </row>
    <row r="27" spans="1:9" ht="12.75" customHeight="1" x14ac:dyDescent="0.2">
      <c r="A27" s="32"/>
      <c r="B27" s="33">
        <v>7303.1940000000004</v>
      </c>
      <c r="C27" s="33" t="s">
        <v>79</v>
      </c>
      <c r="D27" s="267"/>
      <c r="E27" s="35"/>
      <c r="F27" s="35"/>
      <c r="G27" s="35"/>
      <c r="H27" s="36"/>
      <c r="I27" s="33">
        <f t="shared" si="0"/>
        <v>0</v>
      </c>
    </row>
    <row r="28" spans="1:9" ht="12.75" customHeight="1" thickBot="1" x14ac:dyDescent="0.25">
      <c r="A28" s="82"/>
      <c r="B28" s="200">
        <f>SUM(B6:B27)</f>
        <v>89122.92</v>
      </c>
      <c r="C28" s="201"/>
      <c r="D28" s="200"/>
      <c r="E28" s="202"/>
      <c r="F28" s="201"/>
      <c r="G28" s="201"/>
      <c r="H28" s="200" t="s">
        <v>16</v>
      </c>
      <c r="I28" s="200">
        <f>SUM(I6:I27)</f>
        <v>1943.58</v>
      </c>
    </row>
    <row r="29" spans="1:9" ht="77.25" thickBot="1" x14ac:dyDescent="0.25">
      <c r="A29" s="137" t="s">
        <v>1602</v>
      </c>
      <c r="B29" s="117" t="s">
        <v>15</v>
      </c>
      <c r="C29" s="117" t="s">
        <v>4</v>
      </c>
      <c r="D29" s="117" t="s">
        <v>22</v>
      </c>
      <c r="E29" s="121" t="s">
        <v>17</v>
      </c>
      <c r="F29" s="117" t="s">
        <v>18</v>
      </c>
      <c r="G29" s="117" t="s">
        <v>9</v>
      </c>
      <c r="H29" s="117" t="s">
        <v>12</v>
      </c>
      <c r="I29" s="118" t="s">
        <v>11</v>
      </c>
    </row>
    <row r="30" spans="1:9" ht="26.25" thickBot="1" x14ac:dyDescent="0.25">
      <c r="A30" s="46" t="s">
        <v>353</v>
      </c>
      <c r="B30" s="272">
        <v>12091.73</v>
      </c>
      <c r="C30" s="88" t="s">
        <v>65</v>
      </c>
      <c r="D30" s="47" t="s">
        <v>362</v>
      </c>
      <c r="E30" s="47" t="s">
        <v>355</v>
      </c>
      <c r="F30" s="47" t="s">
        <v>100</v>
      </c>
      <c r="G30" s="47">
        <v>3</v>
      </c>
      <c r="H30" s="48">
        <v>17</v>
      </c>
      <c r="I30" s="49">
        <f>G30*H30</f>
        <v>51</v>
      </c>
    </row>
    <row r="31" spans="1:9" ht="26.25" thickBot="1" x14ac:dyDescent="0.25">
      <c r="A31" s="46" t="s">
        <v>380</v>
      </c>
      <c r="B31" s="579">
        <v>10148.11</v>
      </c>
      <c r="C31" s="579" t="s">
        <v>66</v>
      </c>
      <c r="D31" s="47" t="s">
        <v>548</v>
      </c>
      <c r="E31" s="47" t="s">
        <v>261</v>
      </c>
      <c r="F31" s="47" t="s">
        <v>100</v>
      </c>
      <c r="G31" s="47">
        <v>2</v>
      </c>
      <c r="H31" s="48">
        <v>180</v>
      </c>
      <c r="I31" s="49">
        <f>G31*H31</f>
        <v>360</v>
      </c>
    </row>
    <row r="32" spans="1:9" ht="26.25" thickBot="1" x14ac:dyDescent="0.25">
      <c r="A32" s="46" t="s">
        <v>353</v>
      </c>
      <c r="B32" s="581"/>
      <c r="C32" s="581" t="s">
        <v>66</v>
      </c>
      <c r="D32" s="47" t="s">
        <v>362</v>
      </c>
      <c r="E32" s="47" t="s">
        <v>355</v>
      </c>
      <c r="F32" s="47" t="s">
        <v>100</v>
      </c>
      <c r="G32" s="47">
        <v>7</v>
      </c>
      <c r="H32" s="48">
        <v>17</v>
      </c>
      <c r="I32" s="49">
        <f>G32*H32</f>
        <v>119</v>
      </c>
    </row>
    <row r="33" spans="1:9" ht="12.75" customHeight="1" x14ac:dyDescent="0.2">
      <c r="A33" s="588" t="s">
        <v>168</v>
      </c>
      <c r="B33" s="581"/>
      <c r="C33" s="581" t="s">
        <v>66</v>
      </c>
      <c r="D33" s="591" t="s">
        <v>552</v>
      </c>
      <c r="E33" s="37" t="s">
        <v>444</v>
      </c>
      <c r="F33" s="37" t="s">
        <v>100</v>
      </c>
      <c r="G33" s="37">
        <v>1</v>
      </c>
      <c r="H33" s="38">
        <v>235.8</v>
      </c>
      <c r="I33" s="159">
        <f t="shared" ref="I33:I103" si="1">G33*H33</f>
        <v>235.8</v>
      </c>
    </row>
    <row r="34" spans="1:9" x14ac:dyDescent="0.2">
      <c r="A34" s="589"/>
      <c r="B34" s="581"/>
      <c r="C34" s="581"/>
      <c r="D34" s="595"/>
      <c r="E34" s="15" t="s">
        <v>553</v>
      </c>
      <c r="F34" s="15" t="s">
        <v>100</v>
      </c>
      <c r="G34" s="15">
        <v>2</v>
      </c>
      <c r="H34" s="16">
        <v>88.1</v>
      </c>
      <c r="I34" s="204">
        <f t="shared" si="1"/>
        <v>176.2</v>
      </c>
    </row>
    <row r="35" spans="1:9" x14ac:dyDescent="0.2">
      <c r="A35" s="589"/>
      <c r="B35" s="581"/>
      <c r="C35" s="581"/>
      <c r="D35" s="595"/>
      <c r="E35" s="15" t="s">
        <v>343</v>
      </c>
      <c r="F35" s="15" t="s">
        <v>100</v>
      </c>
      <c r="G35" s="15">
        <v>1</v>
      </c>
      <c r="H35" s="16">
        <v>57.25</v>
      </c>
      <c r="I35" s="204">
        <f t="shared" si="1"/>
        <v>57.25</v>
      </c>
    </row>
    <row r="36" spans="1:9" x14ac:dyDescent="0.2">
      <c r="A36" s="589"/>
      <c r="B36" s="581"/>
      <c r="C36" s="581"/>
      <c r="D36" s="595"/>
      <c r="E36" s="15" t="s">
        <v>345</v>
      </c>
      <c r="F36" s="15" t="s">
        <v>100</v>
      </c>
      <c r="G36" s="15">
        <v>2</v>
      </c>
      <c r="H36" s="16">
        <v>60.6</v>
      </c>
      <c r="I36" s="204">
        <f t="shared" si="1"/>
        <v>121.2</v>
      </c>
    </row>
    <row r="37" spans="1:9" x14ac:dyDescent="0.2">
      <c r="A37" s="589"/>
      <c r="B37" s="581"/>
      <c r="C37" s="581"/>
      <c r="D37" s="595"/>
      <c r="E37" s="15" t="s">
        <v>447</v>
      </c>
      <c r="F37" s="15" t="s">
        <v>100</v>
      </c>
      <c r="G37" s="15">
        <v>1</v>
      </c>
      <c r="H37" s="16">
        <v>32</v>
      </c>
      <c r="I37" s="204">
        <f t="shared" si="1"/>
        <v>32</v>
      </c>
    </row>
    <row r="38" spans="1:9" ht="12.75" customHeight="1" x14ac:dyDescent="0.2">
      <c r="A38" s="589"/>
      <c r="B38" s="581"/>
      <c r="C38" s="581"/>
      <c r="D38" s="595"/>
      <c r="E38" s="15" t="s">
        <v>554</v>
      </c>
      <c r="F38" s="15" t="s">
        <v>100</v>
      </c>
      <c r="G38" s="15">
        <v>3</v>
      </c>
      <c r="H38" s="16">
        <v>24</v>
      </c>
      <c r="I38" s="204">
        <f t="shared" si="1"/>
        <v>72</v>
      </c>
    </row>
    <row r="39" spans="1:9" ht="12.75" customHeight="1" x14ac:dyDescent="0.2">
      <c r="A39" s="589"/>
      <c r="B39" s="581"/>
      <c r="C39" s="581"/>
      <c r="D39" s="595"/>
      <c r="E39" s="15" t="s">
        <v>197</v>
      </c>
      <c r="F39" s="15" t="s">
        <v>100</v>
      </c>
      <c r="G39" s="15">
        <v>1</v>
      </c>
      <c r="H39" s="16">
        <v>40</v>
      </c>
      <c r="I39" s="204">
        <f t="shared" si="1"/>
        <v>40</v>
      </c>
    </row>
    <row r="40" spans="1:9" ht="12.75" customHeight="1" x14ac:dyDescent="0.2">
      <c r="A40" s="589"/>
      <c r="B40" s="581"/>
      <c r="C40" s="581"/>
      <c r="D40" s="595"/>
      <c r="E40" s="15" t="s">
        <v>183</v>
      </c>
      <c r="F40" s="15" t="s">
        <v>100</v>
      </c>
      <c r="G40" s="15">
        <v>1</v>
      </c>
      <c r="H40" s="16">
        <v>25</v>
      </c>
      <c r="I40" s="204">
        <f t="shared" si="1"/>
        <v>25</v>
      </c>
    </row>
    <row r="41" spans="1:9" ht="12.75" customHeight="1" x14ac:dyDescent="0.2">
      <c r="A41" s="589"/>
      <c r="B41" s="581"/>
      <c r="C41" s="581"/>
      <c r="D41" s="595"/>
      <c r="E41" s="15" t="s">
        <v>200</v>
      </c>
      <c r="F41" s="15" t="s">
        <v>100</v>
      </c>
      <c r="G41" s="15">
        <v>1</v>
      </c>
      <c r="H41" s="16">
        <v>23.4</v>
      </c>
      <c r="I41" s="204">
        <f t="shared" si="1"/>
        <v>23.4</v>
      </c>
    </row>
    <row r="42" spans="1:9" ht="12.75" customHeight="1" x14ac:dyDescent="0.2">
      <c r="A42" s="589"/>
      <c r="B42" s="581"/>
      <c r="C42" s="581"/>
      <c r="D42" s="595"/>
      <c r="E42" s="15" t="s">
        <v>555</v>
      </c>
      <c r="F42" s="15" t="s">
        <v>100</v>
      </c>
      <c r="G42" s="15">
        <v>2</v>
      </c>
      <c r="H42" s="16">
        <v>46</v>
      </c>
      <c r="I42" s="204">
        <f t="shared" si="1"/>
        <v>92</v>
      </c>
    </row>
    <row r="43" spans="1:9" ht="12.75" customHeight="1" x14ac:dyDescent="0.2">
      <c r="A43" s="589"/>
      <c r="B43" s="581"/>
      <c r="C43" s="581"/>
      <c r="D43" s="595"/>
      <c r="E43" s="15" t="s">
        <v>556</v>
      </c>
      <c r="F43" s="15" t="s">
        <v>100</v>
      </c>
      <c r="G43" s="15">
        <v>1</v>
      </c>
      <c r="H43" s="16">
        <v>138.82</v>
      </c>
      <c r="I43" s="204">
        <f t="shared" si="1"/>
        <v>138.82</v>
      </c>
    </row>
    <row r="44" spans="1:9" x14ac:dyDescent="0.2">
      <c r="A44" s="589"/>
      <c r="B44" s="581"/>
      <c r="C44" s="581"/>
      <c r="D44" s="595"/>
      <c r="E44" s="15" t="s">
        <v>557</v>
      </c>
      <c r="F44" s="15" t="s">
        <v>100</v>
      </c>
      <c r="G44" s="15">
        <v>1</v>
      </c>
      <c r="H44" s="16">
        <v>32.450000000000003</v>
      </c>
      <c r="I44" s="204">
        <f t="shared" si="1"/>
        <v>32.450000000000003</v>
      </c>
    </row>
    <row r="45" spans="1:9" ht="13.5" thickBot="1" x14ac:dyDescent="0.25">
      <c r="A45" s="590"/>
      <c r="B45" s="581"/>
      <c r="C45" s="581"/>
      <c r="D45" s="592"/>
      <c r="E45" s="40" t="s">
        <v>204</v>
      </c>
      <c r="F45" s="40" t="s">
        <v>100</v>
      </c>
      <c r="G45" s="40">
        <v>1</v>
      </c>
      <c r="H45" s="41">
        <v>10.8</v>
      </c>
      <c r="I45" s="42">
        <f t="shared" si="1"/>
        <v>10.8</v>
      </c>
    </row>
    <row r="46" spans="1:9" x14ac:dyDescent="0.2">
      <c r="A46" s="588" t="s">
        <v>558</v>
      </c>
      <c r="B46" s="581"/>
      <c r="C46" s="581" t="s">
        <v>66</v>
      </c>
      <c r="D46" s="591" t="s">
        <v>310</v>
      </c>
      <c r="E46" s="37" t="s">
        <v>217</v>
      </c>
      <c r="F46" s="37" t="s">
        <v>104</v>
      </c>
      <c r="G46" s="37">
        <v>1</v>
      </c>
      <c r="H46" s="38">
        <v>55.74</v>
      </c>
      <c r="I46" s="159">
        <f t="shared" si="1"/>
        <v>55.74</v>
      </c>
    </row>
    <row r="47" spans="1:9" ht="12.75" customHeight="1" x14ac:dyDescent="0.2">
      <c r="A47" s="589"/>
      <c r="B47" s="581"/>
      <c r="C47" s="581"/>
      <c r="D47" s="595"/>
      <c r="E47" s="15" t="s">
        <v>559</v>
      </c>
      <c r="F47" s="15" t="s">
        <v>100</v>
      </c>
      <c r="G47" s="15">
        <v>1</v>
      </c>
      <c r="H47" s="16">
        <v>111.84</v>
      </c>
      <c r="I47" s="204">
        <f t="shared" si="1"/>
        <v>111.84</v>
      </c>
    </row>
    <row r="48" spans="1:9" ht="12.75" customHeight="1" x14ac:dyDescent="0.2">
      <c r="A48" s="589"/>
      <c r="B48" s="581"/>
      <c r="C48" s="581"/>
      <c r="D48" s="595"/>
      <c r="E48" s="15" t="s">
        <v>467</v>
      </c>
      <c r="F48" s="15" t="s">
        <v>100</v>
      </c>
      <c r="G48" s="15">
        <v>1</v>
      </c>
      <c r="H48" s="16">
        <v>117.27</v>
      </c>
      <c r="I48" s="43">
        <f t="shared" si="1"/>
        <v>117.27</v>
      </c>
    </row>
    <row r="49" spans="1:9" x14ac:dyDescent="0.2">
      <c r="A49" s="589"/>
      <c r="B49" s="581"/>
      <c r="C49" s="581"/>
      <c r="D49" s="595"/>
      <c r="E49" s="15" t="s">
        <v>244</v>
      </c>
      <c r="F49" s="15" t="s">
        <v>100</v>
      </c>
      <c r="G49" s="15">
        <v>1</v>
      </c>
      <c r="H49" s="16">
        <v>280</v>
      </c>
      <c r="I49" s="43">
        <f t="shared" si="1"/>
        <v>280</v>
      </c>
    </row>
    <row r="50" spans="1:9" ht="12.75" customHeight="1" thickBot="1" x14ac:dyDescent="0.25">
      <c r="A50" s="590"/>
      <c r="B50" s="581"/>
      <c r="C50" s="581"/>
      <c r="D50" s="592"/>
      <c r="E50" s="40" t="s">
        <v>249</v>
      </c>
      <c r="F50" s="40" t="s">
        <v>100</v>
      </c>
      <c r="G50" s="40">
        <v>1</v>
      </c>
      <c r="H50" s="41">
        <v>75</v>
      </c>
      <c r="I50" s="42">
        <f t="shared" si="1"/>
        <v>75</v>
      </c>
    </row>
    <row r="51" spans="1:9" x14ac:dyDescent="0.2">
      <c r="A51" s="588" t="s">
        <v>560</v>
      </c>
      <c r="B51" s="581"/>
      <c r="C51" s="581" t="s">
        <v>66</v>
      </c>
      <c r="D51" s="591" t="s">
        <v>176</v>
      </c>
      <c r="E51" s="37" t="s">
        <v>217</v>
      </c>
      <c r="F51" s="37" t="s">
        <v>104</v>
      </c>
      <c r="G51" s="37">
        <v>2</v>
      </c>
      <c r="H51" s="38">
        <v>55.74</v>
      </c>
      <c r="I51" s="39">
        <f t="shared" si="1"/>
        <v>111.48</v>
      </c>
    </row>
    <row r="52" spans="1:9" ht="12.75" customHeight="1" x14ac:dyDescent="0.2">
      <c r="A52" s="589"/>
      <c r="B52" s="581"/>
      <c r="C52" s="581"/>
      <c r="D52" s="595"/>
      <c r="E52" s="15" t="s">
        <v>254</v>
      </c>
      <c r="F52" s="15" t="s">
        <v>100</v>
      </c>
      <c r="G52" s="15">
        <v>1</v>
      </c>
      <c r="H52" s="16">
        <v>290</v>
      </c>
      <c r="I52" s="43">
        <f t="shared" si="1"/>
        <v>290</v>
      </c>
    </row>
    <row r="53" spans="1:9" ht="12.75" customHeight="1" x14ac:dyDescent="0.2">
      <c r="A53" s="589"/>
      <c r="B53" s="581"/>
      <c r="C53" s="581"/>
      <c r="D53" s="595"/>
      <c r="E53" s="15" t="s">
        <v>193</v>
      </c>
      <c r="F53" s="15" t="s">
        <v>100</v>
      </c>
      <c r="G53" s="15">
        <v>1</v>
      </c>
      <c r="H53" s="16">
        <v>106.12</v>
      </c>
      <c r="I53" s="43">
        <f t="shared" si="1"/>
        <v>106.12</v>
      </c>
    </row>
    <row r="54" spans="1:9" ht="12.75" customHeight="1" x14ac:dyDescent="0.2">
      <c r="A54" s="589"/>
      <c r="B54" s="581"/>
      <c r="C54" s="581"/>
      <c r="D54" s="595"/>
      <c r="E54" s="15" t="s">
        <v>209</v>
      </c>
      <c r="F54" s="15" t="s">
        <v>100</v>
      </c>
      <c r="G54" s="15">
        <v>1</v>
      </c>
      <c r="H54" s="16">
        <v>96.26</v>
      </c>
      <c r="I54" s="43">
        <f t="shared" si="1"/>
        <v>96.26</v>
      </c>
    </row>
    <row r="55" spans="1:9" ht="12.75" customHeight="1" x14ac:dyDescent="0.2">
      <c r="A55" s="589"/>
      <c r="B55" s="581"/>
      <c r="C55" s="581"/>
      <c r="D55" s="595"/>
      <c r="E55" s="15" t="s">
        <v>206</v>
      </c>
      <c r="F55" s="15" t="s">
        <v>100</v>
      </c>
      <c r="G55" s="15">
        <v>2</v>
      </c>
      <c r="H55" s="16">
        <v>5.28</v>
      </c>
      <c r="I55" s="43">
        <f t="shared" si="1"/>
        <v>10.56</v>
      </c>
    </row>
    <row r="56" spans="1:9" ht="12.75" customHeight="1" x14ac:dyDescent="0.2">
      <c r="A56" s="589"/>
      <c r="B56" s="581"/>
      <c r="C56" s="581"/>
      <c r="D56" s="595"/>
      <c r="E56" s="15" t="s">
        <v>413</v>
      </c>
      <c r="F56" s="15" t="s">
        <v>100</v>
      </c>
      <c r="G56" s="15">
        <v>1</v>
      </c>
      <c r="H56" s="16">
        <v>83.62</v>
      </c>
      <c r="I56" s="43">
        <f t="shared" si="1"/>
        <v>83.62</v>
      </c>
    </row>
    <row r="57" spans="1:9" ht="12.75" customHeight="1" thickBot="1" x14ac:dyDescent="0.25">
      <c r="A57" s="590"/>
      <c r="B57" s="580"/>
      <c r="C57" s="580"/>
      <c r="D57" s="592"/>
      <c r="E57" s="40" t="s">
        <v>559</v>
      </c>
      <c r="F57" s="40" t="s">
        <v>100</v>
      </c>
      <c r="G57" s="40">
        <v>1</v>
      </c>
      <c r="H57" s="41">
        <v>111.84</v>
      </c>
      <c r="I57" s="42">
        <f t="shared" si="1"/>
        <v>111.84</v>
      </c>
    </row>
    <row r="58" spans="1:9" ht="12.75" customHeight="1" x14ac:dyDescent="0.2">
      <c r="A58" s="588" t="s">
        <v>635</v>
      </c>
      <c r="B58" s="579">
        <v>10184.9</v>
      </c>
      <c r="C58" s="579" t="s">
        <v>69</v>
      </c>
      <c r="D58" s="591" t="s">
        <v>131</v>
      </c>
      <c r="E58" s="37" t="s">
        <v>602</v>
      </c>
      <c r="F58" s="37" t="s">
        <v>100</v>
      </c>
      <c r="G58" s="37">
        <v>1</v>
      </c>
      <c r="H58" s="38">
        <v>32</v>
      </c>
      <c r="I58" s="39">
        <f t="shared" si="1"/>
        <v>32</v>
      </c>
    </row>
    <row r="59" spans="1:9" ht="12.75" customHeight="1" x14ac:dyDescent="0.2">
      <c r="A59" s="589"/>
      <c r="B59" s="581"/>
      <c r="C59" s="581"/>
      <c r="D59" s="595"/>
      <c r="E59" s="15" t="s">
        <v>345</v>
      </c>
      <c r="F59" s="15" t="s">
        <v>100</v>
      </c>
      <c r="G59" s="15">
        <v>1</v>
      </c>
      <c r="H59" s="16">
        <v>60.6</v>
      </c>
      <c r="I59" s="43">
        <f t="shared" si="1"/>
        <v>60.6</v>
      </c>
    </row>
    <row r="60" spans="1:9" ht="12.75" customHeight="1" thickBot="1" x14ac:dyDescent="0.25">
      <c r="A60" s="590"/>
      <c r="B60" s="581"/>
      <c r="C60" s="581"/>
      <c r="D60" s="592"/>
      <c r="E60" s="40" t="s">
        <v>603</v>
      </c>
      <c r="F60" s="40" t="s">
        <v>100</v>
      </c>
      <c r="G60" s="40">
        <v>1</v>
      </c>
      <c r="H60" s="41">
        <v>10</v>
      </c>
      <c r="I60" s="42">
        <f t="shared" si="1"/>
        <v>10</v>
      </c>
    </row>
    <row r="61" spans="1:9" ht="13.5" thickBot="1" x14ac:dyDescent="0.25">
      <c r="A61" s="46" t="s">
        <v>311</v>
      </c>
      <c r="B61" s="580"/>
      <c r="C61" s="580" t="s">
        <v>69</v>
      </c>
      <c r="D61" s="47" t="s">
        <v>126</v>
      </c>
      <c r="E61" s="47" t="s">
        <v>634</v>
      </c>
      <c r="F61" s="47" t="s">
        <v>108</v>
      </c>
      <c r="G61" s="47">
        <v>0.5</v>
      </c>
      <c r="H61" s="48">
        <v>87</v>
      </c>
      <c r="I61" s="49">
        <f t="shared" si="1"/>
        <v>43.5</v>
      </c>
    </row>
    <row r="62" spans="1:9" ht="26.25" thickBot="1" x14ac:dyDescent="0.25">
      <c r="A62" s="46" t="s">
        <v>353</v>
      </c>
      <c r="B62" s="272">
        <v>9417.98</v>
      </c>
      <c r="C62" s="493" t="s">
        <v>71</v>
      </c>
      <c r="D62" s="47" t="s">
        <v>362</v>
      </c>
      <c r="E62" s="493" t="s">
        <v>355</v>
      </c>
      <c r="F62" s="493" t="s">
        <v>100</v>
      </c>
      <c r="G62" s="493">
        <v>4</v>
      </c>
      <c r="H62" s="494">
        <v>17</v>
      </c>
      <c r="I62" s="49">
        <f t="shared" si="1"/>
        <v>68</v>
      </c>
    </row>
    <row r="63" spans="1:9" ht="26.25" thickBot="1" x14ac:dyDescent="0.25">
      <c r="A63" s="46" t="s">
        <v>353</v>
      </c>
      <c r="B63" s="579">
        <v>9388.15</v>
      </c>
      <c r="C63" s="579" t="s">
        <v>72</v>
      </c>
      <c r="D63" s="47" t="s">
        <v>362</v>
      </c>
      <c r="E63" s="493" t="s">
        <v>355</v>
      </c>
      <c r="F63" s="493" t="s">
        <v>100</v>
      </c>
      <c r="G63" s="493">
        <v>4</v>
      </c>
      <c r="H63" s="494">
        <v>17</v>
      </c>
      <c r="I63" s="49">
        <f t="shared" si="1"/>
        <v>68</v>
      </c>
    </row>
    <row r="64" spans="1:9" ht="12.75" customHeight="1" x14ac:dyDescent="0.2">
      <c r="A64" s="588" t="s">
        <v>872</v>
      </c>
      <c r="B64" s="581"/>
      <c r="C64" s="581" t="s">
        <v>72</v>
      </c>
      <c r="D64" s="591" t="s">
        <v>126</v>
      </c>
      <c r="E64" s="37" t="s">
        <v>873</v>
      </c>
      <c r="F64" s="37" t="s">
        <v>100</v>
      </c>
      <c r="G64" s="37">
        <v>1</v>
      </c>
      <c r="H64" s="38">
        <v>2750.29</v>
      </c>
      <c r="I64" s="39">
        <f t="shared" si="1"/>
        <v>2750.29</v>
      </c>
    </row>
    <row r="65" spans="1:9" ht="12.75" customHeight="1" x14ac:dyDescent="0.2">
      <c r="A65" s="589"/>
      <c r="B65" s="581"/>
      <c r="C65" s="581"/>
      <c r="D65" s="595"/>
      <c r="E65" s="15" t="s">
        <v>706</v>
      </c>
      <c r="F65" s="15" t="s">
        <v>100</v>
      </c>
      <c r="G65" s="15">
        <v>1</v>
      </c>
      <c r="H65" s="16">
        <v>289.48</v>
      </c>
      <c r="I65" s="43">
        <f t="shared" si="1"/>
        <v>289.48</v>
      </c>
    </row>
    <row r="66" spans="1:9" ht="12.75" customHeight="1" x14ac:dyDescent="0.2">
      <c r="A66" s="589"/>
      <c r="B66" s="581"/>
      <c r="C66" s="581"/>
      <c r="D66" s="595"/>
      <c r="E66" s="15" t="s">
        <v>346</v>
      </c>
      <c r="F66" s="15" t="s">
        <v>100</v>
      </c>
      <c r="G66" s="15">
        <v>2</v>
      </c>
      <c r="H66" s="16">
        <v>53</v>
      </c>
      <c r="I66" s="43">
        <f t="shared" si="1"/>
        <v>106</v>
      </c>
    </row>
    <row r="67" spans="1:9" x14ac:dyDescent="0.2">
      <c r="A67" s="589"/>
      <c r="B67" s="581"/>
      <c r="C67" s="581"/>
      <c r="D67" s="595"/>
      <c r="E67" s="15" t="s">
        <v>535</v>
      </c>
      <c r="F67" s="15" t="s">
        <v>102</v>
      </c>
      <c r="G67" s="15">
        <v>1</v>
      </c>
      <c r="H67" s="16">
        <v>77.400000000000006</v>
      </c>
      <c r="I67" s="43">
        <f t="shared" si="1"/>
        <v>77.400000000000006</v>
      </c>
    </row>
    <row r="68" spans="1:9" ht="13.5" thickBot="1" x14ac:dyDescent="0.25">
      <c r="A68" s="590"/>
      <c r="B68" s="580"/>
      <c r="C68" s="580"/>
      <c r="D68" s="592"/>
      <c r="E68" s="40" t="s">
        <v>516</v>
      </c>
      <c r="F68" s="40" t="s">
        <v>104</v>
      </c>
      <c r="G68" s="40">
        <v>2</v>
      </c>
      <c r="H68" s="41">
        <v>24</v>
      </c>
      <c r="I68" s="42">
        <f t="shared" si="1"/>
        <v>48</v>
      </c>
    </row>
    <row r="69" spans="1:9" ht="12.75" customHeight="1" x14ac:dyDescent="0.2">
      <c r="A69" s="265"/>
      <c r="B69" s="33">
        <v>9250.4699999999993</v>
      </c>
      <c r="C69" s="33" t="s">
        <v>73</v>
      </c>
      <c r="D69" s="267"/>
      <c r="E69" s="35"/>
      <c r="F69" s="35"/>
      <c r="G69" s="35"/>
      <c r="H69" s="36"/>
      <c r="I69" s="160">
        <f t="shared" si="1"/>
        <v>0</v>
      </c>
    </row>
    <row r="70" spans="1:9" ht="12.75" customHeight="1" thickBot="1" x14ac:dyDescent="0.25">
      <c r="A70" s="316"/>
      <c r="B70" s="74">
        <v>10882.61</v>
      </c>
      <c r="C70" s="73" t="s">
        <v>74</v>
      </c>
      <c r="D70" s="317"/>
      <c r="E70" s="76"/>
      <c r="F70" s="76"/>
      <c r="G70" s="76"/>
      <c r="H70" s="77"/>
      <c r="I70" s="204">
        <f t="shared" si="1"/>
        <v>0</v>
      </c>
    </row>
    <row r="71" spans="1:9" ht="26.25" thickBot="1" x14ac:dyDescent="0.25">
      <c r="A71" s="46" t="s">
        <v>353</v>
      </c>
      <c r="B71" s="167">
        <v>11241.45</v>
      </c>
      <c r="C71" s="88" t="s">
        <v>75</v>
      </c>
      <c r="D71" s="55" t="s">
        <v>362</v>
      </c>
      <c r="E71" s="47" t="s">
        <v>355</v>
      </c>
      <c r="F71" s="47" t="s">
        <v>100</v>
      </c>
      <c r="G71" s="47">
        <v>6</v>
      </c>
      <c r="H71" s="48">
        <v>17</v>
      </c>
      <c r="I71" s="49">
        <f t="shared" si="1"/>
        <v>102</v>
      </c>
    </row>
    <row r="72" spans="1:9" ht="26.25" thickBot="1" x14ac:dyDescent="0.25">
      <c r="A72" s="46" t="s">
        <v>353</v>
      </c>
      <c r="B72" s="272">
        <v>13228.34</v>
      </c>
      <c r="C72" s="88" t="s">
        <v>76</v>
      </c>
      <c r="D72" s="47" t="s">
        <v>362</v>
      </c>
      <c r="E72" s="47" t="s">
        <v>355</v>
      </c>
      <c r="F72" s="47" t="s">
        <v>100</v>
      </c>
      <c r="G72" s="47">
        <v>10</v>
      </c>
      <c r="H72" s="48">
        <v>9.42</v>
      </c>
      <c r="I72" s="49">
        <f t="shared" si="1"/>
        <v>94.2</v>
      </c>
    </row>
    <row r="73" spans="1:9" ht="26.25" thickBot="1" x14ac:dyDescent="0.25">
      <c r="A73" s="46" t="s">
        <v>353</v>
      </c>
      <c r="B73" s="579">
        <v>10621.42</v>
      </c>
      <c r="C73" s="579" t="s">
        <v>77</v>
      </c>
      <c r="D73" s="47" t="s">
        <v>362</v>
      </c>
      <c r="E73" s="47" t="s">
        <v>355</v>
      </c>
      <c r="F73" s="47" t="s">
        <v>100</v>
      </c>
      <c r="G73" s="47">
        <v>4</v>
      </c>
      <c r="H73" s="48">
        <v>9.42</v>
      </c>
      <c r="I73" s="49">
        <f t="shared" si="1"/>
        <v>37.68</v>
      </c>
    </row>
    <row r="74" spans="1:9" ht="12.75" customHeight="1" x14ac:dyDescent="0.2">
      <c r="A74" s="588" t="s">
        <v>168</v>
      </c>
      <c r="B74" s="581"/>
      <c r="C74" s="581"/>
      <c r="D74" s="591" t="s">
        <v>1317</v>
      </c>
      <c r="E74" s="37" t="s">
        <v>794</v>
      </c>
      <c r="F74" s="37" t="s">
        <v>100</v>
      </c>
      <c r="G74" s="37">
        <v>1</v>
      </c>
      <c r="H74" s="38">
        <v>199.6</v>
      </c>
      <c r="I74" s="39">
        <f t="shared" si="1"/>
        <v>199.6</v>
      </c>
    </row>
    <row r="75" spans="1:9" ht="12.75" customHeight="1" x14ac:dyDescent="0.2">
      <c r="A75" s="589"/>
      <c r="B75" s="581"/>
      <c r="C75" s="581"/>
      <c r="D75" s="595"/>
      <c r="E75" s="15" t="s">
        <v>343</v>
      </c>
      <c r="F75" s="15" t="s">
        <v>100</v>
      </c>
      <c r="G75" s="15">
        <v>1</v>
      </c>
      <c r="H75" s="16">
        <v>57.25</v>
      </c>
      <c r="I75" s="43">
        <f t="shared" si="1"/>
        <v>57.25</v>
      </c>
    </row>
    <row r="76" spans="1:9" ht="12.75" customHeight="1" x14ac:dyDescent="0.2">
      <c r="A76" s="589"/>
      <c r="B76" s="581"/>
      <c r="C76" s="581"/>
      <c r="D76" s="595"/>
      <c r="E76" s="15" t="s">
        <v>1318</v>
      </c>
      <c r="F76" s="15" t="s">
        <v>100</v>
      </c>
      <c r="G76" s="15">
        <v>2</v>
      </c>
      <c r="H76" s="16">
        <v>32</v>
      </c>
      <c r="I76" s="43">
        <f t="shared" si="1"/>
        <v>64</v>
      </c>
    </row>
    <row r="77" spans="1:9" ht="12.75" customHeight="1" x14ac:dyDescent="0.2">
      <c r="A77" s="589"/>
      <c r="B77" s="581"/>
      <c r="C77" s="581"/>
      <c r="D77" s="595"/>
      <c r="E77" s="15" t="s">
        <v>345</v>
      </c>
      <c r="F77" s="15" t="s">
        <v>100</v>
      </c>
      <c r="G77" s="15">
        <v>2</v>
      </c>
      <c r="H77" s="16">
        <v>60.6</v>
      </c>
      <c r="I77" s="43">
        <f t="shared" si="1"/>
        <v>121.2</v>
      </c>
    </row>
    <row r="78" spans="1:9" ht="12.75" customHeight="1" x14ac:dyDescent="0.2">
      <c r="A78" s="589"/>
      <c r="B78" s="581"/>
      <c r="C78" s="581"/>
      <c r="D78" s="595"/>
      <c r="E78" s="15" t="s">
        <v>571</v>
      </c>
      <c r="F78" s="15" t="s">
        <v>100</v>
      </c>
      <c r="G78" s="15">
        <v>2</v>
      </c>
      <c r="H78" s="16">
        <v>27</v>
      </c>
      <c r="I78" s="160">
        <f t="shared" si="1"/>
        <v>54</v>
      </c>
    </row>
    <row r="79" spans="1:9" ht="12.75" customHeight="1" x14ac:dyDescent="0.2">
      <c r="A79" s="589"/>
      <c r="B79" s="581"/>
      <c r="C79" s="581"/>
      <c r="D79" s="595"/>
      <c r="E79" s="15" t="s">
        <v>1276</v>
      </c>
      <c r="F79" s="15" t="s">
        <v>100</v>
      </c>
      <c r="G79" s="15">
        <v>1</v>
      </c>
      <c r="H79" s="16">
        <v>37.9</v>
      </c>
      <c r="I79" s="160">
        <f t="shared" si="1"/>
        <v>37.9</v>
      </c>
    </row>
    <row r="80" spans="1:9" ht="12.75" customHeight="1" thickBot="1" x14ac:dyDescent="0.25">
      <c r="A80" s="590"/>
      <c r="B80" s="581"/>
      <c r="C80" s="581"/>
      <c r="D80" s="592"/>
      <c r="E80" s="40" t="s">
        <v>1319</v>
      </c>
      <c r="F80" s="40" t="s">
        <v>100</v>
      </c>
      <c r="G80" s="40">
        <v>1</v>
      </c>
      <c r="H80" s="41">
        <v>70</v>
      </c>
      <c r="I80" s="203">
        <f t="shared" si="1"/>
        <v>70</v>
      </c>
    </row>
    <row r="81" spans="1:9" ht="12.75" customHeight="1" x14ac:dyDescent="0.2">
      <c r="A81" s="588" t="s">
        <v>118</v>
      </c>
      <c r="B81" s="581"/>
      <c r="C81" s="581"/>
      <c r="D81" s="591"/>
      <c r="E81" s="37" t="s">
        <v>207</v>
      </c>
      <c r="F81" s="37" t="s">
        <v>100</v>
      </c>
      <c r="G81" s="37">
        <v>4</v>
      </c>
      <c r="H81" s="38">
        <v>5.85</v>
      </c>
      <c r="I81" s="39">
        <f t="shared" si="1"/>
        <v>23.4</v>
      </c>
    </row>
    <row r="82" spans="1:9" ht="12.75" customHeight="1" thickBot="1" x14ac:dyDescent="0.25">
      <c r="A82" s="590"/>
      <c r="B82" s="580"/>
      <c r="C82" s="580"/>
      <c r="D82" s="592"/>
      <c r="E82" s="40" t="s">
        <v>193</v>
      </c>
      <c r="F82" s="40" t="s">
        <v>100</v>
      </c>
      <c r="G82" s="40">
        <v>4</v>
      </c>
      <c r="H82" s="41">
        <v>110.19</v>
      </c>
      <c r="I82" s="203">
        <f t="shared" si="1"/>
        <v>440.76</v>
      </c>
    </row>
    <row r="83" spans="1:9" ht="12.75" customHeight="1" x14ac:dyDescent="0.2">
      <c r="A83" s="588" t="s">
        <v>353</v>
      </c>
      <c r="B83" s="579">
        <v>13756.03</v>
      </c>
      <c r="C83" s="579" t="s">
        <v>78</v>
      </c>
      <c r="D83" s="591" t="s">
        <v>362</v>
      </c>
      <c r="E83" s="37" t="s">
        <v>355</v>
      </c>
      <c r="F83" s="37" t="s">
        <v>100</v>
      </c>
      <c r="G83" s="37">
        <v>3</v>
      </c>
      <c r="H83" s="38">
        <v>17</v>
      </c>
      <c r="I83" s="298">
        <f t="shared" si="1"/>
        <v>51</v>
      </c>
    </row>
    <row r="84" spans="1:9" ht="12.75" customHeight="1" thickBot="1" x14ac:dyDescent="0.25">
      <c r="A84" s="590"/>
      <c r="B84" s="581"/>
      <c r="C84" s="581"/>
      <c r="D84" s="592"/>
      <c r="E84" s="86" t="s">
        <v>356</v>
      </c>
      <c r="F84" s="86" t="s">
        <v>100</v>
      </c>
      <c r="G84" s="86">
        <v>1</v>
      </c>
      <c r="H84" s="87">
        <v>44.8</v>
      </c>
      <c r="I84" s="203">
        <f t="shared" si="1"/>
        <v>44.8</v>
      </c>
    </row>
    <row r="85" spans="1:9" ht="12.75" customHeight="1" x14ac:dyDescent="0.2">
      <c r="A85" s="588" t="s">
        <v>168</v>
      </c>
      <c r="B85" s="581"/>
      <c r="C85" s="581"/>
      <c r="D85" s="591" t="s">
        <v>1425</v>
      </c>
      <c r="E85" s="37" t="s">
        <v>571</v>
      </c>
      <c r="F85" s="37" t="s">
        <v>100</v>
      </c>
      <c r="G85" s="37">
        <v>1</v>
      </c>
      <c r="H85" s="38">
        <v>27</v>
      </c>
      <c r="I85" s="39">
        <f t="shared" si="1"/>
        <v>27</v>
      </c>
    </row>
    <row r="86" spans="1:9" ht="12.75" customHeight="1" x14ac:dyDescent="0.2">
      <c r="A86" s="589"/>
      <c r="B86" s="581"/>
      <c r="C86" s="581"/>
      <c r="D86" s="595"/>
      <c r="E86" s="15" t="s">
        <v>346</v>
      </c>
      <c r="F86" s="15" t="s">
        <v>100</v>
      </c>
      <c r="G86" s="15">
        <v>1</v>
      </c>
      <c r="H86" s="16">
        <v>58</v>
      </c>
      <c r="I86" s="160">
        <f t="shared" si="1"/>
        <v>58</v>
      </c>
    </row>
    <row r="87" spans="1:9" ht="12.75" customHeight="1" x14ac:dyDescent="0.2">
      <c r="A87" s="589"/>
      <c r="B87" s="581"/>
      <c r="C87" s="581"/>
      <c r="D87" s="595"/>
      <c r="E87" s="15" t="s">
        <v>794</v>
      </c>
      <c r="F87" s="15" t="s">
        <v>100</v>
      </c>
      <c r="G87" s="15">
        <v>1</v>
      </c>
      <c r="H87" s="16">
        <v>199.6</v>
      </c>
      <c r="I87" s="160">
        <f t="shared" si="1"/>
        <v>199.6</v>
      </c>
    </row>
    <row r="88" spans="1:9" ht="12.75" customHeight="1" x14ac:dyDescent="0.2">
      <c r="A88" s="589"/>
      <c r="B88" s="581"/>
      <c r="C88" s="581"/>
      <c r="D88" s="595"/>
      <c r="E88" s="15" t="s">
        <v>722</v>
      </c>
      <c r="F88" s="15" t="s">
        <v>100</v>
      </c>
      <c r="G88" s="15">
        <v>1</v>
      </c>
      <c r="H88" s="16">
        <v>125.8</v>
      </c>
      <c r="I88" s="160">
        <f t="shared" si="1"/>
        <v>125.8</v>
      </c>
    </row>
    <row r="89" spans="1:9" ht="12.75" customHeight="1" x14ac:dyDescent="0.2">
      <c r="A89" s="589"/>
      <c r="B89" s="581"/>
      <c r="C89" s="581"/>
      <c r="D89" s="595"/>
      <c r="E89" s="15" t="s">
        <v>343</v>
      </c>
      <c r="F89" s="15" t="s">
        <v>100</v>
      </c>
      <c r="G89" s="15">
        <v>1</v>
      </c>
      <c r="H89" s="16">
        <v>57.25</v>
      </c>
      <c r="I89" s="160">
        <f t="shared" si="1"/>
        <v>57.25</v>
      </c>
    </row>
    <row r="90" spans="1:9" ht="12.75" customHeight="1" x14ac:dyDescent="0.2">
      <c r="A90" s="589"/>
      <c r="B90" s="581"/>
      <c r="C90" s="581"/>
      <c r="D90" s="595"/>
      <c r="E90" s="15" t="s">
        <v>447</v>
      </c>
      <c r="F90" s="15" t="s">
        <v>100</v>
      </c>
      <c r="G90" s="15">
        <v>1</v>
      </c>
      <c r="H90" s="16">
        <v>32</v>
      </c>
      <c r="I90" s="160">
        <f t="shared" si="1"/>
        <v>32</v>
      </c>
    </row>
    <row r="91" spans="1:9" ht="12.75" customHeight="1" x14ac:dyDescent="0.2">
      <c r="A91" s="589"/>
      <c r="B91" s="581"/>
      <c r="C91" s="581"/>
      <c r="D91" s="595"/>
      <c r="E91" s="15" t="s">
        <v>345</v>
      </c>
      <c r="F91" s="15" t="s">
        <v>100</v>
      </c>
      <c r="G91" s="15">
        <v>2</v>
      </c>
      <c r="H91" s="16">
        <v>70</v>
      </c>
      <c r="I91" s="160">
        <f t="shared" si="1"/>
        <v>140</v>
      </c>
    </row>
    <row r="92" spans="1:9" ht="12.75" customHeight="1" x14ac:dyDescent="0.2">
      <c r="A92" s="589"/>
      <c r="B92" s="581"/>
      <c r="C92" s="581"/>
      <c r="D92" s="595"/>
      <c r="E92" s="15" t="s">
        <v>750</v>
      </c>
      <c r="F92" s="15" t="s">
        <v>100</v>
      </c>
      <c r="G92" s="15">
        <v>1</v>
      </c>
      <c r="H92" s="16">
        <v>25.8</v>
      </c>
      <c r="I92" s="160">
        <f t="shared" si="1"/>
        <v>25.8</v>
      </c>
    </row>
    <row r="93" spans="1:9" ht="12.75" customHeight="1" x14ac:dyDescent="0.2">
      <c r="A93" s="589"/>
      <c r="B93" s="581"/>
      <c r="C93" s="581"/>
      <c r="D93" s="595"/>
      <c r="E93" s="15" t="s">
        <v>557</v>
      </c>
      <c r="F93" s="15" t="s">
        <v>100</v>
      </c>
      <c r="G93" s="15">
        <v>1</v>
      </c>
      <c r="H93" s="16">
        <v>33.659999999999997</v>
      </c>
      <c r="I93" s="160">
        <f t="shared" si="1"/>
        <v>33.659999999999997</v>
      </c>
    </row>
    <row r="94" spans="1:9" ht="12.75" customHeight="1" x14ac:dyDescent="0.2">
      <c r="A94" s="589"/>
      <c r="B94" s="581"/>
      <c r="C94" s="581"/>
      <c r="D94" s="595"/>
      <c r="E94" s="15" t="s">
        <v>1426</v>
      </c>
      <c r="F94" s="15" t="s">
        <v>100</v>
      </c>
      <c r="G94" s="15">
        <v>1</v>
      </c>
      <c r="H94" s="16">
        <v>129</v>
      </c>
      <c r="I94" s="160">
        <f t="shared" si="1"/>
        <v>129</v>
      </c>
    </row>
    <row r="95" spans="1:9" ht="12.75" customHeight="1" x14ac:dyDescent="0.2">
      <c r="A95" s="589"/>
      <c r="B95" s="581"/>
      <c r="C95" s="581"/>
      <c r="D95" s="595"/>
      <c r="E95" s="15" t="s">
        <v>1427</v>
      </c>
      <c r="F95" s="15" t="s">
        <v>100</v>
      </c>
      <c r="G95" s="15">
        <v>1</v>
      </c>
      <c r="H95" s="16">
        <v>48</v>
      </c>
      <c r="I95" s="160">
        <f t="shared" si="1"/>
        <v>48</v>
      </c>
    </row>
    <row r="96" spans="1:9" ht="12.75" customHeight="1" x14ac:dyDescent="0.2">
      <c r="A96" s="589"/>
      <c r="B96" s="581"/>
      <c r="C96" s="581"/>
      <c r="D96" s="595"/>
      <c r="E96" s="15" t="s">
        <v>342</v>
      </c>
      <c r="F96" s="15" t="s">
        <v>100</v>
      </c>
      <c r="G96" s="15">
        <v>1</v>
      </c>
      <c r="H96" s="16">
        <v>88.1</v>
      </c>
      <c r="I96" s="160">
        <f t="shared" si="1"/>
        <v>88.1</v>
      </c>
    </row>
    <row r="97" spans="1:9" ht="12.75" customHeight="1" thickBot="1" x14ac:dyDescent="0.25">
      <c r="A97" s="590"/>
      <c r="B97" s="581"/>
      <c r="C97" s="581"/>
      <c r="D97" s="592"/>
      <c r="E97" s="40" t="s">
        <v>648</v>
      </c>
      <c r="F97" s="40" t="s">
        <v>100</v>
      </c>
      <c r="G97" s="40">
        <v>1</v>
      </c>
      <c r="H97" s="41">
        <v>58</v>
      </c>
      <c r="I97" s="203">
        <f t="shared" si="1"/>
        <v>58</v>
      </c>
    </row>
    <row r="98" spans="1:9" ht="12.75" customHeight="1" x14ac:dyDescent="0.2">
      <c r="A98" s="588" t="s">
        <v>164</v>
      </c>
      <c r="B98" s="581"/>
      <c r="C98" s="581"/>
      <c r="D98" s="591" t="s">
        <v>1425</v>
      </c>
      <c r="E98" s="37" t="s">
        <v>193</v>
      </c>
      <c r="F98" s="37" t="s">
        <v>100</v>
      </c>
      <c r="G98" s="37">
        <v>2</v>
      </c>
      <c r="H98" s="38">
        <v>110.19</v>
      </c>
      <c r="I98" s="39">
        <f t="shared" si="1"/>
        <v>220.38</v>
      </c>
    </row>
    <row r="99" spans="1:9" ht="12.75" customHeight="1" x14ac:dyDescent="0.2">
      <c r="A99" s="589"/>
      <c r="B99" s="581"/>
      <c r="C99" s="581"/>
      <c r="D99" s="595"/>
      <c r="E99" s="15" t="s">
        <v>1196</v>
      </c>
      <c r="F99" s="15" t="s">
        <v>100</v>
      </c>
      <c r="G99" s="15">
        <v>4</v>
      </c>
      <c r="H99" s="16">
        <v>47.38</v>
      </c>
      <c r="I99" s="160">
        <f t="shared" si="1"/>
        <v>189.52</v>
      </c>
    </row>
    <row r="100" spans="1:9" ht="12.75" customHeight="1" x14ac:dyDescent="0.2">
      <c r="A100" s="589"/>
      <c r="B100" s="581"/>
      <c r="C100" s="581"/>
      <c r="D100" s="595"/>
      <c r="E100" s="15" t="s">
        <v>1197</v>
      </c>
      <c r="F100" s="15" t="s">
        <v>100</v>
      </c>
      <c r="G100" s="15">
        <v>2</v>
      </c>
      <c r="H100" s="16">
        <v>4.22</v>
      </c>
      <c r="I100" s="160">
        <f t="shared" si="1"/>
        <v>8.44</v>
      </c>
    </row>
    <row r="101" spans="1:9" ht="12.75" customHeight="1" thickBot="1" x14ac:dyDescent="0.25">
      <c r="A101" s="590"/>
      <c r="B101" s="580"/>
      <c r="C101" s="580"/>
      <c r="D101" s="592"/>
      <c r="E101" s="40" t="s">
        <v>322</v>
      </c>
      <c r="F101" s="40" t="s">
        <v>100</v>
      </c>
      <c r="G101" s="40">
        <v>1</v>
      </c>
      <c r="H101" s="41">
        <v>567.34</v>
      </c>
      <c r="I101" s="203">
        <f t="shared" si="1"/>
        <v>567.34</v>
      </c>
    </row>
    <row r="102" spans="1:9" ht="12.75" customHeight="1" x14ac:dyDescent="0.2">
      <c r="A102" s="588" t="s">
        <v>353</v>
      </c>
      <c r="B102" s="579">
        <v>11808.2</v>
      </c>
      <c r="C102" s="579" t="s">
        <v>79</v>
      </c>
      <c r="D102" s="591" t="s">
        <v>362</v>
      </c>
      <c r="E102" s="37" t="s">
        <v>355</v>
      </c>
      <c r="F102" s="37" t="s">
        <v>100</v>
      </c>
      <c r="G102" s="37">
        <v>2</v>
      </c>
      <c r="H102" s="38">
        <v>17</v>
      </c>
      <c r="I102" s="39">
        <f t="shared" si="1"/>
        <v>34</v>
      </c>
    </row>
    <row r="103" spans="1:9" ht="12.75" customHeight="1" thickBot="1" x14ac:dyDescent="0.25">
      <c r="A103" s="590"/>
      <c r="B103" s="580"/>
      <c r="C103" s="580"/>
      <c r="D103" s="592"/>
      <c r="E103" s="86" t="s">
        <v>1523</v>
      </c>
      <c r="F103" s="86" t="s">
        <v>100</v>
      </c>
      <c r="G103" s="86">
        <v>12</v>
      </c>
      <c r="H103" s="87">
        <v>6.79</v>
      </c>
      <c r="I103" s="203">
        <f t="shared" si="1"/>
        <v>81.48</v>
      </c>
    </row>
    <row r="104" spans="1:9" ht="12.75" customHeight="1" thickBot="1" x14ac:dyDescent="0.25">
      <c r="A104" s="82"/>
      <c r="B104" s="200">
        <f>SUM(B30:B103)</f>
        <v>132019.39000000001</v>
      </c>
      <c r="C104" s="201"/>
      <c r="D104" s="200"/>
      <c r="E104" s="202"/>
      <c r="F104" s="201"/>
      <c r="G104" s="201"/>
      <c r="H104" s="200" t="s">
        <v>16</v>
      </c>
      <c r="I104" s="200">
        <f>SUM(I30:I103)</f>
        <v>10111.079999999998</v>
      </c>
    </row>
    <row r="105" spans="1:9" ht="64.5" thickBot="1" x14ac:dyDescent="0.25">
      <c r="A105" s="137" t="s">
        <v>381</v>
      </c>
      <c r="B105" s="117" t="s">
        <v>15</v>
      </c>
      <c r="C105" s="117" t="s">
        <v>4</v>
      </c>
      <c r="D105" s="117" t="s">
        <v>22</v>
      </c>
      <c r="E105" s="121" t="s">
        <v>17</v>
      </c>
      <c r="F105" s="117" t="s">
        <v>18</v>
      </c>
      <c r="G105" s="117" t="s">
        <v>9</v>
      </c>
      <c r="H105" s="117" t="s">
        <v>12</v>
      </c>
      <c r="I105" s="118" t="s">
        <v>11</v>
      </c>
    </row>
    <row r="106" spans="1:9" ht="12.75" customHeight="1" thickBot="1" x14ac:dyDescent="0.25">
      <c r="A106" s="106"/>
      <c r="B106" s="107">
        <v>5288.03</v>
      </c>
      <c r="C106" s="58" t="s">
        <v>65</v>
      </c>
      <c r="D106" s="67"/>
      <c r="E106" s="59"/>
      <c r="F106" s="59"/>
      <c r="G106" s="59"/>
      <c r="H106" s="60"/>
      <c r="I106" s="61"/>
    </row>
    <row r="107" spans="1:9" ht="12.75" customHeight="1" thickBot="1" x14ac:dyDescent="0.25">
      <c r="A107" s="106"/>
      <c r="B107" s="125">
        <v>5393.73</v>
      </c>
      <c r="C107" s="126" t="s">
        <v>66</v>
      </c>
      <c r="D107" s="127"/>
      <c r="E107" s="128"/>
      <c r="F107" s="128"/>
      <c r="G107" s="128"/>
      <c r="H107" s="129"/>
      <c r="I107" s="130"/>
    </row>
    <row r="108" spans="1:9" ht="12.75" customHeight="1" thickBot="1" x14ac:dyDescent="0.25">
      <c r="A108" s="106"/>
      <c r="B108" s="109">
        <v>5092.26</v>
      </c>
      <c r="C108" s="88" t="s">
        <v>69</v>
      </c>
      <c r="D108" s="89"/>
      <c r="E108" s="47"/>
      <c r="F108" s="47"/>
      <c r="G108" s="47"/>
      <c r="H108" s="48"/>
      <c r="I108" s="49"/>
    </row>
    <row r="109" spans="1:9" ht="12.75" customHeight="1" thickBot="1" x14ac:dyDescent="0.25">
      <c r="A109" s="106"/>
      <c r="B109" s="109">
        <v>5067.53</v>
      </c>
      <c r="C109" s="88" t="s">
        <v>71</v>
      </c>
      <c r="D109" s="89"/>
      <c r="E109" s="47"/>
      <c r="F109" s="47"/>
      <c r="G109" s="47"/>
      <c r="H109" s="48"/>
      <c r="I109" s="49"/>
    </row>
    <row r="110" spans="1:9" ht="12.75" customHeight="1" thickBot="1" x14ac:dyDescent="0.25">
      <c r="A110" s="207"/>
      <c r="B110" s="332">
        <v>5194.4799999999996</v>
      </c>
      <c r="C110" s="186" t="s">
        <v>72</v>
      </c>
      <c r="D110" s="331"/>
      <c r="E110" s="37"/>
      <c r="F110" s="37"/>
      <c r="G110" s="37"/>
      <c r="H110" s="38"/>
      <c r="I110" s="39"/>
    </row>
    <row r="111" spans="1:9" ht="12.75" customHeight="1" thickBot="1" x14ac:dyDescent="0.25">
      <c r="A111" s="106"/>
      <c r="B111" s="109">
        <v>5613.41</v>
      </c>
      <c r="C111" s="88" t="s">
        <v>73</v>
      </c>
      <c r="D111" s="55"/>
      <c r="E111" s="47"/>
      <c r="F111" s="47"/>
      <c r="G111" s="47"/>
      <c r="H111" s="48"/>
      <c r="I111" s="49"/>
    </row>
    <row r="112" spans="1:9" ht="12.75" customHeight="1" thickBot="1" x14ac:dyDescent="0.25">
      <c r="A112" s="11"/>
      <c r="B112" s="109">
        <v>5089.2</v>
      </c>
      <c r="C112" s="88" t="s">
        <v>74</v>
      </c>
      <c r="D112" s="89"/>
      <c r="E112" s="47"/>
      <c r="F112" s="47"/>
      <c r="G112" s="47"/>
      <c r="H112" s="48"/>
      <c r="I112" s="49"/>
    </row>
    <row r="113" spans="1:9" ht="12.75" customHeight="1" thickBot="1" x14ac:dyDescent="0.25">
      <c r="A113" s="11"/>
      <c r="B113" s="109">
        <v>6534.3711999999996</v>
      </c>
      <c r="C113" s="88" t="s">
        <v>75</v>
      </c>
      <c r="D113" s="89"/>
      <c r="E113" s="47"/>
      <c r="F113" s="47"/>
      <c r="G113" s="47"/>
      <c r="H113" s="48"/>
      <c r="I113" s="49"/>
    </row>
    <row r="114" spans="1:9" ht="12.75" customHeight="1" thickBot="1" x14ac:dyDescent="0.25">
      <c r="A114" s="11"/>
      <c r="B114" s="109">
        <v>5337.7519000000002</v>
      </c>
      <c r="C114" s="88" t="s">
        <v>76</v>
      </c>
      <c r="D114" s="89"/>
      <c r="E114" s="47"/>
      <c r="F114" s="47"/>
      <c r="G114" s="47"/>
      <c r="H114" s="48"/>
      <c r="I114" s="49"/>
    </row>
    <row r="115" spans="1:9" ht="12.75" customHeight="1" thickBot="1" x14ac:dyDescent="0.25">
      <c r="A115" s="232"/>
      <c r="B115" s="164">
        <v>5054.5369000000001</v>
      </c>
      <c r="C115" s="157" t="s">
        <v>77</v>
      </c>
      <c r="D115" s="331"/>
      <c r="E115" s="47"/>
      <c r="F115" s="47"/>
      <c r="G115" s="47"/>
      <c r="H115" s="48"/>
      <c r="I115" s="49"/>
    </row>
    <row r="116" spans="1:9" ht="12.75" customHeight="1" thickBot="1" x14ac:dyDescent="0.25">
      <c r="A116" s="11"/>
      <c r="B116" s="109">
        <v>5655.2857000000004</v>
      </c>
      <c r="C116" s="88" t="s">
        <v>78</v>
      </c>
      <c r="D116" s="89"/>
      <c r="E116" s="47"/>
      <c r="F116" s="47"/>
      <c r="G116" s="47"/>
      <c r="H116" s="48"/>
      <c r="I116" s="49"/>
    </row>
    <row r="117" spans="1:9" ht="12.75" customHeight="1" thickBot="1" x14ac:dyDescent="0.25">
      <c r="A117" s="11"/>
      <c r="B117" s="109">
        <v>5737.8676999999998</v>
      </c>
      <c r="C117" s="88" t="s">
        <v>79</v>
      </c>
      <c r="D117" s="89"/>
      <c r="E117" s="47"/>
      <c r="F117" s="47"/>
      <c r="G117" s="47"/>
      <c r="H117" s="48"/>
      <c r="I117" s="49"/>
    </row>
    <row r="118" spans="1:9" ht="12.75" customHeight="1" thickBot="1" x14ac:dyDescent="0.25">
      <c r="A118" s="434"/>
      <c r="B118" s="512">
        <f>SUM(B106:B117)</f>
        <v>65058.453400000006</v>
      </c>
      <c r="C118" s="518" t="s">
        <v>86</v>
      </c>
      <c r="D118" s="89"/>
      <c r="E118" s="47"/>
      <c r="F118" s="47"/>
      <c r="G118" s="47"/>
      <c r="H118" s="48"/>
      <c r="I118" s="49"/>
    </row>
    <row r="119" spans="1:9" ht="12.75" customHeight="1" thickBot="1" x14ac:dyDescent="0.25">
      <c r="A119" s="596" t="s">
        <v>114</v>
      </c>
      <c r="B119" s="109">
        <v>569.86</v>
      </c>
      <c r="C119" s="186" t="s">
        <v>72</v>
      </c>
      <c r="D119" s="89"/>
      <c r="E119" s="47"/>
      <c r="F119" s="47"/>
      <c r="G119" s="47"/>
      <c r="H119" s="48"/>
      <c r="I119" s="49"/>
    </row>
    <row r="120" spans="1:9" ht="12.75" customHeight="1" thickBot="1" x14ac:dyDescent="0.25">
      <c r="A120" s="597"/>
      <c r="B120" s="109">
        <v>846.69</v>
      </c>
      <c r="C120" s="186" t="s">
        <v>73</v>
      </c>
      <c r="D120" s="89"/>
      <c r="E120" s="47"/>
      <c r="F120" s="47"/>
      <c r="G120" s="47"/>
      <c r="H120" s="48"/>
      <c r="I120" s="49"/>
    </row>
    <row r="121" spans="1:9" ht="12.75" customHeight="1" thickBot="1" x14ac:dyDescent="0.25">
      <c r="A121" s="597"/>
      <c r="B121" s="109">
        <v>417.72</v>
      </c>
      <c r="C121" s="186" t="s">
        <v>74</v>
      </c>
      <c r="D121" s="89"/>
      <c r="E121" s="47"/>
      <c r="F121" s="47"/>
      <c r="G121" s="47"/>
      <c r="H121" s="48"/>
      <c r="I121" s="49"/>
    </row>
    <row r="122" spans="1:9" ht="12.75" customHeight="1" thickBot="1" x14ac:dyDescent="0.25">
      <c r="A122" s="597"/>
      <c r="B122" s="109">
        <v>169.04</v>
      </c>
      <c r="C122" s="186" t="s">
        <v>75</v>
      </c>
      <c r="D122" s="89"/>
      <c r="E122" s="47"/>
      <c r="F122" s="47"/>
      <c r="G122" s="47"/>
      <c r="H122" s="48"/>
      <c r="I122" s="49"/>
    </row>
    <row r="123" spans="1:9" ht="12.75" customHeight="1" thickBot="1" x14ac:dyDescent="0.25">
      <c r="A123" s="598"/>
      <c r="B123" s="512">
        <f>SUM(B119:B122)</f>
        <v>2003.3100000000002</v>
      </c>
      <c r="C123" s="518" t="s">
        <v>86</v>
      </c>
      <c r="D123" s="89"/>
      <c r="E123" s="47"/>
      <c r="F123" s="47"/>
      <c r="G123" s="47"/>
      <c r="H123" s="48"/>
      <c r="I123" s="49">
        <v>698.5</v>
      </c>
    </row>
    <row r="124" spans="1:9" ht="12.75" customHeight="1" thickBot="1" x14ac:dyDescent="0.25">
      <c r="A124" s="82"/>
      <c r="B124" s="200">
        <f>B118+B123</f>
        <v>67061.763400000011</v>
      </c>
      <c r="C124" s="201"/>
      <c r="D124" s="200"/>
      <c r="E124" s="202"/>
      <c r="F124" s="201"/>
      <c r="G124" s="201"/>
      <c r="H124" s="200" t="s">
        <v>16</v>
      </c>
      <c r="I124" s="200">
        <f>SUM(I106:I123)</f>
        <v>698.5</v>
      </c>
    </row>
    <row r="125" spans="1:9" ht="77.25" thickBot="1" x14ac:dyDescent="0.25">
      <c r="A125" s="137" t="s">
        <v>382</v>
      </c>
      <c r="B125" s="120" t="s">
        <v>15</v>
      </c>
      <c r="C125" s="134" t="s">
        <v>4</v>
      </c>
      <c r="D125" s="120" t="s">
        <v>22</v>
      </c>
      <c r="E125" s="135" t="s">
        <v>17</v>
      </c>
      <c r="F125" s="120" t="s">
        <v>18</v>
      </c>
      <c r="G125" s="134" t="s">
        <v>9</v>
      </c>
      <c r="H125" s="120" t="s">
        <v>12</v>
      </c>
      <c r="I125" s="120" t="s">
        <v>11</v>
      </c>
    </row>
    <row r="126" spans="1:9" ht="12.75" customHeight="1" thickBot="1" x14ac:dyDescent="0.25">
      <c r="A126" s="230"/>
      <c r="B126" s="109">
        <v>7484.82</v>
      </c>
      <c r="C126" s="55" t="s">
        <v>65</v>
      </c>
      <c r="D126" s="89"/>
      <c r="E126" s="47"/>
      <c r="F126" s="47"/>
      <c r="G126" s="47"/>
      <c r="H126" s="48"/>
      <c r="I126" s="49"/>
    </row>
    <row r="127" spans="1:9" ht="12.75" customHeight="1" thickBot="1" x14ac:dyDescent="0.25">
      <c r="A127" s="230"/>
      <c r="B127" s="109">
        <v>7982.1</v>
      </c>
      <c r="C127" s="55" t="s">
        <v>66</v>
      </c>
      <c r="D127" s="89"/>
      <c r="E127" s="47"/>
      <c r="F127" s="47"/>
      <c r="G127" s="47"/>
      <c r="H127" s="48"/>
      <c r="I127" s="49"/>
    </row>
    <row r="128" spans="1:9" ht="12.75" customHeight="1" thickBot="1" x14ac:dyDescent="0.25">
      <c r="A128" s="230"/>
      <c r="B128" s="109">
        <v>7190.41</v>
      </c>
      <c r="C128" s="88" t="s">
        <v>69</v>
      </c>
      <c r="D128" s="89"/>
      <c r="E128" s="47"/>
      <c r="F128" s="47"/>
      <c r="G128" s="47"/>
      <c r="H128" s="48"/>
      <c r="I128" s="49"/>
    </row>
    <row r="129" spans="1:9" ht="12.75" customHeight="1" thickBot="1" x14ac:dyDescent="0.25">
      <c r="A129" s="230"/>
      <c r="B129" s="109">
        <v>7558.78</v>
      </c>
      <c r="C129" s="88" t="s">
        <v>71</v>
      </c>
      <c r="D129" s="89"/>
      <c r="E129" s="47"/>
      <c r="F129" s="47"/>
      <c r="G129" s="47"/>
      <c r="H129" s="48"/>
      <c r="I129" s="49"/>
    </row>
    <row r="130" spans="1:9" ht="12.75" customHeight="1" thickBot="1" x14ac:dyDescent="0.25">
      <c r="A130" s="230"/>
      <c r="B130" s="109">
        <v>8230.5</v>
      </c>
      <c r="C130" s="88" t="s">
        <v>72</v>
      </c>
      <c r="D130" s="89"/>
      <c r="E130" s="47"/>
      <c r="F130" s="47"/>
      <c r="G130" s="47"/>
      <c r="H130" s="48"/>
      <c r="I130" s="49"/>
    </row>
    <row r="131" spans="1:9" ht="12.75" customHeight="1" thickBot="1" x14ac:dyDescent="0.25">
      <c r="A131" s="230"/>
      <c r="B131" s="109">
        <v>8058.42</v>
      </c>
      <c r="C131" s="88" t="s">
        <v>73</v>
      </c>
      <c r="D131" s="89"/>
      <c r="E131" s="47"/>
      <c r="F131" s="47"/>
      <c r="G131" s="47"/>
      <c r="H131" s="48"/>
      <c r="I131" s="49"/>
    </row>
    <row r="132" spans="1:9" ht="12.75" customHeight="1" thickBot="1" x14ac:dyDescent="0.25">
      <c r="A132" s="230"/>
      <c r="B132" s="109">
        <v>7227.73</v>
      </c>
      <c r="C132" s="88" t="s">
        <v>74</v>
      </c>
      <c r="D132" s="89"/>
      <c r="E132" s="47"/>
      <c r="F132" s="47"/>
      <c r="G132" s="47"/>
      <c r="H132" s="48"/>
      <c r="I132" s="49"/>
    </row>
    <row r="133" spans="1:9" ht="12.75" customHeight="1" thickBot="1" x14ac:dyDescent="0.25">
      <c r="A133" s="230"/>
      <c r="B133" s="109">
        <v>8374.4240000000009</v>
      </c>
      <c r="C133" s="88" t="s">
        <v>75</v>
      </c>
      <c r="D133" s="89"/>
      <c r="E133" s="47"/>
      <c r="F133" s="47"/>
      <c r="G133" s="47"/>
      <c r="H133" s="48"/>
      <c r="I133" s="49"/>
    </row>
    <row r="134" spans="1:9" ht="12.75" customHeight="1" thickBot="1" x14ac:dyDescent="0.25">
      <c r="A134" s="230"/>
      <c r="B134" s="109">
        <v>8443.36</v>
      </c>
      <c r="C134" s="88" t="s">
        <v>76</v>
      </c>
      <c r="D134" s="89"/>
      <c r="E134" s="47"/>
      <c r="F134" s="47"/>
      <c r="G134" s="47"/>
      <c r="H134" s="48"/>
      <c r="I134" s="49"/>
    </row>
    <row r="135" spans="1:9" ht="12.75" customHeight="1" thickBot="1" x14ac:dyDescent="0.25">
      <c r="A135" s="230"/>
      <c r="B135" s="109">
        <v>7877.1710000000003</v>
      </c>
      <c r="C135" s="88" t="s">
        <v>77</v>
      </c>
      <c r="D135" s="89"/>
      <c r="E135" s="47"/>
      <c r="F135" s="47"/>
      <c r="G135" s="47"/>
      <c r="H135" s="48"/>
      <c r="I135" s="49"/>
    </row>
    <row r="136" spans="1:9" ht="12.75" customHeight="1" thickBot="1" x14ac:dyDescent="0.25">
      <c r="A136" s="230"/>
      <c r="B136" s="109">
        <v>7867.52</v>
      </c>
      <c r="C136" s="88" t="s">
        <v>78</v>
      </c>
      <c r="D136" s="89"/>
      <c r="E136" s="47"/>
      <c r="F136" s="47"/>
      <c r="G136" s="47"/>
      <c r="H136" s="48"/>
      <c r="I136" s="49"/>
    </row>
    <row r="137" spans="1:9" ht="12.75" customHeight="1" thickBot="1" x14ac:dyDescent="0.25">
      <c r="A137" s="230"/>
      <c r="B137" s="109">
        <v>8135.5159999999996</v>
      </c>
      <c r="C137" s="88" t="s">
        <v>79</v>
      </c>
      <c r="D137" s="89"/>
      <c r="E137" s="47"/>
      <c r="F137" s="47"/>
      <c r="G137" s="47"/>
      <c r="H137" s="48"/>
      <c r="I137" s="49"/>
    </row>
    <row r="138" spans="1:9" ht="12.75" customHeight="1" thickBot="1" x14ac:dyDescent="0.25">
      <c r="A138" s="230"/>
      <c r="B138" s="109"/>
      <c r="C138" s="170" t="s">
        <v>86</v>
      </c>
      <c r="D138" s="89"/>
      <c r="E138" s="47"/>
      <c r="F138" s="47"/>
      <c r="G138" s="47"/>
      <c r="H138" s="48"/>
      <c r="I138" s="49">
        <v>737.5</v>
      </c>
    </row>
    <row r="139" spans="1:9" ht="13.5" thickBot="1" x14ac:dyDescent="0.25">
      <c r="A139" s="183"/>
      <c r="B139" s="200">
        <f>SUM(B126:B138)</f>
        <v>94430.751000000004</v>
      </c>
      <c r="C139" s="201"/>
      <c r="D139" s="200"/>
      <c r="E139" s="202"/>
      <c r="F139" s="201"/>
      <c r="G139" s="201"/>
      <c r="H139" s="200" t="s">
        <v>16</v>
      </c>
      <c r="I139" s="233">
        <f>SUM(I126:I138)</f>
        <v>737.5</v>
      </c>
    </row>
    <row r="140" spans="1:9" ht="26.25" thickBot="1" x14ac:dyDescent="0.25">
      <c r="A140" s="46" t="s">
        <v>7</v>
      </c>
      <c r="B140" s="117" t="s">
        <v>15</v>
      </c>
      <c r="C140" s="117" t="s">
        <v>4</v>
      </c>
      <c r="D140" s="117" t="s">
        <v>22</v>
      </c>
      <c r="E140" s="121" t="s">
        <v>17</v>
      </c>
      <c r="F140" s="117" t="s">
        <v>18</v>
      </c>
      <c r="G140" s="117" t="s">
        <v>9</v>
      </c>
      <c r="H140" s="117" t="s">
        <v>12</v>
      </c>
      <c r="I140" s="118" t="s">
        <v>11</v>
      </c>
    </row>
    <row r="141" spans="1:9" ht="12.75" customHeight="1" x14ac:dyDescent="0.2">
      <c r="A141" s="641" t="s">
        <v>81</v>
      </c>
      <c r="B141" s="33"/>
      <c r="C141" s="33" t="s">
        <v>65</v>
      </c>
      <c r="D141" s="34"/>
      <c r="E141" s="35"/>
      <c r="F141" s="35" t="s">
        <v>82</v>
      </c>
      <c r="G141" s="35">
        <v>469</v>
      </c>
      <c r="H141" s="16">
        <v>4.54</v>
      </c>
      <c r="I141" s="33">
        <f>G141*H141</f>
        <v>2129.2600000000002</v>
      </c>
    </row>
    <row r="142" spans="1:9" x14ac:dyDescent="0.2">
      <c r="A142" s="641"/>
      <c r="B142" s="13"/>
      <c r="C142" s="13" t="s">
        <v>66</v>
      </c>
      <c r="D142" s="14"/>
      <c r="E142" s="15"/>
      <c r="F142" s="15" t="s">
        <v>82</v>
      </c>
      <c r="G142" s="15">
        <v>357</v>
      </c>
      <c r="H142" s="16">
        <v>4.54</v>
      </c>
      <c r="I142" s="13">
        <f t="shared" ref="I142:I149" si="2">G142*H142</f>
        <v>1620.78</v>
      </c>
    </row>
    <row r="143" spans="1:9" x14ac:dyDescent="0.2">
      <c r="A143" s="641"/>
      <c r="B143" s="13"/>
      <c r="C143" s="13" t="s">
        <v>69</v>
      </c>
      <c r="D143" s="14"/>
      <c r="E143" s="15"/>
      <c r="F143" s="15" t="s">
        <v>82</v>
      </c>
      <c r="G143" s="15">
        <v>1603</v>
      </c>
      <c r="H143" s="16">
        <v>4.54</v>
      </c>
      <c r="I143" s="13">
        <f t="shared" si="2"/>
        <v>7277.62</v>
      </c>
    </row>
    <row r="144" spans="1:9" ht="12.75" customHeight="1" x14ac:dyDescent="0.2">
      <c r="A144" s="641"/>
      <c r="B144" s="13"/>
      <c r="C144" s="13" t="s">
        <v>71</v>
      </c>
      <c r="D144" s="14"/>
      <c r="E144" s="15"/>
      <c r="F144" s="15" t="s">
        <v>82</v>
      </c>
      <c r="G144" s="15">
        <v>96.99</v>
      </c>
      <c r="H144" s="16">
        <v>4.54</v>
      </c>
      <c r="I144" s="13">
        <f t="shared" si="2"/>
        <v>440.33459999999997</v>
      </c>
    </row>
    <row r="145" spans="1:255" x14ac:dyDescent="0.2">
      <c r="A145" s="641"/>
      <c r="B145" s="13"/>
      <c r="C145" s="13" t="s">
        <v>72</v>
      </c>
      <c r="D145" s="14"/>
      <c r="E145" s="15"/>
      <c r="F145" s="15" t="s">
        <v>82</v>
      </c>
      <c r="G145" s="15">
        <v>391</v>
      </c>
      <c r="H145" s="16">
        <v>4.54</v>
      </c>
      <c r="I145" s="13">
        <f t="shared" si="2"/>
        <v>1775.14</v>
      </c>
    </row>
    <row r="146" spans="1:255" ht="12.75" customHeight="1" x14ac:dyDescent="0.2">
      <c r="A146" s="641"/>
      <c r="B146" s="13"/>
      <c r="C146" s="13" t="s">
        <v>73</v>
      </c>
      <c r="D146" s="14"/>
      <c r="E146" s="15"/>
      <c r="F146" s="15" t="s">
        <v>82</v>
      </c>
      <c r="G146" s="15">
        <v>-258.02</v>
      </c>
      <c r="H146" s="16">
        <v>4.54</v>
      </c>
      <c r="I146" s="13">
        <f t="shared" si="2"/>
        <v>-1171.4107999999999</v>
      </c>
    </row>
    <row r="147" spans="1:255" ht="12.75" customHeight="1" x14ac:dyDescent="0.2">
      <c r="A147" s="641"/>
      <c r="B147" s="13"/>
      <c r="C147" s="13" t="s">
        <v>74</v>
      </c>
      <c r="D147" s="14"/>
      <c r="E147" s="15"/>
      <c r="F147" s="15" t="s">
        <v>82</v>
      </c>
      <c r="G147" s="15">
        <v>327.89</v>
      </c>
      <c r="H147" s="16">
        <v>4.8099999999999996</v>
      </c>
      <c r="I147" s="13">
        <f t="shared" si="2"/>
        <v>1577.1508999999999</v>
      </c>
    </row>
    <row r="148" spans="1:255" ht="12.75" customHeight="1" x14ac:dyDescent="0.2">
      <c r="A148" s="641"/>
      <c r="B148" s="13"/>
      <c r="C148" s="13" t="s">
        <v>75</v>
      </c>
      <c r="D148" s="14"/>
      <c r="E148" s="15"/>
      <c r="F148" s="15" t="s">
        <v>82</v>
      </c>
      <c r="G148" s="15">
        <v>-186.43</v>
      </c>
      <c r="H148" s="16">
        <v>4.8099999999999996</v>
      </c>
      <c r="I148" s="13">
        <f t="shared" si="2"/>
        <v>-896.72829999999999</v>
      </c>
    </row>
    <row r="149" spans="1:255" ht="12.75" customHeight="1" x14ac:dyDescent="0.2">
      <c r="A149" s="641"/>
      <c r="B149" s="13"/>
      <c r="C149" s="13" t="s">
        <v>76</v>
      </c>
      <c r="D149" s="14"/>
      <c r="E149" s="15"/>
      <c r="F149" s="15" t="s">
        <v>82</v>
      </c>
      <c r="G149" s="15">
        <v>250.27</v>
      </c>
      <c r="H149" s="16">
        <v>4.8099999999999996</v>
      </c>
      <c r="I149" s="13">
        <f t="shared" si="2"/>
        <v>1203.7987000000001</v>
      </c>
    </row>
    <row r="150" spans="1:255" ht="12.75" customHeight="1" x14ac:dyDescent="0.2">
      <c r="A150" s="641"/>
      <c r="B150" s="13"/>
      <c r="C150" s="13" t="s">
        <v>77</v>
      </c>
      <c r="D150" s="14"/>
      <c r="E150" s="15"/>
      <c r="F150" s="15" t="s">
        <v>82</v>
      </c>
      <c r="G150" s="15">
        <v>361.79</v>
      </c>
      <c r="H150" s="16">
        <v>4.8099999999999996</v>
      </c>
      <c r="I150" s="13">
        <f>G150*H150</f>
        <v>1740.2099000000001</v>
      </c>
    </row>
    <row r="151" spans="1:255" ht="12.75" customHeight="1" x14ac:dyDescent="0.2">
      <c r="A151" s="641"/>
      <c r="B151" s="13"/>
      <c r="C151" s="13" t="s">
        <v>78</v>
      </c>
      <c r="D151" s="14"/>
      <c r="E151" s="15"/>
      <c r="F151" s="15" t="s">
        <v>82</v>
      </c>
      <c r="G151" s="15">
        <v>656.56</v>
      </c>
      <c r="H151" s="16">
        <v>4.8099999999999996</v>
      </c>
      <c r="I151" s="13">
        <f>G151*H151</f>
        <v>3158.0535999999993</v>
      </c>
    </row>
    <row r="152" spans="1:255" ht="12.75" customHeight="1" x14ac:dyDescent="0.2">
      <c r="A152" s="641"/>
      <c r="B152" s="13"/>
      <c r="C152" s="13" t="s">
        <v>79</v>
      </c>
      <c r="D152" s="14"/>
      <c r="E152" s="15"/>
      <c r="F152" s="15" t="s">
        <v>82</v>
      </c>
      <c r="G152" s="15">
        <v>692.69</v>
      </c>
      <c r="H152" s="16">
        <v>4.8099999999999996</v>
      </c>
      <c r="I152" s="13">
        <f>G152*H152</f>
        <v>3331.8389000000002</v>
      </c>
    </row>
    <row r="153" spans="1:255" ht="12.75" customHeight="1" x14ac:dyDescent="0.2">
      <c r="A153" s="653"/>
      <c r="B153" s="13"/>
      <c r="C153" s="13" t="s">
        <v>86</v>
      </c>
      <c r="D153" s="14"/>
      <c r="E153" s="15"/>
      <c r="F153" s="15" t="s">
        <v>82</v>
      </c>
      <c r="G153" s="15">
        <f>SUM(G141:G152)</f>
        <v>4761.74</v>
      </c>
      <c r="H153" s="16"/>
      <c r="I153" s="247">
        <f>SUM(I141:I152)</f>
        <v>22186.047499999997</v>
      </c>
    </row>
    <row r="154" spans="1:255" ht="25.5" x14ac:dyDescent="0.2">
      <c r="A154" s="11" t="s">
        <v>91</v>
      </c>
      <c r="B154" s="13"/>
      <c r="C154" s="13" t="s">
        <v>86</v>
      </c>
      <c r="D154" s="14"/>
      <c r="E154" s="15"/>
      <c r="F154" s="15"/>
      <c r="G154" s="15"/>
      <c r="H154" s="16"/>
      <c r="I154" s="247">
        <v>117715.86</v>
      </c>
    </row>
    <row r="155" spans="1:255" ht="12.75" customHeight="1" x14ac:dyDescent="0.2">
      <c r="A155" s="11" t="s">
        <v>83</v>
      </c>
      <c r="B155" s="13"/>
      <c r="C155" s="13" t="s">
        <v>86</v>
      </c>
      <c r="D155" s="14"/>
      <c r="E155" s="15"/>
      <c r="F155" s="15"/>
      <c r="G155" s="15"/>
      <c r="H155" s="16"/>
      <c r="I155" s="247">
        <v>7928.62</v>
      </c>
    </row>
    <row r="156" spans="1:255" ht="12.75" customHeight="1" x14ac:dyDescent="0.2">
      <c r="A156" s="11" t="s">
        <v>85</v>
      </c>
      <c r="B156" s="13"/>
      <c r="C156" s="13" t="s">
        <v>86</v>
      </c>
      <c r="D156" s="14"/>
      <c r="E156" s="15"/>
      <c r="F156" s="15"/>
      <c r="G156" s="15"/>
      <c r="H156" s="16"/>
      <c r="I156" s="247">
        <v>8477.58</v>
      </c>
    </row>
    <row r="157" spans="1:255" ht="12.75" customHeight="1" x14ac:dyDescent="0.2">
      <c r="A157" s="243" t="s">
        <v>88</v>
      </c>
      <c r="B157" s="13"/>
      <c r="C157" s="13" t="s">
        <v>86</v>
      </c>
      <c r="D157" s="14"/>
      <c r="E157" s="15"/>
      <c r="F157" s="15"/>
      <c r="G157" s="15"/>
      <c r="H157" s="16"/>
      <c r="I157" s="247">
        <v>6681.84</v>
      </c>
    </row>
    <row r="158" spans="1:255" ht="12.75" customHeight="1" thickBot="1" x14ac:dyDescent="0.25">
      <c r="A158" s="30"/>
      <c r="B158" s="112"/>
      <c r="C158" s="112"/>
      <c r="D158" s="111"/>
      <c r="E158" s="113"/>
      <c r="F158" s="112"/>
      <c r="G158" s="112"/>
      <c r="H158" s="111" t="s">
        <v>16</v>
      </c>
      <c r="I158" s="111">
        <f>SUM(I153:I157)</f>
        <v>162989.94749999998</v>
      </c>
    </row>
    <row r="159" spans="1:255" s="45" customFormat="1" ht="83.25" customHeight="1" thickBot="1" x14ac:dyDescent="0.25">
      <c r="A159" s="120" t="s">
        <v>96</v>
      </c>
      <c r="B159" s="117" t="s">
        <v>15</v>
      </c>
      <c r="C159" s="117" t="s">
        <v>4</v>
      </c>
      <c r="D159" s="117" t="s">
        <v>22</v>
      </c>
      <c r="E159" s="121" t="s">
        <v>17</v>
      </c>
      <c r="F159" s="117" t="s">
        <v>18</v>
      </c>
      <c r="G159" s="117" t="s">
        <v>9</v>
      </c>
      <c r="H159" s="117" t="s">
        <v>12</v>
      </c>
      <c r="I159" s="118" t="s">
        <v>11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106"/>
      <c r="B160" s="107">
        <v>3094.97</v>
      </c>
      <c r="C160" s="58" t="s">
        <v>65</v>
      </c>
      <c r="D160" s="67"/>
      <c r="E160" s="59"/>
      <c r="F160" s="59"/>
      <c r="G160" s="59"/>
      <c r="H160" s="60"/>
      <c r="I160" s="61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106"/>
      <c r="B161" s="108">
        <v>2711.08</v>
      </c>
      <c r="C161" s="95" t="s">
        <v>66</v>
      </c>
      <c r="D161" s="96"/>
      <c r="E161" s="97"/>
      <c r="F161" s="97"/>
      <c r="G161" s="97"/>
      <c r="H161" s="98"/>
      <c r="I161" s="9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106"/>
      <c r="B162" s="109">
        <v>3092.11</v>
      </c>
      <c r="C162" s="88" t="s">
        <v>69</v>
      </c>
      <c r="D162" s="89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106"/>
      <c r="B163" s="109">
        <v>3067.87</v>
      </c>
      <c r="C163" s="88" t="s">
        <v>71</v>
      </c>
      <c r="D163" s="89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106"/>
      <c r="B164" s="109">
        <v>3099.51</v>
      </c>
      <c r="C164" s="88" t="s">
        <v>72</v>
      </c>
      <c r="D164" s="89"/>
      <c r="E164" s="47"/>
      <c r="F164" s="47"/>
      <c r="G164" s="47"/>
      <c r="H164" s="48"/>
      <c r="I164" s="49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106"/>
      <c r="B165" s="109">
        <v>3048.83</v>
      </c>
      <c r="C165" s="88" t="s">
        <v>73</v>
      </c>
      <c r="D165" s="89"/>
      <c r="E165" s="47"/>
      <c r="F165" s="47"/>
      <c r="G165" s="47"/>
      <c r="H165" s="48"/>
      <c r="I165" s="49"/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11"/>
      <c r="B166" s="109">
        <v>2558.4499999999998</v>
      </c>
      <c r="C166" s="88" t="s">
        <v>74</v>
      </c>
      <c r="D166" s="89"/>
      <c r="E166" s="47"/>
      <c r="F166" s="47"/>
      <c r="G166" s="47"/>
      <c r="H166" s="48"/>
      <c r="I166" s="49"/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11"/>
      <c r="B167" s="109">
        <v>2705.3449999999998</v>
      </c>
      <c r="C167" s="88" t="s">
        <v>75</v>
      </c>
      <c r="D167" s="89"/>
      <c r="E167" s="47"/>
      <c r="F167" s="47"/>
      <c r="G167" s="47"/>
      <c r="H167" s="48"/>
      <c r="I167" s="49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11"/>
      <c r="B168" s="109">
        <v>3047.9870000000001</v>
      </c>
      <c r="C168" s="88" t="s">
        <v>76</v>
      </c>
      <c r="D168" s="89"/>
      <c r="E168" s="47"/>
      <c r="F168" s="47"/>
      <c r="G168" s="47"/>
      <c r="H168" s="48"/>
      <c r="I168" s="49"/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11"/>
      <c r="B169" s="109">
        <v>2475.7689999999998</v>
      </c>
      <c r="C169" s="88" t="s">
        <v>77</v>
      </c>
      <c r="D169" s="89"/>
      <c r="E169" s="47"/>
      <c r="F169" s="47"/>
      <c r="G169" s="47"/>
      <c r="H169" s="48"/>
      <c r="I169" s="49"/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11"/>
      <c r="B170" s="109">
        <v>2507.1489999999999</v>
      </c>
      <c r="C170" s="88" t="s">
        <v>78</v>
      </c>
      <c r="D170" s="89"/>
      <c r="E170" s="47"/>
      <c r="F170" s="47"/>
      <c r="G170" s="47"/>
      <c r="H170" s="48"/>
      <c r="I170" s="49"/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12.75" customHeight="1" thickBot="1" x14ac:dyDescent="0.25">
      <c r="A171" s="11"/>
      <c r="B171" s="109">
        <v>3126.0509999999999</v>
      </c>
      <c r="C171" s="88" t="s">
        <v>79</v>
      </c>
      <c r="D171" s="89"/>
      <c r="E171" s="47"/>
      <c r="F171" s="47"/>
      <c r="G171" s="47"/>
      <c r="H171" s="48"/>
      <c r="I171" s="49"/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3.5" thickBot="1" x14ac:dyDescent="0.25">
      <c r="A172" s="11"/>
      <c r="B172" s="188"/>
      <c r="C172" s="73" t="s">
        <v>86</v>
      </c>
      <c r="D172" s="166"/>
      <c r="E172" s="53"/>
      <c r="F172" s="53"/>
      <c r="G172" s="53"/>
      <c r="H172" s="156"/>
      <c r="I172" s="49">
        <v>1167.0899999999999</v>
      </c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12.75" customHeight="1" thickBot="1" x14ac:dyDescent="0.25">
      <c r="A173" s="11"/>
      <c r="B173" s="18">
        <f>SUM(B160:B171)</f>
        <v>34535.121000000006</v>
      </c>
      <c r="C173" s="17"/>
      <c r="D173" s="18"/>
      <c r="E173" s="19"/>
      <c r="F173" s="17"/>
      <c r="G173" s="17"/>
      <c r="H173" s="18" t="s">
        <v>16</v>
      </c>
      <c r="I173" s="18">
        <f>SUM(I160:I172)</f>
        <v>1167.0899999999999</v>
      </c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54.75" customHeight="1" thickBot="1" x14ac:dyDescent="0.25">
      <c r="A174" s="46" t="s">
        <v>98</v>
      </c>
      <c r="B174" s="117" t="s">
        <v>15</v>
      </c>
      <c r="C174" s="117" t="s">
        <v>4</v>
      </c>
      <c r="D174" s="117" t="s">
        <v>22</v>
      </c>
      <c r="E174" s="121" t="s">
        <v>17</v>
      </c>
      <c r="F174" s="117" t="s">
        <v>18</v>
      </c>
      <c r="G174" s="117" t="s">
        <v>9</v>
      </c>
      <c r="H174" s="117" t="s">
        <v>12</v>
      </c>
      <c r="I174" s="118" t="s">
        <v>11</v>
      </c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26.25" thickBot="1" x14ac:dyDescent="0.25">
      <c r="A175" s="120" t="s">
        <v>87</v>
      </c>
      <c r="B175" s="167"/>
      <c r="C175" s="88" t="s">
        <v>86</v>
      </c>
      <c r="D175" s="241"/>
      <c r="E175" s="242"/>
      <c r="F175" s="241"/>
      <c r="G175" s="242"/>
      <c r="H175" s="242"/>
      <c r="I175" s="49">
        <v>46628.11</v>
      </c>
    </row>
    <row r="176" spans="1:255" ht="13.5" thickBot="1" x14ac:dyDescent="0.25">
      <c r="A176" s="46"/>
      <c r="B176" s="79">
        <f>SUM(B175:B175)</f>
        <v>0</v>
      </c>
      <c r="C176" s="78"/>
      <c r="D176" s="79"/>
      <c r="E176" s="80"/>
      <c r="F176" s="78"/>
      <c r="G176" s="78"/>
      <c r="H176" s="79" t="s">
        <v>16</v>
      </c>
      <c r="I176" s="79">
        <f>SUM(I175:I175)</f>
        <v>46628.11</v>
      </c>
    </row>
    <row r="177" spans="1:9" ht="51.75" thickBot="1" x14ac:dyDescent="0.25">
      <c r="A177" s="137" t="s">
        <v>97</v>
      </c>
      <c r="B177" s="117" t="s">
        <v>15</v>
      </c>
      <c r="C177" s="117" t="s">
        <v>4</v>
      </c>
      <c r="D177" s="117" t="s">
        <v>22</v>
      </c>
      <c r="E177" s="285" t="s">
        <v>17</v>
      </c>
      <c r="F177" s="117" t="s">
        <v>18</v>
      </c>
      <c r="G177" s="117" t="s">
        <v>9</v>
      </c>
      <c r="H177" s="117" t="s">
        <v>12</v>
      </c>
      <c r="I177" s="118" t="s">
        <v>11</v>
      </c>
    </row>
    <row r="178" spans="1:9" ht="13.5" thickBot="1" x14ac:dyDescent="0.25">
      <c r="A178" s="209"/>
      <c r="B178" s="188"/>
      <c r="C178" s="73" t="s">
        <v>86</v>
      </c>
      <c r="D178" s="166"/>
      <c r="E178" s="53"/>
      <c r="F178" s="53"/>
      <c r="G178" s="53"/>
      <c r="H178" s="156"/>
      <c r="I178" s="571">
        <v>73895.86</v>
      </c>
    </row>
    <row r="179" spans="1:9" ht="13.5" thickBot="1" x14ac:dyDescent="0.25">
      <c r="A179" s="137"/>
      <c r="B179" s="277"/>
      <c r="C179" s="78"/>
      <c r="D179" s="79"/>
      <c r="E179" s="80"/>
      <c r="F179" s="78"/>
      <c r="G179" s="78"/>
      <c r="H179" s="79"/>
      <c r="I179" s="81">
        <f>SUM(I178)</f>
        <v>73895.86</v>
      </c>
    </row>
    <row r="180" spans="1:9" x14ac:dyDescent="0.2">
      <c r="A180" s="9"/>
      <c r="B180" s="9"/>
      <c r="C180" s="9"/>
      <c r="D180" s="9"/>
      <c r="E180" s="9"/>
      <c r="F180" s="20"/>
      <c r="G180" s="20"/>
      <c r="H180" s="20"/>
      <c r="I180" s="20"/>
    </row>
    <row r="181" spans="1:9" ht="12.75" customHeight="1" x14ac:dyDescent="0.2">
      <c r="A181" s="21" t="s">
        <v>20</v>
      </c>
      <c r="B181" s="22"/>
      <c r="C181" s="23"/>
      <c r="D181" s="4" t="s">
        <v>8</v>
      </c>
      <c r="E181" s="4" t="s">
        <v>5</v>
      </c>
      <c r="F181" s="122" t="s">
        <v>6</v>
      </c>
    </row>
    <row r="182" spans="1:9" ht="12.75" customHeight="1" x14ac:dyDescent="0.2">
      <c r="A182" s="593" t="s">
        <v>14</v>
      </c>
      <c r="B182" s="594"/>
      <c r="C182" s="25"/>
      <c r="D182" s="26">
        <f>B28</f>
        <v>89122.92</v>
      </c>
      <c r="E182" s="26">
        <f>I28</f>
        <v>1943.58</v>
      </c>
      <c r="F182" s="123">
        <f>D182+E182</f>
        <v>91066.5</v>
      </c>
    </row>
    <row r="183" spans="1:9" ht="12.75" customHeight="1" x14ac:dyDescent="0.2">
      <c r="A183" s="593" t="s">
        <v>1603</v>
      </c>
      <c r="B183" s="594"/>
      <c r="C183" s="25"/>
      <c r="D183" s="26">
        <f>B104</f>
        <v>132019.39000000001</v>
      </c>
      <c r="E183" s="26">
        <f>I104</f>
        <v>10111.079999999998</v>
      </c>
      <c r="F183" s="123">
        <f>D183+E183</f>
        <v>142130.47</v>
      </c>
    </row>
    <row r="184" spans="1:9" ht="12.75" customHeight="1" x14ac:dyDescent="0.2">
      <c r="A184" s="593" t="s">
        <v>13</v>
      </c>
      <c r="B184" s="594"/>
      <c r="C184" s="25"/>
      <c r="D184" s="26">
        <f>B124</f>
        <v>67061.763400000011</v>
      </c>
      <c r="E184" s="26">
        <f>I124</f>
        <v>698.5</v>
      </c>
      <c r="F184" s="123">
        <f>D184+E184</f>
        <v>67760.263400000011</v>
      </c>
    </row>
    <row r="185" spans="1:9" ht="12.75" customHeight="1" x14ac:dyDescent="0.2">
      <c r="A185" s="593" t="s">
        <v>383</v>
      </c>
      <c r="B185" s="594"/>
      <c r="C185" s="25"/>
      <c r="D185" s="26">
        <f>B139</f>
        <v>94430.751000000004</v>
      </c>
      <c r="E185" s="26">
        <f>I139</f>
        <v>737.5</v>
      </c>
      <c r="F185" s="123">
        <f>D185+E185</f>
        <v>95168.251000000004</v>
      </c>
      <c r="G185" s="56"/>
    </row>
    <row r="186" spans="1:9" ht="12.75" customHeight="1" x14ac:dyDescent="0.2">
      <c r="A186" s="593" t="s">
        <v>25</v>
      </c>
      <c r="B186" s="594"/>
      <c r="C186" s="25"/>
      <c r="D186" s="26">
        <f>B173</f>
        <v>34535.121000000006</v>
      </c>
      <c r="E186" s="26">
        <f>I173</f>
        <v>1167.0899999999999</v>
      </c>
      <c r="F186" s="123">
        <f>D186+E186</f>
        <v>35702.211000000003</v>
      </c>
      <c r="G186" s="56"/>
    </row>
    <row r="187" spans="1:9" ht="12.75" customHeight="1" x14ac:dyDescent="0.2">
      <c r="A187" s="607" t="s">
        <v>68</v>
      </c>
      <c r="B187" s="608"/>
      <c r="C187" s="248"/>
      <c r="D187" s="249"/>
      <c r="E187" s="249"/>
      <c r="F187" s="245">
        <f>F188+F189+F190+F191+F192</f>
        <v>162989.94749999998</v>
      </c>
      <c r="G187" s="56"/>
    </row>
    <row r="188" spans="1:9" ht="12.75" customHeight="1" x14ac:dyDescent="0.2">
      <c r="A188" s="605" t="s">
        <v>81</v>
      </c>
      <c r="B188" s="606"/>
      <c r="C188" s="25"/>
      <c r="D188" s="26"/>
      <c r="E188" s="26"/>
      <c r="F188" s="123">
        <f>I153</f>
        <v>22186.047499999997</v>
      </c>
      <c r="G188" s="56"/>
    </row>
    <row r="189" spans="1:9" ht="12.75" customHeight="1" x14ac:dyDescent="0.2">
      <c r="A189" s="605" t="s">
        <v>91</v>
      </c>
      <c r="B189" s="606"/>
      <c r="C189" s="25"/>
      <c r="D189" s="26"/>
      <c r="E189" s="26"/>
      <c r="F189" s="123">
        <f>I154</f>
        <v>117715.86</v>
      </c>
      <c r="G189" s="56"/>
    </row>
    <row r="190" spans="1:9" ht="12.75" customHeight="1" x14ac:dyDescent="0.2">
      <c r="A190" s="605" t="s">
        <v>83</v>
      </c>
      <c r="B190" s="606"/>
      <c r="C190" s="25"/>
      <c r="D190" s="26"/>
      <c r="E190" s="26"/>
      <c r="F190" s="123">
        <f>I155</f>
        <v>7928.62</v>
      </c>
      <c r="G190" s="56"/>
    </row>
    <row r="191" spans="1:9" ht="12.75" customHeight="1" x14ac:dyDescent="0.2">
      <c r="A191" s="605" t="s">
        <v>85</v>
      </c>
      <c r="B191" s="606"/>
      <c r="C191" s="25"/>
      <c r="D191" s="26"/>
      <c r="E191" s="26"/>
      <c r="F191" s="123">
        <f>I156</f>
        <v>8477.58</v>
      </c>
      <c r="G191" s="56"/>
    </row>
    <row r="192" spans="1:9" ht="12.75" customHeight="1" x14ac:dyDescent="0.2">
      <c r="A192" s="605" t="s">
        <v>88</v>
      </c>
      <c r="B192" s="606"/>
      <c r="C192" s="25"/>
      <c r="D192" s="26"/>
      <c r="E192" s="26"/>
      <c r="F192" s="123">
        <f>I157</f>
        <v>6681.84</v>
      </c>
      <c r="G192" s="56"/>
    </row>
    <row r="193" spans="1:7" ht="12.75" customHeight="1" x14ac:dyDescent="0.2">
      <c r="A193" s="614" t="s">
        <v>2</v>
      </c>
      <c r="B193" s="615"/>
      <c r="C193" s="25"/>
      <c r="D193" s="26">
        <f>B176</f>
        <v>0</v>
      </c>
      <c r="E193" s="26"/>
      <c r="F193" s="123">
        <f>D193+E193+I176</f>
        <v>46628.11</v>
      </c>
      <c r="G193" s="56"/>
    </row>
    <row r="194" spans="1:7" ht="12.75" customHeight="1" x14ac:dyDescent="0.2">
      <c r="A194" s="614" t="s">
        <v>97</v>
      </c>
      <c r="B194" s="615"/>
      <c r="C194" s="25"/>
      <c r="D194" s="26"/>
      <c r="E194" s="26"/>
      <c r="F194" s="123">
        <f>I179</f>
        <v>73895.86</v>
      </c>
      <c r="G194" s="56"/>
    </row>
    <row r="195" spans="1:7" ht="12.75" customHeight="1" x14ac:dyDescent="0.2">
      <c r="A195" s="612" t="s">
        <v>21</v>
      </c>
      <c r="B195" s="613"/>
      <c r="C195" s="27"/>
      <c r="D195" s="28">
        <f>SUM(D182:D193)</f>
        <v>417169.94539999997</v>
      </c>
      <c r="E195" s="28">
        <f>SUM(E182:E186)</f>
        <v>14657.749999999998</v>
      </c>
      <c r="F195" s="124">
        <f>F182+F183+F184+F185+F186+F187+F193+F194</f>
        <v>715341.61289999995</v>
      </c>
    </row>
  </sheetData>
  <autoFilter ref="A5:I173"/>
  <mergeCells count="68">
    <mergeCell ref="D85:D97"/>
    <mergeCell ref="B73:B82"/>
    <mergeCell ref="A102:A103"/>
    <mergeCell ref="B102:B103"/>
    <mergeCell ref="C102:C103"/>
    <mergeCell ref="D102:D103"/>
    <mergeCell ref="A98:A101"/>
    <mergeCell ref="D98:D101"/>
    <mergeCell ref="D83:D84"/>
    <mergeCell ref="A25:A26"/>
    <mergeCell ref="C25:C26"/>
    <mergeCell ref="D25:D26"/>
    <mergeCell ref="B25:B26"/>
    <mergeCell ref="A85:A97"/>
    <mergeCell ref="D74:D80"/>
    <mergeCell ref="D46:D50"/>
    <mergeCell ref="C58:C61"/>
    <mergeCell ref="C83:C101"/>
    <mergeCell ref="B83:B101"/>
    <mergeCell ref="D51:D57"/>
    <mergeCell ref="A83:A84"/>
    <mergeCell ref="A11:A16"/>
    <mergeCell ref="A46:A50"/>
    <mergeCell ref="A51:A57"/>
    <mergeCell ref="D58:D60"/>
    <mergeCell ref="D64:D68"/>
    <mergeCell ref="A64:A68"/>
    <mergeCell ref="B31:B57"/>
    <mergeCell ref="C63:C68"/>
    <mergeCell ref="A182:B182"/>
    <mergeCell ref="A58:A60"/>
    <mergeCell ref="A185:B185"/>
    <mergeCell ref="A183:B183"/>
    <mergeCell ref="A186:B186"/>
    <mergeCell ref="A81:A82"/>
    <mergeCell ref="A184:B184"/>
    <mergeCell ref="A141:A153"/>
    <mergeCell ref="B63:B68"/>
    <mergeCell ref="B58:B61"/>
    <mergeCell ref="A119:A123"/>
    <mergeCell ref="D6:D8"/>
    <mergeCell ref="D11:D16"/>
    <mergeCell ref="D9:D10"/>
    <mergeCell ref="C6:C8"/>
    <mergeCell ref="C73:C82"/>
    <mergeCell ref="D81:D82"/>
    <mergeCell ref="A33:A45"/>
    <mergeCell ref="A74:A80"/>
    <mergeCell ref="A9:A10"/>
    <mergeCell ref="A195:B195"/>
    <mergeCell ref="A193:B193"/>
    <mergeCell ref="A194:B194"/>
    <mergeCell ref="A188:B188"/>
    <mergeCell ref="A187:B187"/>
    <mergeCell ref="A189:B189"/>
    <mergeCell ref="A190:B190"/>
    <mergeCell ref="A192:B192"/>
    <mergeCell ref="A191:B191"/>
    <mergeCell ref="G1:H1"/>
    <mergeCell ref="A1:B1"/>
    <mergeCell ref="G2:H2"/>
    <mergeCell ref="D33:D45"/>
    <mergeCell ref="C9:C10"/>
    <mergeCell ref="B11:B16"/>
    <mergeCell ref="B6:B10"/>
    <mergeCell ref="C11:C16"/>
    <mergeCell ref="C31:C57"/>
    <mergeCell ref="A6:A8"/>
  </mergeCells>
  <phoneticPr fontId="0" type="noConversion"/>
  <pageMargins left="0.19685039370078741" right="0.19685039370078741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9"/>
  <dimension ref="A1:IU258"/>
  <sheetViews>
    <sheetView topLeftCell="A235" zoomScaleNormal="100" workbookViewId="0">
      <selection activeCell="A246" sqref="A246:B246"/>
    </sheetView>
  </sheetViews>
  <sheetFormatPr defaultRowHeight="12.75" customHeight="1" x14ac:dyDescent="0.2"/>
  <cols>
    <col min="1" max="1" width="22.7109375" customWidth="1"/>
    <col min="2" max="2" width="12" customWidth="1"/>
    <col min="3" max="3" width="10.28515625" customWidth="1"/>
    <col min="4" max="4" width="16.7109375" customWidth="1"/>
    <col min="5" max="5" width="26.85546875" customWidth="1"/>
    <col min="6" max="6" width="13.140625" customWidth="1"/>
    <col min="7" max="7" width="7.28515625" customWidth="1"/>
    <col min="8" max="8" width="12.85546875" customWidth="1"/>
    <col min="9" max="9" width="13.5703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5548.7</v>
      </c>
      <c r="E2" s="5">
        <v>1527604.38</v>
      </c>
      <c r="F2" s="6">
        <v>1474736.41</v>
      </c>
      <c r="G2" s="586">
        <f>E2-F2</f>
        <v>52867.969999999972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>
        <v>29</v>
      </c>
      <c r="F3" s="673" t="s">
        <v>24</v>
      </c>
      <c r="G3" s="695"/>
      <c r="H3" s="674"/>
      <c r="I3" s="8">
        <f>F2-F258</f>
        <v>47095.789000000106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1"/>
      <c r="B6" s="73">
        <v>16684.91</v>
      </c>
      <c r="C6" s="73" t="s">
        <v>65</v>
      </c>
      <c r="D6" s="323"/>
      <c r="E6" s="53"/>
      <c r="F6" s="53"/>
      <c r="G6" s="53"/>
      <c r="H6" s="156"/>
      <c r="I6" s="43">
        <f t="shared" ref="I6:I35" si="0">G6*H6</f>
        <v>0</v>
      </c>
    </row>
    <row r="7" spans="1:9" ht="12.75" customHeight="1" x14ac:dyDescent="0.2">
      <c r="A7" s="268"/>
      <c r="B7" s="13">
        <v>16657.37</v>
      </c>
      <c r="C7" s="13" t="s">
        <v>66</v>
      </c>
      <c r="D7" s="270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316"/>
      <c r="B8" s="74">
        <v>17806.75</v>
      </c>
      <c r="C8" s="74" t="s">
        <v>69</v>
      </c>
      <c r="D8" s="317"/>
      <c r="E8" s="76"/>
      <c r="F8" s="76"/>
      <c r="G8" s="76"/>
      <c r="H8" s="77"/>
      <c r="I8" s="204">
        <f t="shared" si="0"/>
        <v>0</v>
      </c>
    </row>
    <row r="9" spans="1:9" ht="12.75" customHeight="1" x14ac:dyDescent="0.2">
      <c r="A9" s="588" t="s">
        <v>806</v>
      </c>
      <c r="B9" s="579">
        <v>15738.66</v>
      </c>
      <c r="C9" s="579" t="s">
        <v>71</v>
      </c>
      <c r="D9" s="591" t="s">
        <v>117</v>
      </c>
      <c r="E9" s="37" t="s">
        <v>807</v>
      </c>
      <c r="F9" s="37" t="s">
        <v>102</v>
      </c>
      <c r="G9" s="37">
        <v>4</v>
      </c>
      <c r="H9" s="38">
        <v>77.75</v>
      </c>
      <c r="I9" s="39">
        <f t="shared" si="0"/>
        <v>311</v>
      </c>
    </row>
    <row r="10" spans="1:9" ht="12.75" customHeight="1" x14ac:dyDescent="0.2">
      <c r="A10" s="589"/>
      <c r="B10" s="581"/>
      <c r="C10" s="581"/>
      <c r="D10" s="595"/>
      <c r="E10" s="15" t="s">
        <v>473</v>
      </c>
      <c r="F10" s="15" t="s">
        <v>102</v>
      </c>
      <c r="G10" s="15">
        <v>0.2</v>
      </c>
      <c r="H10" s="16">
        <v>64</v>
      </c>
      <c r="I10" s="43">
        <f t="shared" si="0"/>
        <v>12.8</v>
      </c>
    </row>
    <row r="11" spans="1:9" ht="12.75" customHeight="1" thickBot="1" x14ac:dyDescent="0.25">
      <c r="A11" s="589"/>
      <c r="B11" s="581"/>
      <c r="C11" s="581"/>
      <c r="D11" s="592"/>
      <c r="E11" s="40" t="s">
        <v>808</v>
      </c>
      <c r="F11" s="40" t="s">
        <v>100</v>
      </c>
      <c r="G11" s="40">
        <v>1</v>
      </c>
      <c r="H11" s="41">
        <v>60</v>
      </c>
      <c r="I11" s="42">
        <f t="shared" si="0"/>
        <v>60</v>
      </c>
    </row>
    <row r="12" spans="1:9" ht="12.75" customHeight="1" x14ac:dyDescent="0.2">
      <c r="A12" s="589"/>
      <c r="B12" s="581"/>
      <c r="C12" s="581"/>
      <c r="D12" s="591" t="s">
        <v>287</v>
      </c>
      <c r="E12" s="37" t="s">
        <v>220</v>
      </c>
      <c r="F12" s="37" t="s">
        <v>100</v>
      </c>
      <c r="G12" s="37">
        <v>3</v>
      </c>
      <c r="H12" s="38">
        <v>160</v>
      </c>
      <c r="I12" s="39">
        <f t="shared" si="0"/>
        <v>480</v>
      </c>
    </row>
    <row r="13" spans="1:9" ht="12.75" customHeight="1" x14ac:dyDescent="0.2">
      <c r="A13" s="589"/>
      <c r="B13" s="581"/>
      <c r="C13" s="581"/>
      <c r="D13" s="595"/>
      <c r="E13" s="15" t="s">
        <v>415</v>
      </c>
      <c r="F13" s="15" t="s">
        <v>102</v>
      </c>
      <c r="G13" s="15">
        <v>0.3</v>
      </c>
      <c r="H13" s="16">
        <v>70</v>
      </c>
      <c r="I13" s="43">
        <f t="shared" si="0"/>
        <v>21</v>
      </c>
    </row>
    <row r="14" spans="1:9" ht="12.75" customHeight="1" x14ac:dyDescent="0.2">
      <c r="A14" s="589"/>
      <c r="B14" s="581"/>
      <c r="C14" s="581"/>
      <c r="D14" s="595"/>
      <c r="E14" s="15" t="s">
        <v>221</v>
      </c>
      <c r="F14" s="15" t="s">
        <v>102</v>
      </c>
      <c r="G14" s="15">
        <v>0.2</v>
      </c>
      <c r="H14" s="16">
        <v>68</v>
      </c>
      <c r="I14" s="43">
        <f t="shared" si="0"/>
        <v>13.600000000000001</v>
      </c>
    </row>
    <row r="15" spans="1:9" ht="12.75" customHeight="1" x14ac:dyDescent="0.2">
      <c r="A15" s="589"/>
      <c r="B15" s="581"/>
      <c r="C15" s="581"/>
      <c r="D15" s="595"/>
      <c r="E15" s="15" t="s">
        <v>681</v>
      </c>
      <c r="F15" s="15" t="s">
        <v>102</v>
      </c>
      <c r="G15" s="15">
        <v>3</v>
      </c>
      <c r="H15" s="16">
        <v>72.5</v>
      </c>
      <c r="I15" s="43">
        <f t="shared" si="0"/>
        <v>217.5</v>
      </c>
    </row>
    <row r="16" spans="1:9" ht="12.75" customHeight="1" x14ac:dyDescent="0.2">
      <c r="A16" s="589"/>
      <c r="B16" s="581"/>
      <c r="C16" s="581"/>
      <c r="D16" s="595"/>
      <c r="E16" s="15" t="s">
        <v>589</v>
      </c>
      <c r="F16" s="15" t="s">
        <v>138</v>
      </c>
      <c r="G16" s="15">
        <v>1</v>
      </c>
      <c r="H16" s="16">
        <v>73</v>
      </c>
      <c r="I16" s="43">
        <f t="shared" si="0"/>
        <v>73</v>
      </c>
    </row>
    <row r="17" spans="1:9" ht="12.75" customHeight="1" x14ac:dyDescent="0.2">
      <c r="A17" s="589"/>
      <c r="B17" s="581"/>
      <c r="C17" s="581"/>
      <c r="D17" s="595"/>
      <c r="E17" s="15" t="s">
        <v>473</v>
      </c>
      <c r="F17" s="15" t="s">
        <v>102</v>
      </c>
      <c r="G17" s="15">
        <v>0.3</v>
      </c>
      <c r="H17" s="16">
        <v>64</v>
      </c>
      <c r="I17" s="43">
        <f t="shared" si="0"/>
        <v>19.2</v>
      </c>
    </row>
    <row r="18" spans="1:9" ht="12.75" customHeight="1" thickBot="1" x14ac:dyDescent="0.25">
      <c r="A18" s="590"/>
      <c r="B18" s="580"/>
      <c r="C18" s="580"/>
      <c r="D18" s="592"/>
      <c r="E18" s="40" t="s">
        <v>415</v>
      </c>
      <c r="F18" s="40" t="s">
        <v>102</v>
      </c>
      <c r="G18" s="40">
        <v>0.2</v>
      </c>
      <c r="H18" s="41">
        <v>70</v>
      </c>
      <c r="I18" s="42">
        <f t="shared" si="0"/>
        <v>14</v>
      </c>
    </row>
    <row r="19" spans="1:9" ht="12.75" customHeight="1" x14ac:dyDescent="0.2">
      <c r="A19" s="588" t="s">
        <v>829</v>
      </c>
      <c r="B19" s="579">
        <v>14599.28</v>
      </c>
      <c r="C19" s="579" t="s">
        <v>72</v>
      </c>
      <c r="D19" s="591"/>
      <c r="E19" s="37" t="s">
        <v>220</v>
      </c>
      <c r="F19" s="37" t="s">
        <v>100</v>
      </c>
      <c r="G19" s="37">
        <v>3</v>
      </c>
      <c r="H19" s="38">
        <v>160</v>
      </c>
      <c r="I19" s="39">
        <f t="shared" si="0"/>
        <v>480</v>
      </c>
    </row>
    <row r="20" spans="1:9" ht="12.75" customHeight="1" x14ac:dyDescent="0.2">
      <c r="A20" s="589"/>
      <c r="B20" s="581"/>
      <c r="C20" s="581"/>
      <c r="D20" s="595"/>
      <c r="E20" s="15" t="s">
        <v>221</v>
      </c>
      <c r="F20" s="15" t="s">
        <v>102</v>
      </c>
      <c r="G20" s="15">
        <v>0.4</v>
      </c>
      <c r="H20" s="16">
        <v>70</v>
      </c>
      <c r="I20" s="43">
        <f t="shared" si="0"/>
        <v>28</v>
      </c>
    </row>
    <row r="21" spans="1:9" ht="12.75" customHeight="1" x14ac:dyDescent="0.2">
      <c r="A21" s="589"/>
      <c r="B21" s="581"/>
      <c r="C21" s="581"/>
      <c r="D21" s="595"/>
      <c r="E21" s="15" t="s">
        <v>422</v>
      </c>
      <c r="F21" s="15" t="s">
        <v>285</v>
      </c>
      <c r="G21" s="15">
        <v>5</v>
      </c>
      <c r="H21" s="16">
        <v>320</v>
      </c>
      <c r="I21" s="43">
        <f t="shared" si="0"/>
        <v>1600</v>
      </c>
    </row>
    <row r="22" spans="1:9" ht="13.5" thickBot="1" x14ac:dyDescent="0.25">
      <c r="A22" s="590"/>
      <c r="B22" s="581"/>
      <c r="C22" s="581"/>
      <c r="D22" s="592"/>
      <c r="E22" s="40" t="s">
        <v>424</v>
      </c>
      <c r="F22" s="40" t="s">
        <v>425</v>
      </c>
      <c r="G22" s="40">
        <v>1.8</v>
      </c>
      <c r="H22" s="41">
        <v>300</v>
      </c>
      <c r="I22" s="42">
        <f t="shared" si="0"/>
        <v>540</v>
      </c>
    </row>
    <row r="23" spans="1:9" ht="26.25" thickBot="1" x14ac:dyDescent="0.25">
      <c r="A23" s="46" t="s">
        <v>840</v>
      </c>
      <c r="B23" s="580"/>
      <c r="C23" s="580" t="s">
        <v>72</v>
      </c>
      <c r="D23" s="407"/>
      <c r="E23" s="47" t="s">
        <v>841</v>
      </c>
      <c r="F23" s="47" t="s">
        <v>102</v>
      </c>
      <c r="G23" s="47">
        <v>1</v>
      </c>
      <c r="H23" s="48">
        <v>69.78</v>
      </c>
      <c r="I23" s="49">
        <f t="shared" si="0"/>
        <v>69.78</v>
      </c>
    </row>
    <row r="24" spans="1:9" ht="12.75" customHeight="1" thickBot="1" x14ac:dyDescent="0.25">
      <c r="A24" s="316"/>
      <c r="B24" s="273">
        <v>12922.33</v>
      </c>
      <c r="C24" s="74" t="s">
        <v>73</v>
      </c>
      <c r="D24" s="405"/>
      <c r="E24" s="76"/>
      <c r="F24" s="76"/>
      <c r="G24" s="76"/>
      <c r="H24" s="77"/>
      <c r="I24" s="204">
        <f t="shared" si="0"/>
        <v>0</v>
      </c>
    </row>
    <row r="25" spans="1:9" ht="12.75" customHeight="1" x14ac:dyDescent="0.2">
      <c r="A25" s="588" t="s">
        <v>421</v>
      </c>
      <c r="B25" s="579">
        <v>14961.6</v>
      </c>
      <c r="C25" s="579" t="s">
        <v>74</v>
      </c>
      <c r="D25" s="609" t="s">
        <v>999</v>
      </c>
      <c r="E25" s="37" t="s">
        <v>422</v>
      </c>
      <c r="F25" s="37" t="s">
        <v>285</v>
      </c>
      <c r="G25" s="37">
        <v>0.25</v>
      </c>
      <c r="H25" s="38">
        <v>350</v>
      </c>
      <c r="I25" s="39">
        <f t="shared" si="0"/>
        <v>87.5</v>
      </c>
    </row>
    <row r="26" spans="1:9" ht="12.75" customHeight="1" x14ac:dyDescent="0.2">
      <c r="A26" s="589"/>
      <c r="B26" s="581"/>
      <c r="C26" s="581"/>
      <c r="D26" s="610"/>
      <c r="E26" s="15" t="s">
        <v>424</v>
      </c>
      <c r="F26" s="15" t="s">
        <v>425</v>
      </c>
      <c r="G26" s="15">
        <v>0.1</v>
      </c>
      <c r="H26" s="16">
        <v>300</v>
      </c>
      <c r="I26" s="43">
        <f t="shared" si="0"/>
        <v>30</v>
      </c>
    </row>
    <row r="27" spans="1:9" ht="12.75" customHeight="1" x14ac:dyDescent="0.2">
      <c r="A27" s="589"/>
      <c r="B27" s="581"/>
      <c r="C27" s="581"/>
      <c r="D27" s="610"/>
      <c r="E27" s="15" t="s">
        <v>378</v>
      </c>
      <c r="F27" s="15" t="s">
        <v>100</v>
      </c>
      <c r="G27" s="15">
        <v>1</v>
      </c>
      <c r="H27" s="16">
        <v>300</v>
      </c>
      <c r="I27" s="43">
        <f t="shared" si="0"/>
        <v>300</v>
      </c>
    </row>
    <row r="28" spans="1:9" ht="12.75" customHeight="1" thickBot="1" x14ac:dyDescent="0.25">
      <c r="A28" s="590"/>
      <c r="B28" s="580"/>
      <c r="C28" s="580"/>
      <c r="D28" s="611"/>
      <c r="E28" s="40" t="s">
        <v>1000</v>
      </c>
      <c r="F28" s="40" t="s">
        <v>100</v>
      </c>
      <c r="G28" s="40">
        <v>1</v>
      </c>
      <c r="H28" s="41">
        <v>120</v>
      </c>
      <c r="I28" s="42">
        <f t="shared" si="0"/>
        <v>120</v>
      </c>
    </row>
    <row r="29" spans="1:9" ht="12.75" customHeight="1" x14ac:dyDescent="0.2">
      <c r="A29" s="265"/>
      <c r="B29" s="33">
        <v>12263.63</v>
      </c>
      <c r="C29" s="33" t="s">
        <v>75</v>
      </c>
      <c r="D29" s="312"/>
      <c r="E29" s="35"/>
      <c r="F29" s="35"/>
      <c r="G29" s="35"/>
      <c r="H29" s="36"/>
      <c r="I29" s="160">
        <f t="shared" si="0"/>
        <v>0</v>
      </c>
    </row>
    <row r="30" spans="1:9" ht="12.75" customHeight="1" thickBot="1" x14ac:dyDescent="0.25">
      <c r="A30" s="316"/>
      <c r="B30" s="74">
        <v>13326.95</v>
      </c>
      <c r="C30" s="73" t="s">
        <v>76</v>
      </c>
      <c r="D30" s="326"/>
      <c r="E30" s="76"/>
      <c r="F30" s="76"/>
      <c r="G30" s="76"/>
      <c r="H30" s="77"/>
      <c r="I30" s="204">
        <f t="shared" si="0"/>
        <v>0</v>
      </c>
    </row>
    <row r="31" spans="1:9" ht="12.75" customHeight="1" x14ac:dyDescent="0.2">
      <c r="A31" s="588" t="s">
        <v>886</v>
      </c>
      <c r="B31" s="579">
        <v>13502.25</v>
      </c>
      <c r="C31" s="579" t="s">
        <v>77</v>
      </c>
      <c r="D31" s="616" t="s">
        <v>1005</v>
      </c>
      <c r="E31" s="37" t="s">
        <v>422</v>
      </c>
      <c r="F31" s="37" t="s">
        <v>285</v>
      </c>
      <c r="G31" s="37">
        <v>0.5</v>
      </c>
      <c r="H31" s="38">
        <v>350</v>
      </c>
      <c r="I31" s="39">
        <f t="shared" si="0"/>
        <v>175</v>
      </c>
    </row>
    <row r="32" spans="1:9" ht="12.75" customHeight="1" x14ac:dyDescent="0.2">
      <c r="A32" s="589"/>
      <c r="B32" s="581"/>
      <c r="C32" s="581"/>
      <c r="D32" s="622"/>
      <c r="E32" s="15" t="s">
        <v>477</v>
      </c>
      <c r="F32" s="15" t="s">
        <v>100</v>
      </c>
      <c r="G32" s="15">
        <v>15</v>
      </c>
      <c r="H32" s="16">
        <v>15</v>
      </c>
      <c r="I32" s="43">
        <f t="shared" si="0"/>
        <v>225</v>
      </c>
    </row>
    <row r="33" spans="1:9" ht="12.75" customHeight="1" thickBot="1" x14ac:dyDescent="0.25">
      <c r="A33" s="590"/>
      <c r="B33" s="580"/>
      <c r="C33" s="580"/>
      <c r="D33" s="617"/>
      <c r="E33" s="40" t="s">
        <v>424</v>
      </c>
      <c r="F33" s="40" t="s">
        <v>425</v>
      </c>
      <c r="G33" s="40">
        <v>0.1</v>
      </c>
      <c r="H33" s="41">
        <v>300</v>
      </c>
      <c r="I33" s="42">
        <f t="shared" si="0"/>
        <v>30</v>
      </c>
    </row>
    <row r="34" spans="1:9" ht="12.75" customHeight="1" x14ac:dyDescent="0.2">
      <c r="A34" s="265"/>
      <c r="B34" s="33">
        <v>14602.62</v>
      </c>
      <c r="C34" s="33" t="s">
        <v>78</v>
      </c>
      <c r="D34" s="401"/>
      <c r="E34" s="35"/>
      <c r="F34" s="35"/>
      <c r="G34" s="35"/>
      <c r="H34" s="36"/>
      <c r="I34" s="160">
        <f t="shared" si="0"/>
        <v>0</v>
      </c>
    </row>
    <row r="35" spans="1:9" ht="12.75" customHeight="1" x14ac:dyDescent="0.2">
      <c r="A35" s="268"/>
      <c r="B35" s="13">
        <v>14555.24</v>
      </c>
      <c r="C35" s="13" t="s">
        <v>79</v>
      </c>
      <c r="D35" s="271"/>
      <c r="E35" s="15"/>
      <c r="F35" s="15"/>
      <c r="G35" s="15"/>
      <c r="H35" s="16"/>
      <c r="I35" s="43">
        <f t="shared" si="0"/>
        <v>0</v>
      </c>
    </row>
    <row r="36" spans="1:9" ht="12.75" customHeight="1" thickBot="1" x14ac:dyDescent="0.25">
      <c r="A36" s="82"/>
      <c r="B36" s="200">
        <f>SUM(B6:B35)</f>
        <v>177621.59</v>
      </c>
      <c r="C36" s="201"/>
      <c r="D36" s="200"/>
      <c r="E36" s="202"/>
      <c r="F36" s="201"/>
      <c r="G36" s="201"/>
      <c r="H36" s="200" t="s">
        <v>16</v>
      </c>
      <c r="I36" s="200">
        <f>SUM(I6:I35)</f>
        <v>4907.380000000001</v>
      </c>
    </row>
    <row r="37" spans="1:9" ht="77.25" thickBot="1" x14ac:dyDescent="0.25">
      <c r="A37" s="137" t="s">
        <v>1602</v>
      </c>
      <c r="B37" s="117" t="s">
        <v>15</v>
      </c>
      <c r="C37" s="117" t="s">
        <v>4</v>
      </c>
      <c r="D37" s="117" t="s">
        <v>22</v>
      </c>
      <c r="E37" s="121" t="s">
        <v>17</v>
      </c>
      <c r="F37" s="117" t="s">
        <v>18</v>
      </c>
      <c r="G37" s="117" t="s">
        <v>9</v>
      </c>
      <c r="H37" s="117" t="s">
        <v>12</v>
      </c>
      <c r="I37" s="118" t="s">
        <v>11</v>
      </c>
    </row>
    <row r="38" spans="1:9" x14ac:dyDescent="0.2">
      <c r="A38" s="588" t="s">
        <v>164</v>
      </c>
      <c r="B38" s="579">
        <v>24098.77</v>
      </c>
      <c r="C38" s="579" t="s">
        <v>65</v>
      </c>
      <c r="D38" s="591" t="s">
        <v>165</v>
      </c>
      <c r="E38" s="37" t="s">
        <v>103</v>
      </c>
      <c r="F38" s="37" t="s">
        <v>104</v>
      </c>
      <c r="G38" s="37">
        <v>16</v>
      </c>
      <c r="H38" s="38">
        <v>57.83</v>
      </c>
      <c r="I38" s="39">
        <f t="shared" ref="I38:I101" si="1">G38*H38</f>
        <v>925.28</v>
      </c>
    </row>
    <row r="39" spans="1:9" ht="12.75" customHeight="1" x14ac:dyDescent="0.2">
      <c r="A39" s="589"/>
      <c r="B39" s="581"/>
      <c r="C39" s="581"/>
      <c r="D39" s="595"/>
      <c r="E39" s="15" t="s">
        <v>166</v>
      </c>
      <c r="F39" s="15" t="s">
        <v>100</v>
      </c>
      <c r="G39" s="15">
        <v>15</v>
      </c>
      <c r="H39" s="16">
        <v>3.5</v>
      </c>
      <c r="I39" s="43">
        <f t="shared" si="1"/>
        <v>52.5</v>
      </c>
    </row>
    <row r="40" spans="1:9" ht="12.75" customHeight="1" x14ac:dyDescent="0.2">
      <c r="A40" s="589"/>
      <c r="B40" s="581"/>
      <c r="C40" s="581"/>
      <c r="D40" s="595"/>
      <c r="E40" s="15" t="s">
        <v>167</v>
      </c>
      <c r="F40" s="15" t="s">
        <v>100</v>
      </c>
      <c r="G40" s="15">
        <v>4</v>
      </c>
      <c r="H40" s="16">
        <v>4.22</v>
      </c>
      <c r="I40" s="43">
        <f t="shared" si="1"/>
        <v>16.88</v>
      </c>
    </row>
    <row r="41" spans="1:9" ht="12.75" customHeight="1" x14ac:dyDescent="0.2">
      <c r="A41" s="589"/>
      <c r="B41" s="581"/>
      <c r="C41" s="581"/>
      <c r="D41" s="595"/>
      <c r="E41" s="15" t="s">
        <v>149</v>
      </c>
      <c r="F41" s="15" t="s">
        <v>100</v>
      </c>
      <c r="G41" s="15">
        <v>5</v>
      </c>
      <c r="H41" s="16">
        <v>47.38</v>
      </c>
      <c r="I41" s="43">
        <f t="shared" si="1"/>
        <v>236.9</v>
      </c>
    </row>
    <row r="42" spans="1:9" ht="12.75" customHeight="1" thickBot="1" x14ac:dyDescent="0.25">
      <c r="A42" s="590"/>
      <c r="B42" s="581"/>
      <c r="C42" s="581"/>
      <c r="D42" s="592"/>
      <c r="E42" s="40" t="s">
        <v>141</v>
      </c>
      <c r="F42" s="40" t="s">
        <v>100</v>
      </c>
      <c r="G42" s="40">
        <v>5</v>
      </c>
      <c r="H42" s="41">
        <v>106.12</v>
      </c>
      <c r="I42" s="42">
        <f t="shared" si="1"/>
        <v>530.6</v>
      </c>
    </row>
    <row r="43" spans="1:9" ht="12.75" customHeight="1" x14ac:dyDescent="0.2">
      <c r="A43" s="588" t="s">
        <v>168</v>
      </c>
      <c r="B43" s="581"/>
      <c r="C43" s="581" t="s">
        <v>65</v>
      </c>
      <c r="D43" s="591" t="s">
        <v>139</v>
      </c>
      <c r="E43" s="37" t="s">
        <v>169</v>
      </c>
      <c r="F43" s="37" t="s">
        <v>100</v>
      </c>
      <c r="G43" s="37">
        <v>1</v>
      </c>
      <c r="H43" s="38">
        <v>235.8</v>
      </c>
      <c r="I43" s="39">
        <f t="shared" si="1"/>
        <v>235.8</v>
      </c>
    </row>
    <row r="44" spans="1:9" ht="12.75" customHeight="1" x14ac:dyDescent="0.2">
      <c r="A44" s="589"/>
      <c r="B44" s="581"/>
      <c r="C44" s="581"/>
      <c r="D44" s="595"/>
      <c r="E44" s="15" t="s">
        <v>170</v>
      </c>
      <c r="F44" s="15" t="s">
        <v>100</v>
      </c>
      <c r="G44" s="15">
        <v>2</v>
      </c>
      <c r="H44" s="16">
        <v>88.1</v>
      </c>
      <c r="I44" s="43">
        <f t="shared" si="1"/>
        <v>176.2</v>
      </c>
    </row>
    <row r="45" spans="1:9" ht="12.75" customHeight="1" x14ac:dyDescent="0.2">
      <c r="A45" s="589"/>
      <c r="B45" s="581"/>
      <c r="C45" s="581"/>
      <c r="D45" s="595"/>
      <c r="E45" s="15" t="s">
        <v>171</v>
      </c>
      <c r="F45" s="15" t="s">
        <v>100</v>
      </c>
      <c r="G45" s="15">
        <v>2</v>
      </c>
      <c r="H45" s="16">
        <v>32.4</v>
      </c>
      <c r="I45" s="43">
        <f t="shared" si="1"/>
        <v>64.8</v>
      </c>
    </row>
    <row r="46" spans="1:9" ht="12.75" customHeight="1" x14ac:dyDescent="0.2">
      <c r="A46" s="589"/>
      <c r="B46" s="581"/>
      <c r="C46" s="581"/>
      <c r="D46" s="595"/>
      <c r="E46" s="15" t="s">
        <v>172</v>
      </c>
      <c r="F46" s="15" t="s">
        <v>100</v>
      </c>
      <c r="G46" s="15">
        <v>1</v>
      </c>
      <c r="H46" s="16">
        <v>60.6</v>
      </c>
      <c r="I46" s="43">
        <f t="shared" si="1"/>
        <v>60.6</v>
      </c>
    </row>
    <row r="47" spans="1:9" ht="12.75" customHeight="1" x14ac:dyDescent="0.2">
      <c r="A47" s="589"/>
      <c r="B47" s="581"/>
      <c r="C47" s="581"/>
      <c r="D47" s="595"/>
      <c r="E47" s="15" t="s">
        <v>173</v>
      </c>
      <c r="F47" s="15" t="s">
        <v>100</v>
      </c>
      <c r="G47" s="15">
        <v>1</v>
      </c>
      <c r="H47" s="16">
        <v>32</v>
      </c>
      <c r="I47" s="43">
        <f t="shared" si="1"/>
        <v>32</v>
      </c>
    </row>
    <row r="48" spans="1:9" ht="12.75" customHeight="1" x14ac:dyDescent="0.2">
      <c r="A48" s="589"/>
      <c r="B48" s="581"/>
      <c r="C48" s="581"/>
      <c r="D48" s="595"/>
      <c r="E48" s="15" t="s">
        <v>174</v>
      </c>
      <c r="F48" s="15" t="s">
        <v>100</v>
      </c>
      <c r="G48" s="15">
        <v>1</v>
      </c>
      <c r="H48" s="16">
        <v>90</v>
      </c>
      <c r="I48" s="43">
        <f t="shared" si="1"/>
        <v>90</v>
      </c>
    </row>
    <row r="49" spans="1:9" ht="12.75" customHeight="1" thickBot="1" x14ac:dyDescent="0.25">
      <c r="A49" s="590"/>
      <c r="B49" s="581"/>
      <c r="C49" s="581"/>
      <c r="D49" s="592"/>
      <c r="E49" s="40" t="s">
        <v>175</v>
      </c>
      <c r="F49" s="40" t="s">
        <v>100</v>
      </c>
      <c r="G49" s="40">
        <v>1</v>
      </c>
      <c r="H49" s="41">
        <v>140</v>
      </c>
      <c r="I49" s="42">
        <f t="shared" si="1"/>
        <v>140</v>
      </c>
    </row>
    <row r="50" spans="1:9" x14ac:dyDescent="0.2">
      <c r="A50" s="588" t="s">
        <v>353</v>
      </c>
      <c r="B50" s="581"/>
      <c r="C50" s="581" t="s">
        <v>65</v>
      </c>
      <c r="D50" s="591" t="s">
        <v>362</v>
      </c>
      <c r="E50" s="37" t="s">
        <v>355</v>
      </c>
      <c r="F50" s="37" t="s">
        <v>100</v>
      </c>
      <c r="G50" s="37">
        <v>5</v>
      </c>
      <c r="H50" s="38">
        <v>17</v>
      </c>
      <c r="I50" s="39">
        <f t="shared" si="1"/>
        <v>85</v>
      </c>
    </row>
    <row r="51" spans="1:9" ht="13.5" thickBot="1" x14ac:dyDescent="0.25">
      <c r="A51" s="590"/>
      <c r="B51" s="580"/>
      <c r="C51" s="580"/>
      <c r="D51" s="592"/>
      <c r="E51" s="40" t="s">
        <v>356</v>
      </c>
      <c r="F51" s="40" t="s">
        <v>100</v>
      </c>
      <c r="G51" s="40">
        <v>1</v>
      </c>
      <c r="H51" s="41">
        <v>38</v>
      </c>
      <c r="I51" s="42">
        <f t="shared" si="1"/>
        <v>38</v>
      </c>
    </row>
    <row r="52" spans="1:9" ht="12.75" customHeight="1" x14ac:dyDescent="0.2">
      <c r="A52" s="588" t="s">
        <v>353</v>
      </c>
      <c r="B52" s="579">
        <v>20225.150000000001</v>
      </c>
      <c r="C52" s="579" t="s">
        <v>66</v>
      </c>
      <c r="D52" s="591" t="s">
        <v>362</v>
      </c>
      <c r="E52" s="37" t="s">
        <v>355</v>
      </c>
      <c r="F52" s="37" t="s">
        <v>100</v>
      </c>
      <c r="G52" s="37">
        <v>1</v>
      </c>
      <c r="H52" s="38">
        <v>17</v>
      </c>
      <c r="I52" s="39">
        <f t="shared" si="1"/>
        <v>17</v>
      </c>
    </row>
    <row r="53" spans="1:9" ht="13.5" thickBot="1" x14ac:dyDescent="0.25">
      <c r="A53" s="590"/>
      <c r="B53" s="581"/>
      <c r="C53" s="581"/>
      <c r="D53" s="592"/>
      <c r="E53" s="86" t="s">
        <v>357</v>
      </c>
      <c r="F53" s="86" t="s">
        <v>100</v>
      </c>
      <c r="G53" s="86">
        <v>3</v>
      </c>
      <c r="H53" s="87">
        <v>18.54</v>
      </c>
      <c r="I53" s="203">
        <f t="shared" si="1"/>
        <v>55.62</v>
      </c>
    </row>
    <row r="54" spans="1:9" ht="12.75" customHeight="1" x14ac:dyDescent="0.2">
      <c r="A54" s="588" t="s">
        <v>118</v>
      </c>
      <c r="B54" s="581"/>
      <c r="C54" s="581" t="s">
        <v>66</v>
      </c>
      <c r="D54" s="591" t="s">
        <v>561</v>
      </c>
      <c r="E54" s="37" t="s">
        <v>217</v>
      </c>
      <c r="F54" s="37" t="s">
        <v>104</v>
      </c>
      <c r="G54" s="37">
        <v>4</v>
      </c>
      <c r="H54" s="38">
        <v>55.74</v>
      </c>
      <c r="I54" s="39">
        <f t="shared" si="1"/>
        <v>222.96</v>
      </c>
    </row>
    <row r="55" spans="1:9" ht="12.75" customHeight="1" x14ac:dyDescent="0.2">
      <c r="A55" s="589"/>
      <c r="B55" s="581"/>
      <c r="C55" s="581"/>
      <c r="D55" s="595"/>
      <c r="E55" s="15" t="s">
        <v>254</v>
      </c>
      <c r="F55" s="15" t="s">
        <v>100</v>
      </c>
      <c r="G55" s="15">
        <v>1</v>
      </c>
      <c r="H55" s="16">
        <v>290</v>
      </c>
      <c r="I55" s="43">
        <f t="shared" si="1"/>
        <v>290</v>
      </c>
    </row>
    <row r="56" spans="1:9" ht="12.75" customHeight="1" x14ac:dyDescent="0.2">
      <c r="A56" s="589"/>
      <c r="B56" s="581"/>
      <c r="C56" s="581"/>
      <c r="D56" s="595"/>
      <c r="E56" s="15" t="s">
        <v>193</v>
      </c>
      <c r="F56" s="15" t="s">
        <v>100</v>
      </c>
      <c r="G56" s="15">
        <v>1</v>
      </c>
      <c r="H56" s="16">
        <v>106.12</v>
      </c>
      <c r="I56" s="43">
        <f t="shared" si="1"/>
        <v>106.12</v>
      </c>
    </row>
    <row r="57" spans="1:9" ht="12.75" customHeight="1" thickBot="1" x14ac:dyDescent="0.25">
      <c r="A57" s="590"/>
      <c r="B57" s="581"/>
      <c r="C57" s="581"/>
      <c r="D57" s="592"/>
      <c r="E57" s="40" t="s">
        <v>413</v>
      </c>
      <c r="F57" s="40" t="s">
        <v>100</v>
      </c>
      <c r="G57" s="40">
        <v>2</v>
      </c>
      <c r="H57" s="41">
        <v>83.62</v>
      </c>
      <c r="I57" s="42">
        <f t="shared" si="1"/>
        <v>167.24</v>
      </c>
    </row>
    <row r="58" spans="1:9" ht="12.75" customHeight="1" x14ac:dyDescent="0.2">
      <c r="A58" s="588" t="s">
        <v>164</v>
      </c>
      <c r="B58" s="581"/>
      <c r="C58" s="581" t="s">
        <v>66</v>
      </c>
      <c r="D58" s="591" t="s">
        <v>366</v>
      </c>
      <c r="E58" s="37" t="s">
        <v>217</v>
      </c>
      <c r="F58" s="37" t="s">
        <v>104</v>
      </c>
      <c r="G58" s="37">
        <v>4</v>
      </c>
      <c r="H58" s="38">
        <v>55.74</v>
      </c>
      <c r="I58" s="39">
        <f t="shared" si="1"/>
        <v>222.96</v>
      </c>
    </row>
    <row r="59" spans="1:9" ht="12.75" customHeight="1" x14ac:dyDescent="0.2">
      <c r="A59" s="589"/>
      <c r="B59" s="581"/>
      <c r="C59" s="581"/>
      <c r="D59" s="595"/>
      <c r="E59" s="15" t="s">
        <v>499</v>
      </c>
      <c r="F59" s="15" t="s">
        <v>104</v>
      </c>
      <c r="G59" s="15">
        <v>8</v>
      </c>
      <c r="H59" s="16">
        <v>93.24</v>
      </c>
      <c r="I59" s="43">
        <f t="shared" si="1"/>
        <v>745.92</v>
      </c>
    </row>
    <row r="60" spans="1:9" ht="12.75" customHeight="1" x14ac:dyDescent="0.2">
      <c r="A60" s="589"/>
      <c r="B60" s="581"/>
      <c r="C60" s="581"/>
      <c r="D60" s="595"/>
      <c r="E60" s="15" t="s">
        <v>240</v>
      </c>
      <c r="F60" s="15" t="s">
        <v>100</v>
      </c>
      <c r="G60" s="15">
        <v>1</v>
      </c>
      <c r="H60" s="16">
        <v>320</v>
      </c>
      <c r="I60" s="43">
        <f t="shared" si="1"/>
        <v>320</v>
      </c>
    </row>
    <row r="61" spans="1:9" ht="12.75" customHeight="1" x14ac:dyDescent="0.2">
      <c r="A61" s="589"/>
      <c r="B61" s="581"/>
      <c r="C61" s="581"/>
      <c r="D61" s="595"/>
      <c r="E61" s="15" t="s">
        <v>193</v>
      </c>
      <c r="F61" s="15" t="s">
        <v>100</v>
      </c>
      <c r="G61" s="15">
        <v>3</v>
      </c>
      <c r="H61" s="16">
        <v>106.12</v>
      </c>
      <c r="I61" s="43">
        <f t="shared" si="1"/>
        <v>318.36</v>
      </c>
    </row>
    <row r="62" spans="1:9" ht="12.75" customHeight="1" x14ac:dyDescent="0.2">
      <c r="A62" s="589"/>
      <c r="B62" s="581"/>
      <c r="C62" s="581"/>
      <c r="D62" s="595"/>
      <c r="E62" s="15" t="s">
        <v>562</v>
      </c>
      <c r="F62" s="15" t="s">
        <v>100</v>
      </c>
      <c r="G62" s="15">
        <v>2</v>
      </c>
      <c r="H62" s="16">
        <v>130.08000000000001</v>
      </c>
      <c r="I62" s="43">
        <f t="shared" si="1"/>
        <v>260.16000000000003</v>
      </c>
    </row>
    <row r="63" spans="1:9" ht="12.75" customHeight="1" x14ac:dyDescent="0.2">
      <c r="A63" s="589"/>
      <c r="B63" s="581"/>
      <c r="C63" s="581"/>
      <c r="D63" s="595"/>
      <c r="E63" s="15" t="s">
        <v>413</v>
      </c>
      <c r="F63" s="15" t="s">
        <v>100</v>
      </c>
      <c r="G63" s="15">
        <v>1</v>
      </c>
      <c r="H63" s="16">
        <v>83.62</v>
      </c>
      <c r="I63" s="43">
        <f t="shared" si="1"/>
        <v>83.62</v>
      </c>
    </row>
    <row r="64" spans="1:9" ht="12.75" customHeight="1" x14ac:dyDescent="0.2">
      <c r="A64" s="589"/>
      <c r="B64" s="581"/>
      <c r="C64" s="581"/>
      <c r="D64" s="595"/>
      <c r="E64" s="15" t="s">
        <v>563</v>
      </c>
      <c r="F64" s="15" t="s">
        <v>100</v>
      </c>
      <c r="G64" s="15">
        <v>1</v>
      </c>
      <c r="H64" s="16">
        <v>138.53</v>
      </c>
      <c r="I64" s="43">
        <f t="shared" si="1"/>
        <v>138.53</v>
      </c>
    </row>
    <row r="65" spans="1:9" ht="12.75" customHeight="1" x14ac:dyDescent="0.2">
      <c r="A65" s="589"/>
      <c r="B65" s="581"/>
      <c r="C65" s="581"/>
      <c r="D65" s="595"/>
      <c r="E65" s="15" t="s">
        <v>467</v>
      </c>
      <c r="F65" s="15" t="s">
        <v>100</v>
      </c>
      <c r="G65" s="15">
        <v>1</v>
      </c>
      <c r="H65" s="16">
        <v>117.27</v>
      </c>
      <c r="I65" s="43">
        <f t="shared" si="1"/>
        <v>117.27</v>
      </c>
    </row>
    <row r="66" spans="1:9" ht="12.75" customHeight="1" x14ac:dyDescent="0.2">
      <c r="A66" s="589"/>
      <c r="B66" s="581"/>
      <c r="C66" s="581"/>
      <c r="D66" s="595"/>
      <c r="E66" s="15" t="s">
        <v>239</v>
      </c>
      <c r="F66" s="15" t="s">
        <v>100</v>
      </c>
      <c r="G66" s="15">
        <v>2</v>
      </c>
      <c r="H66" s="16">
        <v>450</v>
      </c>
      <c r="I66" s="43">
        <f t="shared" si="1"/>
        <v>900</v>
      </c>
    </row>
    <row r="67" spans="1:9" x14ac:dyDescent="0.2">
      <c r="A67" s="589"/>
      <c r="B67" s="581"/>
      <c r="C67" s="581"/>
      <c r="D67" s="595"/>
      <c r="E67" s="15" t="s">
        <v>254</v>
      </c>
      <c r="F67" s="15" t="s">
        <v>100</v>
      </c>
      <c r="G67" s="15">
        <v>1</v>
      </c>
      <c r="H67" s="16">
        <v>290</v>
      </c>
      <c r="I67" s="43">
        <f t="shared" si="1"/>
        <v>290</v>
      </c>
    </row>
    <row r="68" spans="1:9" x14ac:dyDescent="0.2">
      <c r="A68" s="589"/>
      <c r="B68" s="581"/>
      <c r="C68" s="581"/>
      <c r="D68" s="595"/>
      <c r="E68" s="15" t="s">
        <v>209</v>
      </c>
      <c r="F68" s="15" t="s">
        <v>100</v>
      </c>
      <c r="G68" s="15">
        <v>2</v>
      </c>
      <c r="H68" s="16">
        <v>96.26</v>
      </c>
      <c r="I68" s="43">
        <f t="shared" si="1"/>
        <v>192.52</v>
      </c>
    </row>
    <row r="69" spans="1:9" ht="12.75" customHeight="1" x14ac:dyDescent="0.2">
      <c r="A69" s="589"/>
      <c r="B69" s="581"/>
      <c r="C69" s="581"/>
      <c r="D69" s="595"/>
      <c r="E69" s="15" t="s">
        <v>444</v>
      </c>
      <c r="F69" s="15" t="s">
        <v>100</v>
      </c>
      <c r="G69" s="15">
        <v>3</v>
      </c>
      <c r="H69" s="16">
        <v>235.8</v>
      </c>
      <c r="I69" s="43">
        <f t="shared" si="1"/>
        <v>707.40000000000009</v>
      </c>
    </row>
    <row r="70" spans="1:9" ht="12.75" customHeight="1" x14ac:dyDescent="0.2">
      <c r="A70" s="589"/>
      <c r="B70" s="581"/>
      <c r="C70" s="581"/>
      <c r="D70" s="595"/>
      <c r="E70" s="15" t="s">
        <v>490</v>
      </c>
      <c r="F70" s="15" t="s">
        <v>100</v>
      </c>
      <c r="G70" s="15">
        <v>2</v>
      </c>
      <c r="H70" s="16">
        <v>32.4</v>
      </c>
      <c r="I70" s="43">
        <f t="shared" si="1"/>
        <v>64.8</v>
      </c>
    </row>
    <row r="71" spans="1:9" ht="12.75" customHeight="1" x14ac:dyDescent="0.2">
      <c r="A71" s="589"/>
      <c r="B71" s="581"/>
      <c r="C71" s="581"/>
      <c r="D71" s="595"/>
      <c r="E71" s="15" t="s">
        <v>484</v>
      </c>
      <c r="F71" s="15" t="s">
        <v>100</v>
      </c>
      <c r="G71" s="15">
        <v>1</v>
      </c>
      <c r="H71" s="16">
        <v>165</v>
      </c>
      <c r="I71" s="43">
        <f t="shared" si="1"/>
        <v>165</v>
      </c>
    </row>
    <row r="72" spans="1:9" ht="12.75" customHeight="1" thickBot="1" x14ac:dyDescent="0.25">
      <c r="A72" s="590"/>
      <c r="B72" s="580"/>
      <c r="C72" s="580"/>
      <c r="D72" s="592"/>
      <c r="E72" s="40" t="s">
        <v>216</v>
      </c>
      <c r="F72" s="40" t="s">
        <v>100</v>
      </c>
      <c r="G72" s="40">
        <v>1</v>
      </c>
      <c r="H72" s="41">
        <v>117.27</v>
      </c>
      <c r="I72" s="42">
        <f t="shared" si="1"/>
        <v>117.27</v>
      </c>
    </row>
    <row r="73" spans="1:9" ht="12.75" customHeight="1" thickBot="1" x14ac:dyDescent="0.25">
      <c r="A73" s="321"/>
      <c r="B73" s="73">
        <v>20298.46</v>
      </c>
      <c r="C73" s="73" t="s">
        <v>69</v>
      </c>
      <c r="D73" s="500"/>
      <c r="E73" s="53"/>
      <c r="F73" s="53"/>
      <c r="G73" s="53"/>
      <c r="H73" s="156"/>
      <c r="I73" s="168">
        <f t="shared" si="1"/>
        <v>0</v>
      </c>
    </row>
    <row r="74" spans="1:9" ht="12.75" customHeight="1" x14ac:dyDescent="0.2">
      <c r="A74" s="588" t="s">
        <v>118</v>
      </c>
      <c r="B74" s="579">
        <v>18770</v>
      </c>
      <c r="C74" s="579" t="s">
        <v>71</v>
      </c>
      <c r="D74" s="609" t="s">
        <v>809</v>
      </c>
      <c r="E74" s="37" t="s">
        <v>236</v>
      </c>
      <c r="F74" s="37" t="s">
        <v>104</v>
      </c>
      <c r="G74" s="37">
        <v>16</v>
      </c>
      <c r="H74" s="38">
        <v>57.72</v>
      </c>
      <c r="I74" s="39">
        <f t="shared" si="1"/>
        <v>923.52</v>
      </c>
    </row>
    <row r="75" spans="1:9" ht="12.75" customHeight="1" x14ac:dyDescent="0.2">
      <c r="A75" s="589"/>
      <c r="B75" s="581"/>
      <c r="C75" s="581"/>
      <c r="D75" s="610"/>
      <c r="E75" s="15" t="s">
        <v>230</v>
      </c>
      <c r="F75" s="15" t="s">
        <v>100</v>
      </c>
      <c r="G75" s="15">
        <v>8</v>
      </c>
      <c r="H75" s="16">
        <v>50.75</v>
      </c>
      <c r="I75" s="43">
        <f t="shared" si="1"/>
        <v>406</v>
      </c>
    </row>
    <row r="76" spans="1:9" ht="12.75" customHeight="1" x14ac:dyDescent="0.2">
      <c r="A76" s="589"/>
      <c r="B76" s="581"/>
      <c r="C76" s="581"/>
      <c r="D76" s="610"/>
      <c r="E76" s="15" t="s">
        <v>237</v>
      </c>
      <c r="F76" s="15" t="s">
        <v>100</v>
      </c>
      <c r="G76" s="15">
        <v>8</v>
      </c>
      <c r="H76" s="16">
        <v>4.59</v>
      </c>
      <c r="I76" s="43">
        <f t="shared" si="1"/>
        <v>36.72</v>
      </c>
    </row>
    <row r="77" spans="1:9" ht="12.75" customHeight="1" x14ac:dyDescent="0.2">
      <c r="A77" s="589"/>
      <c r="B77" s="581"/>
      <c r="C77" s="581"/>
      <c r="D77" s="610"/>
      <c r="E77" s="15" t="s">
        <v>689</v>
      </c>
      <c r="F77" s="15" t="s">
        <v>100</v>
      </c>
      <c r="G77" s="15">
        <v>4</v>
      </c>
      <c r="H77" s="16">
        <v>6.3</v>
      </c>
      <c r="I77" s="43">
        <f t="shared" si="1"/>
        <v>25.2</v>
      </c>
    </row>
    <row r="78" spans="1:9" ht="12.75" customHeight="1" thickBot="1" x14ac:dyDescent="0.25">
      <c r="A78" s="590"/>
      <c r="B78" s="580"/>
      <c r="C78" s="580"/>
      <c r="D78" s="611"/>
      <c r="E78" s="40" t="s">
        <v>189</v>
      </c>
      <c r="F78" s="40" t="s">
        <v>104</v>
      </c>
      <c r="G78" s="40">
        <v>2</v>
      </c>
      <c r="H78" s="41">
        <v>57.83</v>
      </c>
      <c r="I78" s="42">
        <f t="shared" si="1"/>
        <v>115.66</v>
      </c>
    </row>
    <row r="79" spans="1:9" ht="26.25" thickBot="1" x14ac:dyDescent="0.25">
      <c r="A79" s="46" t="s">
        <v>353</v>
      </c>
      <c r="B79" s="579">
        <v>18710.54</v>
      </c>
      <c r="C79" s="579" t="s">
        <v>72</v>
      </c>
      <c r="D79" s="47" t="s">
        <v>362</v>
      </c>
      <c r="E79" s="493" t="s">
        <v>355</v>
      </c>
      <c r="F79" s="493" t="s">
        <v>100</v>
      </c>
      <c r="G79" s="493">
        <v>3</v>
      </c>
      <c r="H79" s="494">
        <v>17</v>
      </c>
      <c r="I79" s="49">
        <f t="shared" si="1"/>
        <v>51</v>
      </c>
    </row>
    <row r="80" spans="1:9" ht="12.75" customHeight="1" x14ac:dyDescent="0.2">
      <c r="A80" s="588" t="s">
        <v>150</v>
      </c>
      <c r="B80" s="581"/>
      <c r="C80" s="581" t="s">
        <v>72</v>
      </c>
      <c r="D80" s="609" t="s">
        <v>366</v>
      </c>
      <c r="E80" s="37" t="s">
        <v>874</v>
      </c>
      <c r="F80" s="37" t="s">
        <v>100</v>
      </c>
      <c r="G80" s="37">
        <v>2</v>
      </c>
      <c r="H80" s="38">
        <v>2.46</v>
      </c>
      <c r="I80" s="39">
        <f t="shared" si="1"/>
        <v>4.92</v>
      </c>
    </row>
    <row r="81" spans="1:9" ht="12.75" customHeight="1" x14ac:dyDescent="0.2">
      <c r="A81" s="589"/>
      <c r="B81" s="581"/>
      <c r="C81" s="581"/>
      <c r="D81" s="610"/>
      <c r="E81" s="15" t="s">
        <v>875</v>
      </c>
      <c r="F81" s="15" t="s">
        <v>100</v>
      </c>
      <c r="G81" s="15">
        <v>1</v>
      </c>
      <c r="H81" s="16">
        <v>106.12</v>
      </c>
      <c r="I81" s="43">
        <f t="shared" si="1"/>
        <v>106.12</v>
      </c>
    </row>
    <row r="82" spans="1:9" ht="12.75" customHeight="1" x14ac:dyDescent="0.2">
      <c r="A82" s="589"/>
      <c r="B82" s="581"/>
      <c r="C82" s="581"/>
      <c r="D82" s="610"/>
      <c r="E82" s="15" t="s">
        <v>876</v>
      </c>
      <c r="F82" s="15" t="s">
        <v>100</v>
      </c>
      <c r="G82" s="15">
        <v>1</v>
      </c>
      <c r="H82" s="16">
        <v>8.26</v>
      </c>
      <c r="I82" s="43">
        <f t="shared" si="1"/>
        <v>8.26</v>
      </c>
    </row>
    <row r="83" spans="1:9" ht="12.75" customHeight="1" thickBot="1" x14ac:dyDescent="0.25">
      <c r="A83" s="590"/>
      <c r="B83" s="580"/>
      <c r="C83" s="580"/>
      <c r="D83" s="611"/>
      <c r="E83" s="40" t="s">
        <v>244</v>
      </c>
      <c r="F83" s="40" t="s">
        <v>100</v>
      </c>
      <c r="G83" s="40">
        <v>1</v>
      </c>
      <c r="H83" s="41">
        <v>280</v>
      </c>
      <c r="I83" s="42">
        <f t="shared" si="1"/>
        <v>280</v>
      </c>
    </row>
    <row r="84" spans="1:9" ht="26.25" thickBot="1" x14ac:dyDescent="0.25">
      <c r="A84" s="46" t="s">
        <v>353</v>
      </c>
      <c r="B84" s="579">
        <v>18436.16</v>
      </c>
      <c r="C84" s="579" t="s">
        <v>73</v>
      </c>
      <c r="D84" s="47" t="s">
        <v>362</v>
      </c>
      <c r="E84" s="47" t="s">
        <v>363</v>
      </c>
      <c r="F84" s="47" t="s">
        <v>100</v>
      </c>
      <c r="G84" s="47">
        <v>1</v>
      </c>
      <c r="H84" s="48">
        <v>60</v>
      </c>
      <c r="I84" s="49">
        <f t="shared" si="1"/>
        <v>60</v>
      </c>
    </row>
    <row r="85" spans="1:9" ht="12.75" customHeight="1" x14ac:dyDescent="0.2">
      <c r="A85" s="588" t="s">
        <v>925</v>
      </c>
      <c r="B85" s="581"/>
      <c r="C85" s="581" t="s">
        <v>73</v>
      </c>
      <c r="D85" s="609" t="s">
        <v>117</v>
      </c>
      <c r="E85" s="37" t="s">
        <v>926</v>
      </c>
      <c r="F85" s="37" t="s">
        <v>100</v>
      </c>
      <c r="G85" s="37">
        <v>2</v>
      </c>
      <c r="H85" s="38">
        <v>0.7</v>
      </c>
      <c r="I85" s="39">
        <f t="shared" si="1"/>
        <v>1.4</v>
      </c>
    </row>
    <row r="86" spans="1:9" ht="12.75" customHeight="1" x14ac:dyDescent="0.2">
      <c r="A86" s="589"/>
      <c r="B86" s="581"/>
      <c r="C86" s="581"/>
      <c r="D86" s="610"/>
      <c r="E86" s="15" t="s">
        <v>722</v>
      </c>
      <c r="F86" s="15" t="s">
        <v>100</v>
      </c>
      <c r="G86" s="15">
        <v>1</v>
      </c>
      <c r="H86" s="16">
        <v>125.8</v>
      </c>
      <c r="I86" s="43">
        <f t="shared" si="1"/>
        <v>125.8</v>
      </c>
    </row>
    <row r="87" spans="1:9" ht="12.75" customHeight="1" x14ac:dyDescent="0.2">
      <c r="A87" s="589"/>
      <c r="B87" s="581"/>
      <c r="C87" s="581"/>
      <c r="D87" s="610"/>
      <c r="E87" s="15" t="s">
        <v>172</v>
      </c>
      <c r="F87" s="15" t="s">
        <v>100</v>
      </c>
      <c r="G87" s="15">
        <v>1</v>
      </c>
      <c r="H87" s="16">
        <v>60.6</v>
      </c>
      <c r="I87" s="43">
        <f t="shared" si="1"/>
        <v>60.6</v>
      </c>
    </row>
    <row r="88" spans="1:9" ht="12.75" customHeight="1" x14ac:dyDescent="0.2">
      <c r="A88" s="589"/>
      <c r="B88" s="581"/>
      <c r="C88" s="581"/>
      <c r="D88" s="610"/>
      <c r="E88" s="15" t="s">
        <v>910</v>
      </c>
      <c r="F88" s="15" t="s">
        <v>100</v>
      </c>
      <c r="G88" s="15">
        <v>1</v>
      </c>
      <c r="H88" s="16">
        <v>30</v>
      </c>
      <c r="I88" s="43">
        <f t="shared" si="1"/>
        <v>30</v>
      </c>
    </row>
    <row r="89" spans="1:9" ht="12.75" customHeight="1" thickBot="1" x14ac:dyDescent="0.25">
      <c r="A89" s="590"/>
      <c r="B89" s="580"/>
      <c r="C89" s="580"/>
      <c r="D89" s="611"/>
      <c r="E89" s="40" t="s">
        <v>768</v>
      </c>
      <c r="F89" s="40" t="s">
        <v>100</v>
      </c>
      <c r="G89" s="40">
        <v>2</v>
      </c>
      <c r="H89" s="41">
        <v>0.7</v>
      </c>
      <c r="I89" s="42">
        <f t="shared" si="1"/>
        <v>1.4</v>
      </c>
    </row>
    <row r="90" spans="1:9" ht="26.25" thickBot="1" x14ac:dyDescent="0.25">
      <c r="A90" s="46" t="s">
        <v>353</v>
      </c>
      <c r="B90" s="579">
        <v>21688.99</v>
      </c>
      <c r="C90" s="579" t="s">
        <v>74</v>
      </c>
      <c r="D90" s="467"/>
      <c r="E90" s="47" t="s">
        <v>355</v>
      </c>
      <c r="F90" s="47" t="s">
        <v>100</v>
      </c>
      <c r="G90" s="47">
        <v>3</v>
      </c>
      <c r="H90" s="48">
        <v>17</v>
      </c>
      <c r="I90" s="49">
        <f t="shared" si="1"/>
        <v>51</v>
      </c>
    </row>
    <row r="91" spans="1:9" ht="12.75" customHeight="1" x14ac:dyDescent="0.2">
      <c r="A91" s="588" t="s">
        <v>980</v>
      </c>
      <c r="B91" s="581"/>
      <c r="C91" s="581"/>
      <c r="D91" s="609" t="s">
        <v>117</v>
      </c>
      <c r="E91" s="37" t="s">
        <v>722</v>
      </c>
      <c r="F91" s="37" t="s">
        <v>100</v>
      </c>
      <c r="G91" s="37">
        <v>1</v>
      </c>
      <c r="H91" s="38">
        <v>125.8</v>
      </c>
      <c r="I91" s="39">
        <f t="shared" si="1"/>
        <v>125.8</v>
      </c>
    </row>
    <row r="92" spans="1:9" ht="12.75" customHeight="1" x14ac:dyDescent="0.2">
      <c r="A92" s="589"/>
      <c r="B92" s="581"/>
      <c r="C92" s="581"/>
      <c r="D92" s="610"/>
      <c r="E92" s="15" t="s">
        <v>996</v>
      </c>
      <c r="F92" s="15" t="s">
        <v>100</v>
      </c>
      <c r="G92" s="15">
        <v>1</v>
      </c>
      <c r="H92" s="16">
        <v>32</v>
      </c>
      <c r="I92" s="43">
        <f t="shared" si="1"/>
        <v>32</v>
      </c>
    </row>
    <row r="93" spans="1:9" ht="12.75" customHeight="1" x14ac:dyDescent="0.2">
      <c r="A93" s="589"/>
      <c r="B93" s="581"/>
      <c r="C93" s="581"/>
      <c r="D93" s="610"/>
      <c r="E93" s="15" t="s">
        <v>244</v>
      </c>
      <c r="F93" s="15" t="s">
        <v>100</v>
      </c>
      <c r="G93" s="15">
        <v>1</v>
      </c>
      <c r="H93" s="16">
        <v>290</v>
      </c>
      <c r="I93" s="43">
        <f t="shared" si="1"/>
        <v>290</v>
      </c>
    </row>
    <row r="94" spans="1:9" ht="12.75" customHeight="1" x14ac:dyDescent="0.2">
      <c r="A94" s="589"/>
      <c r="B94" s="581"/>
      <c r="C94" s="581"/>
      <c r="D94" s="610"/>
      <c r="E94" s="15" t="s">
        <v>997</v>
      </c>
      <c r="F94" s="15" t="s">
        <v>100</v>
      </c>
      <c r="G94" s="15">
        <v>1</v>
      </c>
      <c r="H94" s="16">
        <v>60.6</v>
      </c>
      <c r="I94" s="43">
        <f t="shared" si="1"/>
        <v>60.6</v>
      </c>
    </row>
    <row r="95" spans="1:9" ht="12.75" customHeight="1" thickBot="1" x14ac:dyDescent="0.25">
      <c r="A95" s="590"/>
      <c r="B95" s="581"/>
      <c r="C95" s="581"/>
      <c r="D95" s="611"/>
      <c r="E95" s="40" t="s">
        <v>998</v>
      </c>
      <c r="F95" s="40" t="s">
        <v>100</v>
      </c>
      <c r="G95" s="40">
        <v>20</v>
      </c>
      <c r="H95" s="41">
        <v>14.5</v>
      </c>
      <c r="I95" s="42">
        <f t="shared" si="1"/>
        <v>290</v>
      </c>
    </row>
    <row r="96" spans="1:9" ht="12.75" customHeight="1" x14ac:dyDescent="0.2">
      <c r="A96" s="588" t="s">
        <v>150</v>
      </c>
      <c r="B96" s="581"/>
      <c r="C96" s="581"/>
      <c r="D96" s="616" t="s">
        <v>126</v>
      </c>
      <c r="E96" s="37" t="s">
        <v>193</v>
      </c>
      <c r="F96" s="37" t="s">
        <v>100</v>
      </c>
      <c r="G96" s="37">
        <v>2</v>
      </c>
      <c r="H96" s="38">
        <v>110.19</v>
      </c>
      <c r="I96" s="39">
        <f t="shared" si="1"/>
        <v>220.38</v>
      </c>
    </row>
    <row r="97" spans="1:9" ht="12.75" customHeight="1" x14ac:dyDescent="0.2">
      <c r="A97" s="589"/>
      <c r="B97" s="581"/>
      <c r="C97" s="581"/>
      <c r="D97" s="622"/>
      <c r="E97" s="15" t="s">
        <v>534</v>
      </c>
      <c r="F97" s="15" t="s">
        <v>104</v>
      </c>
      <c r="G97" s="15">
        <v>2</v>
      </c>
      <c r="H97" s="16">
        <v>23.17</v>
      </c>
      <c r="I97" s="43">
        <f t="shared" si="1"/>
        <v>46.34</v>
      </c>
    </row>
    <row r="98" spans="1:9" ht="12.75" customHeight="1" x14ac:dyDescent="0.2">
      <c r="A98" s="589"/>
      <c r="B98" s="581"/>
      <c r="C98" s="581"/>
      <c r="D98" s="622"/>
      <c r="E98" s="15" t="s">
        <v>706</v>
      </c>
      <c r="F98" s="15" t="s">
        <v>104</v>
      </c>
      <c r="G98" s="15">
        <v>2</v>
      </c>
      <c r="H98" s="16">
        <v>48.25</v>
      </c>
      <c r="I98" s="43">
        <f t="shared" si="1"/>
        <v>96.5</v>
      </c>
    </row>
    <row r="99" spans="1:9" ht="12.75" customHeight="1" thickBot="1" x14ac:dyDescent="0.25">
      <c r="A99" s="590"/>
      <c r="B99" s="581"/>
      <c r="C99" s="581"/>
      <c r="D99" s="617"/>
      <c r="E99" s="40" t="s">
        <v>207</v>
      </c>
      <c r="F99" s="40" t="s">
        <v>100</v>
      </c>
      <c r="G99" s="40">
        <v>1</v>
      </c>
      <c r="H99" s="41">
        <v>5.85</v>
      </c>
      <c r="I99" s="42">
        <f t="shared" si="1"/>
        <v>5.85</v>
      </c>
    </row>
    <row r="100" spans="1:9" ht="12.75" customHeight="1" x14ac:dyDescent="0.2">
      <c r="A100" s="588" t="s">
        <v>187</v>
      </c>
      <c r="B100" s="581"/>
      <c r="C100" s="581"/>
      <c r="D100" s="609" t="s">
        <v>1002</v>
      </c>
      <c r="E100" s="37" t="s">
        <v>484</v>
      </c>
      <c r="F100" s="37" t="s">
        <v>100</v>
      </c>
      <c r="G100" s="37">
        <v>1</v>
      </c>
      <c r="H100" s="38">
        <v>320</v>
      </c>
      <c r="I100" s="39">
        <f t="shared" si="1"/>
        <v>320</v>
      </c>
    </row>
    <row r="101" spans="1:9" ht="12.75" customHeight="1" x14ac:dyDescent="0.2">
      <c r="A101" s="589"/>
      <c r="B101" s="581"/>
      <c r="C101" s="581"/>
      <c r="D101" s="610"/>
      <c r="E101" s="15" t="s">
        <v>1003</v>
      </c>
      <c r="F101" s="15" t="s">
        <v>100</v>
      </c>
      <c r="G101" s="15">
        <v>1</v>
      </c>
      <c r="H101" s="16">
        <v>120</v>
      </c>
      <c r="I101" s="43">
        <f t="shared" si="1"/>
        <v>120</v>
      </c>
    </row>
    <row r="102" spans="1:9" ht="12.75" customHeight="1" x14ac:dyDescent="0.2">
      <c r="A102" s="589"/>
      <c r="B102" s="581"/>
      <c r="C102" s="581"/>
      <c r="D102" s="610"/>
      <c r="E102" s="15" t="s">
        <v>419</v>
      </c>
      <c r="F102" s="15" t="s">
        <v>100</v>
      </c>
      <c r="G102" s="15">
        <v>4</v>
      </c>
      <c r="H102" s="16">
        <v>148.01</v>
      </c>
      <c r="I102" s="43">
        <f t="shared" ref="I102:I165" si="2">G102*H102</f>
        <v>592.04</v>
      </c>
    </row>
    <row r="103" spans="1:9" ht="12.75" customHeight="1" x14ac:dyDescent="0.2">
      <c r="A103" s="589"/>
      <c r="B103" s="581"/>
      <c r="C103" s="581"/>
      <c r="D103" s="610"/>
      <c r="E103" s="15" t="s">
        <v>420</v>
      </c>
      <c r="F103" s="15" t="s">
        <v>100</v>
      </c>
      <c r="G103" s="15">
        <v>2</v>
      </c>
      <c r="H103" s="16">
        <v>4.59</v>
      </c>
      <c r="I103" s="43">
        <f t="shared" si="2"/>
        <v>9.18</v>
      </c>
    </row>
    <row r="104" spans="1:9" ht="12.75" customHeight="1" thickBot="1" x14ac:dyDescent="0.25">
      <c r="A104" s="590"/>
      <c r="B104" s="580"/>
      <c r="C104" s="580"/>
      <c r="D104" s="611"/>
      <c r="E104" s="40" t="s">
        <v>236</v>
      </c>
      <c r="F104" s="40" t="s">
        <v>104</v>
      </c>
      <c r="G104" s="40">
        <v>4</v>
      </c>
      <c r="H104" s="41">
        <v>57.72</v>
      </c>
      <c r="I104" s="42">
        <f t="shared" si="2"/>
        <v>230.88</v>
      </c>
    </row>
    <row r="105" spans="1:9" ht="12.75" customHeight="1" x14ac:dyDescent="0.2">
      <c r="A105" s="588" t="s">
        <v>118</v>
      </c>
      <c r="B105" s="579">
        <v>22404.17</v>
      </c>
      <c r="C105" s="579" t="s">
        <v>75</v>
      </c>
      <c r="D105" s="609" t="s">
        <v>1115</v>
      </c>
      <c r="E105" s="37" t="s">
        <v>236</v>
      </c>
      <c r="F105" s="37" t="s">
        <v>104</v>
      </c>
      <c r="G105" s="37">
        <v>8</v>
      </c>
      <c r="H105" s="38">
        <v>57.72</v>
      </c>
      <c r="I105" s="39">
        <f t="shared" si="2"/>
        <v>461.76</v>
      </c>
    </row>
    <row r="106" spans="1:9" ht="12.75" customHeight="1" x14ac:dyDescent="0.2">
      <c r="A106" s="589"/>
      <c r="B106" s="581"/>
      <c r="C106" s="581"/>
      <c r="D106" s="610"/>
      <c r="E106" s="15" t="s">
        <v>333</v>
      </c>
      <c r="F106" s="15" t="s">
        <v>100</v>
      </c>
      <c r="G106" s="15">
        <v>4</v>
      </c>
      <c r="H106" s="16">
        <v>105.64</v>
      </c>
      <c r="I106" s="43">
        <f t="shared" si="2"/>
        <v>422.56</v>
      </c>
    </row>
    <row r="107" spans="1:9" ht="12.75" customHeight="1" x14ac:dyDescent="0.2">
      <c r="A107" s="589"/>
      <c r="B107" s="581"/>
      <c r="C107" s="581"/>
      <c r="D107" s="610"/>
      <c r="E107" s="15" t="s">
        <v>237</v>
      </c>
      <c r="F107" s="15" t="s">
        <v>100</v>
      </c>
      <c r="G107" s="15">
        <v>8</v>
      </c>
      <c r="H107" s="16">
        <v>4.59</v>
      </c>
      <c r="I107" s="43">
        <f t="shared" si="2"/>
        <v>36.72</v>
      </c>
    </row>
    <row r="108" spans="1:9" ht="12.75" customHeight="1" thickBot="1" x14ac:dyDescent="0.25">
      <c r="A108" s="589"/>
      <c r="B108" s="581"/>
      <c r="C108" s="581"/>
      <c r="D108" s="611"/>
      <c r="E108" s="40" t="s">
        <v>231</v>
      </c>
      <c r="F108" s="40" t="s">
        <v>100</v>
      </c>
      <c r="G108" s="40">
        <v>2</v>
      </c>
      <c r="H108" s="41">
        <v>3.6</v>
      </c>
      <c r="I108" s="42">
        <f t="shared" si="2"/>
        <v>7.2</v>
      </c>
    </row>
    <row r="109" spans="1:9" ht="12.75" customHeight="1" x14ac:dyDescent="0.2">
      <c r="A109" s="589"/>
      <c r="B109" s="581"/>
      <c r="C109" s="581"/>
      <c r="D109" s="609" t="s">
        <v>310</v>
      </c>
      <c r="E109" s="35" t="s">
        <v>193</v>
      </c>
      <c r="F109" s="35" t="s">
        <v>100</v>
      </c>
      <c r="G109" s="35">
        <v>2</v>
      </c>
      <c r="H109" s="36">
        <v>110.19</v>
      </c>
      <c r="I109" s="160">
        <f t="shared" si="2"/>
        <v>220.38</v>
      </c>
    </row>
    <row r="110" spans="1:9" ht="12.75" customHeight="1" thickBot="1" x14ac:dyDescent="0.25">
      <c r="A110" s="590"/>
      <c r="B110" s="581"/>
      <c r="C110" s="581"/>
      <c r="D110" s="611"/>
      <c r="E110" s="40" t="s">
        <v>511</v>
      </c>
      <c r="F110" s="40" t="s">
        <v>100</v>
      </c>
      <c r="G110" s="40">
        <v>2</v>
      </c>
      <c r="H110" s="41">
        <v>45</v>
      </c>
      <c r="I110" s="42">
        <f t="shared" si="2"/>
        <v>90</v>
      </c>
    </row>
    <row r="111" spans="1:9" ht="12.75" customHeight="1" x14ac:dyDescent="0.2">
      <c r="A111" s="588" t="s">
        <v>168</v>
      </c>
      <c r="B111" s="581"/>
      <c r="C111" s="581"/>
      <c r="D111" s="609" t="s">
        <v>1116</v>
      </c>
      <c r="E111" s="37" t="s">
        <v>1117</v>
      </c>
      <c r="F111" s="37" t="s">
        <v>100</v>
      </c>
      <c r="G111" s="37">
        <v>1</v>
      </c>
      <c r="H111" s="38">
        <v>27</v>
      </c>
      <c r="I111" s="39">
        <f t="shared" si="2"/>
        <v>27</v>
      </c>
    </row>
    <row r="112" spans="1:9" ht="12.75" customHeight="1" x14ac:dyDescent="0.2">
      <c r="A112" s="589"/>
      <c r="B112" s="581"/>
      <c r="C112" s="581"/>
      <c r="D112" s="610"/>
      <c r="E112" s="15" t="s">
        <v>722</v>
      </c>
      <c r="F112" s="15" t="s">
        <v>100</v>
      </c>
      <c r="G112" s="15">
        <v>1</v>
      </c>
      <c r="H112" s="16">
        <v>125.8</v>
      </c>
      <c r="I112" s="43">
        <f t="shared" si="2"/>
        <v>125.8</v>
      </c>
    </row>
    <row r="113" spans="1:9" ht="12.75" customHeight="1" x14ac:dyDescent="0.2">
      <c r="A113" s="589"/>
      <c r="B113" s="581"/>
      <c r="C113" s="581"/>
      <c r="D113" s="610"/>
      <c r="E113" s="15" t="s">
        <v>780</v>
      </c>
      <c r="F113" s="15" t="s">
        <v>100</v>
      </c>
      <c r="G113" s="15">
        <v>1</v>
      </c>
      <c r="H113" s="16">
        <v>235.8</v>
      </c>
      <c r="I113" s="43">
        <f t="shared" si="2"/>
        <v>235.8</v>
      </c>
    </row>
    <row r="114" spans="1:9" ht="12.75" customHeight="1" x14ac:dyDescent="0.2">
      <c r="A114" s="589"/>
      <c r="B114" s="581"/>
      <c r="C114" s="581"/>
      <c r="D114" s="610"/>
      <c r="E114" s="15" t="s">
        <v>1118</v>
      </c>
      <c r="F114" s="15" t="s">
        <v>100</v>
      </c>
      <c r="G114" s="15">
        <v>2</v>
      </c>
      <c r="H114" s="16">
        <v>58</v>
      </c>
      <c r="I114" s="43">
        <f t="shared" si="2"/>
        <v>116</v>
      </c>
    </row>
    <row r="115" spans="1:9" x14ac:dyDescent="0.2">
      <c r="A115" s="589"/>
      <c r="B115" s="581"/>
      <c r="C115" s="581"/>
      <c r="D115" s="610"/>
      <c r="E115" s="15" t="s">
        <v>173</v>
      </c>
      <c r="F115" s="15" t="s">
        <v>100</v>
      </c>
      <c r="G115" s="15">
        <v>1</v>
      </c>
      <c r="H115" s="16">
        <v>32</v>
      </c>
      <c r="I115" s="43">
        <f t="shared" si="2"/>
        <v>32</v>
      </c>
    </row>
    <row r="116" spans="1:9" ht="12.75" customHeight="1" x14ac:dyDescent="0.2">
      <c r="A116" s="589"/>
      <c r="B116" s="581"/>
      <c r="C116" s="581"/>
      <c r="D116" s="610"/>
      <c r="E116" s="15" t="s">
        <v>172</v>
      </c>
      <c r="F116" s="15" t="s">
        <v>100</v>
      </c>
      <c r="G116" s="15">
        <v>2</v>
      </c>
      <c r="H116" s="16">
        <v>60.6</v>
      </c>
      <c r="I116" s="43">
        <f t="shared" si="2"/>
        <v>121.2</v>
      </c>
    </row>
    <row r="117" spans="1:9" ht="12.75" customHeight="1" x14ac:dyDescent="0.2">
      <c r="A117" s="589"/>
      <c r="B117" s="581"/>
      <c r="C117" s="581"/>
      <c r="D117" s="610"/>
      <c r="E117" s="15" t="s">
        <v>556</v>
      </c>
      <c r="F117" s="15" t="s">
        <v>100</v>
      </c>
      <c r="G117" s="15">
        <v>1</v>
      </c>
      <c r="H117" s="16">
        <v>137.69999999999999</v>
      </c>
      <c r="I117" s="43">
        <f t="shared" si="2"/>
        <v>137.69999999999999</v>
      </c>
    </row>
    <row r="118" spans="1:9" ht="12.75" customHeight="1" x14ac:dyDescent="0.2">
      <c r="A118" s="589"/>
      <c r="B118" s="581"/>
      <c r="C118" s="581"/>
      <c r="D118" s="610"/>
      <c r="E118" s="15" t="s">
        <v>448</v>
      </c>
      <c r="F118" s="15" t="s">
        <v>100</v>
      </c>
      <c r="G118" s="15">
        <v>1</v>
      </c>
      <c r="H118" s="16">
        <v>66.55</v>
      </c>
      <c r="I118" s="43">
        <f t="shared" si="2"/>
        <v>66.55</v>
      </c>
    </row>
    <row r="119" spans="1:9" ht="12.75" customHeight="1" x14ac:dyDescent="0.2">
      <c r="A119" s="589"/>
      <c r="B119" s="581"/>
      <c r="C119" s="581"/>
      <c r="D119" s="610"/>
      <c r="E119" s="15" t="s">
        <v>750</v>
      </c>
      <c r="F119" s="15" t="s">
        <v>100</v>
      </c>
      <c r="G119" s="15">
        <v>1</v>
      </c>
      <c r="H119" s="16">
        <v>25.8</v>
      </c>
      <c r="I119" s="43">
        <f t="shared" si="2"/>
        <v>25.8</v>
      </c>
    </row>
    <row r="120" spans="1:9" ht="12.75" customHeight="1" x14ac:dyDescent="0.2">
      <c r="A120" s="589"/>
      <c r="B120" s="581"/>
      <c r="C120" s="581"/>
      <c r="D120" s="610"/>
      <c r="E120" s="15" t="s">
        <v>1119</v>
      </c>
      <c r="F120" s="15" t="s">
        <v>100</v>
      </c>
      <c r="G120" s="15">
        <v>1</v>
      </c>
      <c r="H120" s="16">
        <v>23.4</v>
      </c>
      <c r="I120" s="43">
        <f t="shared" si="2"/>
        <v>23.4</v>
      </c>
    </row>
    <row r="121" spans="1:9" ht="12.75" customHeight="1" x14ac:dyDescent="0.2">
      <c r="A121" s="589"/>
      <c r="B121" s="581"/>
      <c r="C121" s="581"/>
      <c r="D121" s="610"/>
      <c r="E121" s="15" t="s">
        <v>204</v>
      </c>
      <c r="F121" s="15" t="s">
        <v>100</v>
      </c>
      <c r="G121" s="15">
        <v>4</v>
      </c>
      <c r="H121" s="16">
        <v>10.8</v>
      </c>
      <c r="I121" s="43">
        <f t="shared" si="2"/>
        <v>43.2</v>
      </c>
    </row>
    <row r="122" spans="1:9" ht="12.75" customHeight="1" x14ac:dyDescent="0.2">
      <c r="A122" s="589"/>
      <c r="B122" s="581"/>
      <c r="C122" s="581"/>
      <c r="D122" s="610"/>
      <c r="E122" s="15" t="s">
        <v>343</v>
      </c>
      <c r="F122" s="15" t="s">
        <v>100</v>
      </c>
      <c r="G122" s="15">
        <v>1</v>
      </c>
      <c r="H122" s="16">
        <v>57.25</v>
      </c>
      <c r="I122" s="43">
        <f t="shared" si="2"/>
        <v>57.25</v>
      </c>
    </row>
    <row r="123" spans="1:9" ht="12.75" customHeight="1" x14ac:dyDescent="0.2">
      <c r="A123" s="589"/>
      <c r="B123" s="581"/>
      <c r="C123" s="581"/>
      <c r="D123" s="610"/>
      <c r="E123" s="15" t="s">
        <v>1120</v>
      </c>
      <c r="F123" s="15" t="s">
        <v>100</v>
      </c>
      <c r="G123" s="15">
        <v>1</v>
      </c>
      <c r="H123" s="16">
        <v>19</v>
      </c>
      <c r="I123" s="43">
        <f t="shared" si="2"/>
        <v>19</v>
      </c>
    </row>
    <row r="124" spans="1:9" ht="12.75" customHeight="1" thickBot="1" x14ac:dyDescent="0.25">
      <c r="A124" s="590"/>
      <c r="B124" s="581"/>
      <c r="C124" s="580"/>
      <c r="D124" s="611"/>
      <c r="E124" s="40" t="s">
        <v>1121</v>
      </c>
      <c r="F124" s="40" t="s">
        <v>100</v>
      </c>
      <c r="G124" s="40">
        <v>1</v>
      </c>
      <c r="H124" s="41">
        <v>26</v>
      </c>
      <c r="I124" s="42">
        <f t="shared" si="2"/>
        <v>26</v>
      </c>
    </row>
    <row r="125" spans="1:9" ht="26.25" thickBot="1" x14ac:dyDescent="0.25">
      <c r="A125" s="46" t="s">
        <v>353</v>
      </c>
      <c r="B125" s="580"/>
      <c r="C125" s="543" t="s">
        <v>75</v>
      </c>
      <c r="D125" s="47" t="s">
        <v>362</v>
      </c>
      <c r="E125" s="493" t="s">
        <v>355</v>
      </c>
      <c r="F125" s="493" t="s">
        <v>100</v>
      </c>
      <c r="G125" s="493">
        <v>6</v>
      </c>
      <c r="H125" s="48">
        <v>17</v>
      </c>
      <c r="I125" s="49">
        <f t="shared" si="2"/>
        <v>102</v>
      </c>
    </row>
    <row r="126" spans="1:9" ht="26.25" thickBot="1" x14ac:dyDescent="0.25">
      <c r="A126" s="46" t="s">
        <v>353</v>
      </c>
      <c r="B126" s="579">
        <v>26364.03</v>
      </c>
      <c r="C126" s="579" t="s">
        <v>76</v>
      </c>
      <c r="D126" s="47" t="s">
        <v>362</v>
      </c>
      <c r="E126" s="47" t="s">
        <v>355</v>
      </c>
      <c r="F126" s="47" t="s">
        <v>100</v>
      </c>
      <c r="G126" s="47">
        <v>6</v>
      </c>
      <c r="H126" s="48">
        <v>9.42</v>
      </c>
      <c r="I126" s="49">
        <f t="shared" si="2"/>
        <v>56.519999999999996</v>
      </c>
    </row>
    <row r="127" spans="1:9" ht="12.75" customHeight="1" x14ac:dyDescent="0.2">
      <c r="A127" s="588" t="s">
        <v>118</v>
      </c>
      <c r="B127" s="581"/>
      <c r="C127" s="581"/>
      <c r="D127" s="609" t="s">
        <v>366</v>
      </c>
      <c r="E127" s="37" t="s">
        <v>316</v>
      </c>
      <c r="F127" s="37" t="s">
        <v>104</v>
      </c>
      <c r="G127" s="37">
        <v>1</v>
      </c>
      <c r="H127" s="38">
        <v>109.78</v>
      </c>
      <c r="I127" s="39">
        <f t="shared" si="2"/>
        <v>109.78</v>
      </c>
    </row>
    <row r="128" spans="1:9" ht="12.75" customHeight="1" x14ac:dyDescent="0.2">
      <c r="A128" s="589"/>
      <c r="B128" s="581"/>
      <c r="C128" s="581"/>
      <c r="D128" s="610"/>
      <c r="E128" s="15" t="s">
        <v>240</v>
      </c>
      <c r="F128" s="15" t="s">
        <v>100</v>
      </c>
      <c r="G128" s="15">
        <v>1</v>
      </c>
      <c r="H128" s="16">
        <v>320</v>
      </c>
      <c r="I128" s="43">
        <f t="shared" si="2"/>
        <v>320</v>
      </c>
    </row>
    <row r="129" spans="1:9" ht="12.75" customHeight="1" x14ac:dyDescent="0.2">
      <c r="A129" s="589"/>
      <c r="B129" s="581"/>
      <c r="C129" s="581"/>
      <c r="D129" s="610"/>
      <c r="E129" s="15" t="s">
        <v>317</v>
      </c>
      <c r="F129" s="15" t="s">
        <v>100</v>
      </c>
      <c r="G129" s="15">
        <v>2</v>
      </c>
      <c r="H129" s="16">
        <v>138.53</v>
      </c>
      <c r="I129" s="43">
        <f t="shared" si="2"/>
        <v>277.06</v>
      </c>
    </row>
    <row r="130" spans="1:9" ht="12.75" customHeight="1" x14ac:dyDescent="0.2">
      <c r="A130" s="589"/>
      <c r="B130" s="581"/>
      <c r="C130" s="581"/>
      <c r="D130" s="610"/>
      <c r="E130" s="15" t="s">
        <v>880</v>
      </c>
      <c r="F130" s="15" t="s">
        <v>100</v>
      </c>
      <c r="G130" s="15">
        <v>2</v>
      </c>
      <c r="H130" s="16">
        <v>287.55</v>
      </c>
      <c r="I130" s="43">
        <f t="shared" si="2"/>
        <v>575.1</v>
      </c>
    </row>
    <row r="131" spans="1:9" ht="12.75" customHeight="1" thickBot="1" x14ac:dyDescent="0.25">
      <c r="A131" s="590"/>
      <c r="B131" s="581"/>
      <c r="C131" s="581"/>
      <c r="D131" s="611"/>
      <c r="E131" s="40" t="s">
        <v>209</v>
      </c>
      <c r="F131" s="40" t="s">
        <v>100</v>
      </c>
      <c r="G131" s="40">
        <v>1</v>
      </c>
      <c r="H131" s="41">
        <v>173.33</v>
      </c>
      <c r="I131" s="42">
        <f t="shared" si="2"/>
        <v>173.33</v>
      </c>
    </row>
    <row r="132" spans="1:9" ht="12.75" customHeight="1" x14ac:dyDescent="0.2">
      <c r="A132" s="588" t="s">
        <v>670</v>
      </c>
      <c r="B132" s="581"/>
      <c r="C132" s="581"/>
      <c r="D132" s="609" t="s">
        <v>949</v>
      </c>
      <c r="E132" s="37" t="s">
        <v>193</v>
      </c>
      <c r="F132" s="37" t="s">
        <v>100</v>
      </c>
      <c r="G132" s="37">
        <v>1</v>
      </c>
      <c r="H132" s="38">
        <v>110.19</v>
      </c>
      <c r="I132" s="39">
        <f t="shared" si="2"/>
        <v>110.19</v>
      </c>
    </row>
    <row r="133" spans="1:9" ht="12.75" customHeight="1" x14ac:dyDescent="0.2">
      <c r="A133" s="589"/>
      <c r="B133" s="581"/>
      <c r="C133" s="581"/>
      <c r="D133" s="610"/>
      <c r="E133" s="15" t="s">
        <v>329</v>
      </c>
      <c r="F133" s="15" t="s">
        <v>100</v>
      </c>
      <c r="G133" s="15">
        <v>1</v>
      </c>
      <c r="H133" s="16">
        <v>45</v>
      </c>
      <c r="I133" s="43">
        <f t="shared" si="2"/>
        <v>45</v>
      </c>
    </row>
    <row r="134" spans="1:9" ht="12.75" customHeight="1" thickBot="1" x14ac:dyDescent="0.25">
      <c r="A134" s="589"/>
      <c r="B134" s="581"/>
      <c r="C134" s="581"/>
      <c r="D134" s="611"/>
      <c r="E134" s="40" t="s">
        <v>330</v>
      </c>
      <c r="F134" s="40" t="s">
        <v>100</v>
      </c>
      <c r="G134" s="40">
        <v>2</v>
      </c>
      <c r="H134" s="41">
        <v>61.59</v>
      </c>
      <c r="I134" s="42">
        <f t="shared" si="2"/>
        <v>123.18</v>
      </c>
    </row>
    <row r="135" spans="1:9" ht="12.75" customHeight="1" x14ac:dyDescent="0.2">
      <c r="A135" s="589"/>
      <c r="B135" s="581"/>
      <c r="C135" s="581"/>
      <c r="D135" s="609" t="s">
        <v>302</v>
      </c>
      <c r="E135" s="37" t="s">
        <v>571</v>
      </c>
      <c r="F135" s="37" t="s">
        <v>100</v>
      </c>
      <c r="G135" s="37">
        <v>2</v>
      </c>
      <c r="H135" s="38">
        <v>27</v>
      </c>
      <c r="I135" s="39">
        <f t="shared" si="2"/>
        <v>54</v>
      </c>
    </row>
    <row r="136" spans="1:9" ht="12.75" customHeight="1" x14ac:dyDescent="0.2">
      <c r="A136" s="589"/>
      <c r="B136" s="581"/>
      <c r="C136" s="581"/>
      <c r="D136" s="610"/>
      <c r="E136" s="15" t="s">
        <v>529</v>
      </c>
      <c r="F136" s="15" t="s">
        <v>100</v>
      </c>
      <c r="G136" s="15">
        <v>2</v>
      </c>
      <c r="H136" s="16">
        <v>15</v>
      </c>
      <c r="I136" s="43">
        <f t="shared" si="2"/>
        <v>30</v>
      </c>
    </row>
    <row r="137" spans="1:9" ht="12.75" customHeight="1" thickBot="1" x14ac:dyDescent="0.25">
      <c r="A137" s="590"/>
      <c r="B137" s="580"/>
      <c r="C137" s="580"/>
      <c r="D137" s="611"/>
      <c r="E137" s="40" t="s">
        <v>193</v>
      </c>
      <c r="F137" s="40" t="s">
        <v>100</v>
      </c>
      <c r="G137" s="40">
        <v>1</v>
      </c>
      <c r="H137" s="41">
        <v>110.19</v>
      </c>
      <c r="I137" s="42">
        <f t="shared" si="2"/>
        <v>110.19</v>
      </c>
    </row>
    <row r="138" spans="1:9" ht="26.25" thickBot="1" x14ac:dyDescent="0.25">
      <c r="A138" s="46" t="s">
        <v>353</v>
      </c>
      <c r="B138" s="579">
        <v>21168.45</v>
      </c>
      <c r="C138" s="579" t="s">
        <v>77</v>
      </c>
      <c r="D138" s="47" t="s">
        <v>362</v>
      </c>
      <c r="E138" s="47" t="s">
        <v>355</v>
      </c>
      <c r="F138" s="47" t="s">
        <v>100</v>
      </c>
      <c r="G138" s="47">
        <v>6</v>
      </c>
      <c r="H138" s="48">
        <v>9.42</v>
      </c>
      <c r="I138" s="49">
        <f t="shared" si="2"/>
        <v>56.519999999999996</v>
      </c>
    </row>
    <row r="139" spans="1:9" ht="12.75" customHeight="1" x14ac:dyDescent="0.2">
      <c r="A139" s="588" t="s">
        <v>118</v>
      </c>
      <c r="B139" s="581"/>
      <c r="C139" s="581"/>
      <c r="D139" s="609" t="s">
        <v>366</v>
      </c>
      <c r="E139" s="37" t="s">
        <v>340</v>
      </c>
      <c r="F139" s="37" t="s">
        <v>104</v>
      </c>
      <c r="G139" s="37">
        <v>4</v>
      </c>
      <c r="H139" s="38">
        <v>138.27000000000001</v>
      </c>
      <c r="I139" s="39">
        <f t="shared" si="2"/>
        <v>553.08000000000004</v>
      </c>
    </row>
    <row r="140" spans="1:9" ht="12.75" customHeight="1" x14ac:dyDescent="0.2">
      <c r="A140" s="589"/>
      <c r="B140" s="581"/>
      <c r="C140" s="581"/>
      <c r="D140" s="610"/>
      <c r="E140" s="35" t="s">
        <v>571</v>
      </c>
      <c r="F140" s="35" t="s">
        <v>100</v>
      </c>
      <c r="G140" s="35">
        <v>2</v>
      </c>
      <c r="H140" s="36">
        <v>27</v>
      </c>
      <c r="I140" s="160">
        <f t="shared" si="2"/>
        <v>54</v>
      </c>
    </row>
    <row r="141" spans="1:9" ht="12.75" customHeight="1" x14ac:dyDescent="0.2">
      <c r="A141" s="589"/>
      <c r="B141" s="581"/>
      <c r="C141" s="581"/>
      <c r="D141" s="610"/>
      <c r="E141" s="35" t="s">
        <v>207</v>
      </c>
      <c r="F141" s="35" t="s">
        <v>100</v>
      </c>
      <c r="G141" s="35">
        <v>2</v>
      </c>
      <c r="H141" s="36">
        <v>5.85</v>
      </c>
      <c r="I141" s="160">
        <f t="shared" si="2"/>
        <v>11.7</v>
      </c>
    </row>
    <row r="142" spans="1:9" ht="12.75" customHeight="1" x14ac:dyDescent="0.2">
      <c r="A142" s="589"/>
      <c r="B142" s="581"/>
      <c r="C142" s="581"/>
      <c r="D142" s="610"/>
      <c r="E142" s="35" t="s">
        <v>193</v>
      </c>
      <c r="F142" s="35" t="s">
        <v>100</v>
      </c>
      <c r="G142" s="35">
        <v>5</v>
      </c>
      <c r="H142" s="36">
        <v>110.19</v>
      </c>
      <c r="I142" s="160">
        <f t="shared" si="2"/>
        <v>550.95000000000005</v>
      </c>
    </row>
    <row r="143" spans="1:9" ht="12.75" customHeight="1" x14ac:dyDescent="0.2">
      <c r="A143" s="589"/>
      <c r="B143" s="581"/>
      <c r="C143" s="581"/>
      <c r="D143" s="610"/>
      <c r="E143" s="35" t="s">
        <v>801</v>
      </c>
      <c r="F143" s="35" t="s">
        <v>100</v>
      </c>
      <c r="G143" s="35">
        <v>1</v>
      </c>
      <c r="H143" s="36">
        <v>10.69</v>
      </c>
      <c r="I143" s="160">
        <f t="shared" si="2"/>
        <v>10.69</v>
      </c>
    </row>
    <row r="144" spans="1:9" ht="12.75" customHeight="1" x14ac:dyDescent="0.2">
      <c r="A144" s="589"/>
      <c r="B144" s="581"/>
      <c r="C144" s="581"/>
      <c r="D144" s="610"/>
      <c r="E144" s="35" t="s">
        <v>876</v>
      </c>
      <c r="F144" s="35" t="s">
        <v>100</v>
      </c>
      <c r="G144" s="35">
        <v>1</v>
      </c>
      <c r="H144" s="36">
        <v>8.01</v>
      </c>
      <c r="I144" s="160">
        <f t="shared" si="2"/>
        <v>8.01</v>
      </c>
    </row>
    <row r="145" spans="1:9" ht="12.75" customHeight="1" x14ac:dyDescent="0.2">
      <c r="A145" s="589"/>
      <c r="B145" s="581"/>
      <c r="C145" s="581"/>
      <c r="D145" s="610"/>
      <c r="E145" s="35" t="s">
        <v>1165</v>
      </c>
      <c r="F145" s="35" t="s">
        <v>100</v>
      </c>
      <c r="G145" s="35">
        <v>1</v>
      </c>
      <c r="H145" s="36">
        <v>45</v>
      </c>
      <c r="I145" s="160">
        <f t="shared" si="2"/>
        <v>45</v>
      </c>
    </row>
    <row r="146" spans="1:9" ht="12.75" customHeight="1" x14ac:dyDescent="0.2">
      <c r="A146" s="589"/>
      <c r="B146" s="581"/>
      <c r="C146" s="581"/>
      <c r="D146" s="610"/>
      <c r="E146" s="35" t="s">
        <v>582</v>
      </c>
      <c r="F146" s="35" t="s">
        <v>100</v>
      </c>
      <c r="G146" s="35">
        <v>1</v>
      </c>
      <c r="H146" s="36">
        <v>98.83</v>
      </c>
      <c r="I146" s="160">
        <f t="shared" si="2"/>
        <v>98.83</v>
      </c>
    </row>
    <row r="147" spans="1:9" ht="12.75" customHeight="1" x14ac:dyDescent="0.2">
      <c r="A147" s="589"/>
      <c r="B147" s="581"/>
      <c r="C147" s="581"/>
      <c r="D147" s="610"/>
      <c r="E147" s="35" t="s">
        <v>244</v>
      </c>
      <c r="F147" s="35" t="s">
        <v>100</v>
      </c>
      <c r="G147" s="35">
        <v>1</v>
      </c>
      <c r="H147" s="36">
        <v>290</v>
      </c>
      <c r="I147" s="160">
        <f t="shared" si="2"/>
        <v>290</v>
      </c>
    </row>
    <row r="148" spans="1:9" ht="12.75" customHeight="1" thickBot="1" x14ac:dyDescent="0.25">
      <c r="A148" s="590"/>
      <c r="B148" s="580"/>
      <c r="C148" s="580"/>
      <c r="D148" s="611"/>
      <c r="E148" s="86" t="s">
        <v>269</v>
      </c>
      <c r="F148" s="86" t="s">
        <v>102</v>
      </c>
      <c r="G148" s="86">
        <v>0.5</v>
      </c>
      <c r="H148" s="87">
        <v>226.69</v>
      </c>
      <c r="I148" s="203">
        <f t="shared" si="2"/>
        <v>113.345</v>
      </c>
    </row>
    <row r="149" spans="1:9" ht="12.75" customHeight="1" thickBot="1" x14ac:dyDescent="0.25">
      <c r="A149" s="265"/>
      <c r="B149" s="33">
        <v>27415.71</v>
      </c>
      <c r="C149" s="33" t="s">
        <v>78</v>
      </c>
      <c r="D149" s="401"/>
      <c r="E149" s="35"/>
      <c r="F149" s="35"/>
      <c r="G149" s="35"/>
      <c r="H149" s="36"/>
      <c r="I149" s="160"/>
    </row>
    <row r="150" spans="1:9" x14ac:dyDescent="0.2">
      <c r="A150" s="588" t="s">
        <v>353</v>
      </c>
      <c r="B150" s="579">
        <v>23533.7</v>
      </c>
      <c r="C150" s="579" t="s">
        <v>79</v>
      </c>
      <c r="D150" s="591" t="s">
        <v>362</v>
      </c>
      <c r="E150" s="37" t="s">
        <v>355</v>
      </c>
      <c r="F150" s="37" t="s">
        <v>100</v>
      </c>
      <c r="G150" s="37">
        <v>6</v>
      </c>
      <c r="H150" s="38">
        <v>17</v>
      </c>
      <c r="I150" s="39">
        <f t="shared" ref="I150:I164" si="3">G150*H150</f>
        <v>102</v>
      </c>
    </row>
    <row r="151" spans="1:9" ht="13.5" thickBot="1" x14ac:dyDescent="0.25">
      <c r="A151" s="590"/>
      <c r="B151" s="581"/>
      <c r="C151" s="581"/>
      <c r="D151" s="592"/>
      <c r="E151" s="86" t="s">
        <v>1522</v>
      </c>
      <c r="F151" s="86" t="s">
        <v>100</v>
      </c>
      <c r="G151" s="86">
        <v>40</v>
      </c>
      <c r="H151" s="87">
        <v>2.34</v>
      </c>
      <c r="I151" s="203">
        <f t="shared" si="3"/>
        <v>93.6</v>
      </c>
    </row>
    <row r="152" spans="1:9" x14ac:dyDescent="0.2">
      <c r="A152" s="588" t="s">
        <v>168</v>
      </c>
      <c r="B152" s="581"/>
      <c r="C152" s="581"/>
      <c r="D152" s="591" t="s">
        <v>1537</v>
      </c>
      <c r="E152" s="85" t="s">
        <v>1538</v>
      </c>
      <c r="F152" s="37" t="s">
        <v>100</v>
      </c>
      <c r="G152" s="85">
        <v>1</v>
      </c>
      <c r="H152" s="158">
        <v>80</v>
      </c>
      <c r="I152" s="159">
        <f t="shared" si="3"/>
        <v>80</v>
      </c>
    </row>
    <row r="153" spans="1:9" x14ac:dyDescent="0.2">
      <c r="A153" s="589"/>
      <c r="B153" s="581"/>
      <c r="C153" s="581"/>
      <c r="D153" s="595"/>
      <c r="E153" s="15" t="s">
        <v>760</v>
      </c>
      <c r="F153" s="15" t="s">
        <v>100</v>
      </c>
      <c r="G153" s="15">
        <v>1</v>
      </c>
      <c r="H153" s="16">
        <v>40</v>
      </c>
      <c r="I153" s="43">
        <f t="shared" si="3"/>
        <v>40</v>
      </c>
    </row>
    <row r="154" spans="1:9" x14ac:dyDescent="0.2">
      <c r="A154" s="589"/>
      <c r="B154" s="581"/>
      <c r="C154" s="581"/>
      <c r="D154" s="595"/>
      <c r="E154" s="15" t="s">
        <v>1539</v>
      </c>
      <c r="F154" s="15" t="s">
        <v>100</v>
      </c>
      <c r="G154" s="15">
        <v>1</v>
      </c>
      <c r="H154" s="16">
        <v>40</v>
      </c>
      <c r="I154" s="43">
        <f t="shared" si="3"/>
        <v>40</v>
      </c>
    </row>
    <row r="155" spans="1:9" x14ac:dyDescent="0.2">
      <c r="A155" s="589"/>
      <c r="B155" s="581"/>
      <c r="C155" s="581"/>
      <c r="D155" s="595"/>
      <c r="E155" s="15" t="s">
        <v>201</v>
      </c>
      <c r="F155" s="15" t="s">
        <v>100</v>
      </c>
      <c r="G155" s="15">
        <v>1</v>
      </c>
      <c r="H155" s="16">
        <v>14</v>
      </c>
      <c r="I155" s="43">
        <f t="shared" si="3"/>
        <v>14</v>
      </c>
    </row>
    <row r="156" spans="1:9" x14ac:dyDescent="0.2">
      <c r="A156" s="589"/>
      <c r="B156" s="581"/>
      <c r="C156" s="581"/>
      <c r="D156" s="595"/>
      <c r="E156" s="15" t="s">
        <v>1540</v>
      </c>
      <c r="F156" s="15" t="s">
        <v>100</v>
      </c>
      <c r="G156" s="15">
        <v>1</v>
      </c>
      <c r="H156" s="16">
        <v>46</v>
      </c>
      <c r="I156" s="43">
        <f t="shared" si="3"/>
        <v>46</v>
      </c>
    </row>
    <row r="157" spans="1:9" x14ac:dyDescent="0.2">
      <c r="A157" s="589"/>
      <c r="B157" s="581"/>
      <c r="C157" s="581"/>
      <c r="D157" s="595"/>
      <c r="E157" s="15" t="s">
        <v>1541</v>
      </c>
      <c r="F157" s="15" t="s">
        <v>100</v>
      </c>
      <c r="G157" s="15">
        <v>1</v>
      </c>
      <c r="H157" s="16">
        <v>35</v>
      </c>
      <c r="I157" s="43">
        <f t="shared" si="3"/>
        <v>35</v>
      </c>
    </row>
    <row r="158" spans="1:9" x14ac:dyDescent="0.2">
      <c r="A158" s="589"/>
      <c r="B158" s="581"/>
      <c r="C158" s="581"/>
      <c r="D158" s="595"/>
      <c r="E158" s="15" t="s">
        <v>1542</v>
      </c>
      <c r="F158" s="15" t="s">
        <v>100</v>
      </c>
      <c r="G158" s="15">
        <v>2</v>
      </c>
      <c r="H158" s="16">
        <v>17</v>
      </c>
      <c r="I158" s="43">
        <f t="shared" si="3"/>
        <v>34</v>
      </c>
    </row>
    <row r="159" spans="1:9" x14ac:dyDescent="0.2">
      <c r="A159" s="589"/>
      <c r="B159" s="581"/>
      <c r="C159" s="581"/>
      <c r="D159" s="595"/>
      <c r="E159" s="15" t="s">
        <v>1543</v>
      </c>
      <c r="F159" s="15" t="s">
        <v>100</v>
      </c>
      <c r="G159" s="15">
        <v>3</v>
      </c>
      <c r="H159" s="16">
        <v>4.5</v>
      </c>
      <c r="I159" s="43">
        <f t="shared" si="3"/>
        <v>13.5</v>
      </c>
    </row>
    <row r="160" spans="1:9" x14ac:dyDescent="0.2">
      <c r="A160" s="589"/>
      <c r="B160" s="581"/>
      <c r="C160" s="581"/>
      <c r="D160" s="595"/>
      <c r="E160" s="15" t="s">
        <v>1544</v>
      </c>
      <c r="F160" s="15" t="s">
        <v>100</v>
      </c>
      <c r="G160" s="15">
        <v>3</v>
      </c>
      <c r="H160" s="16">
        <v>23</v>
      </c>
      <c r="I160" s="43">
        <f t="shared" si="3"/>
        <v>69</v>
      </c>
    </row>
    <row r="161" spans="1:9" x14ac:dyDescent="0.2">
      <c r="A161" s="589"/>
      <c r="B161" s="581"/>
      <c r="C161" s="581"/>
      <c r="D161" s="595"/>
      <c r="E161" s="15" t="s">
        <v>1545</v>
      </c>
      <c r="F161" s="15" t="s">
        <v>100</v>
      </c>
      <c r="G161" s="15">
        <v>1</v>
      </c>
      <c r="H161" s="16">
        <v>20</v>
      </c>
      <c r="I161" s="43">
        <f t="shared" si="3"/>
        <v>20</v>
      </c>
    </row>
    <row r="162" spans="1:9" ht="13.5" thickBot="1" x14ac:dyDescent="0.25">
      <c r="A162" s="590"/>
      <c r="B162" s="581"/>
      <c r="C162" s="581"/>
      <c r="D162" s="592"/>
      <c r="E162" s="40" t="s">
        <v>1546</v>
      </c>
      <c r="F162" s="40" t="s">
        <v>100</v>
      </c>
      <c r="G162" s="40">
        <v>1</v>
      </c>
      <c r="H162" s="41">
        <v>40</v>
      </c>
      <c r="I162" s="42">
        <f t="shared" si="3"/>
        <v>40</v>
      </c>
    </row>
    <row r="163" spans="1:9" x14ac:dyDescent="0.2">
      <c r="A163" s="588" t="s">
        <v>150</v>
      </c>
      <c r="B163" s="581"/>
      <c r="C163" s="581"/>
      <c r="D163" s="591" t="s">
        <v>1274</v>
      </c>
      <c r="E163" s="37" t="s">
        <v>316</v>
      </c>
      <c r="F163" s="37" t="s">
        <v>104</v>
      </c>
      <c r="G163" s="37">
        <v>2</v>
      </c>
      <c r="H163" s="38">
        <v>109.78</v>
      </c>
      <c r="I163" s="39">
        <f t="shared" si="3"/>
        <v>219.56</v>
      </c>
    </row>
    <row r="164" spans="1:9" x14ac:dyDescent="0.2">
      <c r="A164" s="589"/>
      <c r="B164" s="581"/>
      <c r="C164" s="581"/>
      <c r="D164" s="595"/>
      <c r="E164" s="15" t="s">
        <v>317</v>
      </c>
      <c r="F164" s="15" t="s">
        <v>100</v>
      </c>
      <c r="G164" s="15">
        <v>1</v>
      </c>
      <c r="H164" s="16">
        <v>320</v>
      </c>
      <c r="I164" s="43">
        <f t="shared" si="3"/>
        <v>320</v>
      </c>
    </row>
    <row r="165" spans="1:9" ht="12.75" customHeight="1" thickBot="1" x14ac:dyDescent="0.25">
      <c r="A165" s="590"/>
      <c r="B165" s="580"/>
      <c r="C165" s="580"/>
      <c r="D165" s="592"/>
      <c r="E165" s="40" t="s">
        <v>193</v>
      </c>
      <c r="F165" s="40" t="s">
        <v>100</v>
      </c>
      <c r="G165" s="40">
        <v>2</v>
      </c>
      <c r="H165" s="41">
        <v>110.19</v>
      </c>
      <c r="I165" s="42">
        <f t="shared" si="2"/>
        <v>220.38</v>
      </c>
    </row>
    <row r="166" spans="1:9" ht="13.5" thickBot="1" x14ac:dyDescent="0.25">
      <c r="A166" s="82"/>
      <c r="B166" s="200">
        <f>SUM(B38:B165)</f>
        <v>263114.13</v>
      </c>
      <c r="C166" s="201"/>
      <c r="D166" s="200"/>
      <c r="E166" s="202"/>
      <c r="F166" s="201"/>
      <c r="G166" s="201"/>
      <c r="H166" s="200" t="s">
        <v>16</v>
      </c>
      <c r="I166" s="200">
        <f>SUM(I38:I165)</f>
        <v>20475.314999999999</v>
      </c>
    </row>
    <row r="167" spans="1:9" ht="64.5" thickBot="1" x14ac:dyDescent="0.25">
      <c r="A167" s="137" t="s">
        <v>381</v>
      </c>
      <c r="B167" s="117" t="s">
        <v>15</v>
      </c>
      <c r="C167" s="117" t="s">
        <v>4</v>
      </c>
      <c r="D167" s="117" t="s">
        <v>22</v>
      </c>
      <c r="E167" s="121" t="s">
        <v>17</v>
      </c>
      <c r="F167" s="117" t="s">
        <v>18</v>
      </c>
      <c r="G167" s="117" t="s">
        <v>9</v>
      </c>
      <c r="H167" s="117" t="s">
        <v>12</v>
      </c>
      <c r="I167" s="118" t="s">
        <v>11</v>
      </c>
    </row>
    <row r="168" spans="1:9" ht="12.75" customHeight="1" thickBot="1" x14ac:dyDescent="0.25">
      <c r="A168" s="106"/>
      <c r="B168" s="107">
        <v>10539.02</v>
      </c>
      <c r="C168" s="58" t="s">
        <v>65</v>
      </c>
      <c r="D168" s="67"/>
      <c r="E168" s="59"/>
      <c r="F168" s="59"/>
      <c r="G168" s="59"/>
      <c r="H168" s="60"/>
      <c r="I168" s="61"/>
    </row>
    <row r="169" spans="1:9" ht="12.75" customHeight="1" thickBot="1" x14ac:dyDescent="0.25">
      <c r="A169" s="106"/>
      <c r="B169" s="108">
        <v>10749.68</v>
      </c>
      <c r="C169" s="95" t="s">
        <v>66</v>
      </c>
      <c r="D169" s="96"/>
      <c r="E169" s="97"/>
      <c r="F169" s="97"/>
      <c r="G169" s="97"/>
      <c r="H169" s="98"/>
      <c r="I169" s="99"/>
    </row>
    <row r="170" spans="1:9" ht="12.75" customHeight="1" thickBot="1" x14ac:dyDescent="0.25">
      <c r="A170" s="106"/>
      <c r="B170" s="109">
        <v>10148.86</v>
      </c>
      <c r="C170" s="88" t="s">
        <v>69</v>
      </c>
      <c r="D170" s="89"/>
      <c r="E170" s="47"/>
      <c r="F170" s="47"/>
      <c r="G170" s="47"/>
      <c r="H170" s="48"/>
      <c r="I170" s="49"/>
    </row>
    <row r="171" spans="1:9" ht="12.75" customHeight="1" thickBot="1" x14ac:dyDescent="0.25">
      <c r="A171" s="106"/>
      <c r="B171" s="109">
        <v>10099.56</v>
      </c>
      <c r="C171" s="88" t="s">
        <v>71</v>
      </c>
      <c r="D171" s="89"/>
      <c r="E171" s="47"/>
      <c r="F171" s="47"/>
      <c r="G171" s="47"/>
      <c r="H171" s="48"/>
      <c r="I171" s="49"/>
    </row>
    <row r="172" spans="1:9" ht="12.75" customHeight="1" thickBot="1" x14ac:dyDescent="0.25">
      <c r="A172" s="119"/>
      <c r="B172" s="109">
        <v>10352.57</v>
      </c>
      <c r="C172" s="88" t="s">
        <v>72</v>
      </c>
      <c r="D172" s="89"/>
      <c r="E172" s="47"/>
      <c r="F172" s="47"/>
      <c r="G172" s="47"/>
      <c r="H172" s="48"/>
      <c r="I172" s="49"/>
    </row>
    <row r="173" spans="1:9" ht="12.75" customHeight="1" thickBot="1" x14ac:dyDescent="0.25">
      <c r="A173" s="11"/>
      <c r="B173" s="197">
        <v>11187.51</v>
      </c>
      <c r="C173" s="167" t="s">
        <v>73</v>
      </c>
      <c r="D173" s="55"/>
      <c r="E173" s="47"/>
      <c r="F173" s="47"/>
      <c r="G173" s="47"/>
      <c r="H173" s="48"/>
      <c r="I173" s="49"/>
    </row>
    <row r="174" spans="1:9" ht="12.75" customHeight="1" thickBot="1" x14ac:dyDescent="0.25">
      <c r="A174" s="207"/>
      <c r="B174" s="164">
        <v>10142.74</v>
      </c>
      <c r="C174" s="88" t="s">
        <v>74</v>
      </c>
      <c r="D174" s="334"/>
      <c r="E174" s="37"/>
      <c r="F174" s="37"/>
      <c r="G174" s="37"/>
      <c r="H174" s="38"/>
      <c r="I174" s="39"/>
    </row>
    <row r="175" spans="1:9" ht="12.75" customHeight="1" thickBot="1" x14ac:dyDescent="0.25">
      <c r="A175" s="11"/>
      <c r="B175" s="109">
        <v>13022.975</v>
      </c>
      <c r="C175" s="88" t="s">
        <v>75</v>
      </c>
      <c r="D175" s="89"/>
      <c r="E175" s="47"/>
      <c r="F175" s="47"/>
      <c r="G175" s="47"/>
      <c r="H175" s="48"/>
      <c r="I175" s="49"/>
    </row>
    <row r="176" spans="1:9" ht="12.75" customHeight="1" thickBot="1" x14ac:dyDescent="0.25">
      <c r="A176" s="11"/>
      <c r="B176" s="109">
        <v>10638.118</v>
      </c>
      <c r="C176" s="88" t="s">
        <v>76</v>
      </c>
      <c r="D176" s="89"/>
      <c r="E176" s="47"/>
      <c r="F176" s="47"/>
      <c r="G176" s="47"/>
      <c r="H176" s="48"/>
      <c r="I176" s="49"/>
    </row>
    <row r="177" spans="1:9" ht="12.75" customHeight="1" thickBot="1" x14ac:dyDescent="0.25">
      <c r="A177" s="11"/>
      <c r="B177" s="109">
        <v>10073.672</v>
      </c>
      <c r="C177" s="88" t="s">
        <v>77</v>
      </c>
      <c r="D177" s="89"/>
      <c r="E177" s="47"/>
      <c r="F177" s="47"/>
      <c r="G177" s="47"/>
      <c r="H177" s="48"/>
      <c r="I177" s="49"/>
    </row>
    <row r="178" spans="1:9" ht="12.75" customHeight="1" thickBot="1" x14ac:dyDescent="0.25">
      <c r="A178" s="11"/>
      <c r="B178" s="109">
        <v>11270.960999999999</v>
      </c>
      <c r="C178" s="88" t="s">
        <v>78</v>
      </c>
      <c r="D178" s="89"/>
      <c r="E178" s="47"/>
      <c r="F178" s="47"/>
      <c r="G178" s="47"/>
      <c r="H178" s="48"/>
      <c r="I178" s="49"/>
    </row>
    <row r="179" spans="1:9" ht="12.75" customHeight="1" thickBot="1" x14ac:dyDescent="0.25">
      <c r="A179" s="11"/>
      <c r="B179" s="109">
        <v>11435.547</v>
      </c>
      <c r="C179" s="88" t="s">
        <v>79</v>
      </c>
      <c r="D179" s="89"/>
      <c r="E179" s="47"/>
      <c r="F179" s="47"/>
      <c r="G179" s="47"/>
      <c r="H179" s="48"/>
      <c r="I179" s="49"/>
    </row>
    <row r="180" spans="1:9" ht="12.75" customHeight="1" thickBot="1" x14ac:dyDescent="0.25">
      <c r="A180" s="434"/>
      <c r="B180" s="512">
        <f>SUM(B168:B179)</f>
        <v>129661.21300000002</v>
      </c>
      <c r="C180" s="518" t="s">
        <v>86</v>
      </c>
      <c r="D180" s="89"/>
      <c r="E180" s="47"/>
      <c r="F180" s="47"/>
      <c r="G180" s="47"/>
      <c r="H180" s="48"/>
      <c r="I180" s="49"/>
    </row>
    <row r="181" spans="1:9" ht="12.75" customHeight="1" thickBot="1" x14ac:dyDescent="0.25">
      <c r="A181" s="596" t="s">
        <v>114</v>
      </c>
      <c r="B181" s="109">
        <v>1135.73</v>
      </c>
      <c r="C181" s="88" t="s">
        <v>72</v>
      </c>
      <c r="D181" s="89"/>
      <c r="E181" s="47"/>
      <c r="F181" s="47"/>
      <c r="G181" s="47"/>
      <c r="H181" s="48"/>
      <c r="I181" s="49"/>
    </row>
    <row r="182" spans="1:9" ht="12.75" customHeight="1" thickBot="1" x14ac:dyDescent="0.25">
      <c r="A182" s="597"/>
      <c r="B182" s="109">
        <v>1687.45</v>
      </c>
      <c r="C182" s="88" t="s">
        <v>73</v>
      </c>
      <c r="D182" s="89"/>
      <c r="E182" s="47"/>
      <c r="F182" s="47"/>
      <c r="G182" s="47"/>
      <c r="H182" s="48"/>
      <c r="I182" s="49"/>
    </row>
    <row r="183" spans="1:9" ht="12.75" customHeight="1" thickBot="1" x14ac:dyDescent="0.25">
      <c r="A183" s="597"/>
      <c r="B183" s="109">
        <v>832.52</v>
      </c>
      <c r="C183" s="88" t="s">
        <v>74</v>
      </c>
      <c r="D183" s="89"/>
      <c r="E183" s="47"/>
      <c r="F183" s="47"/>
      <c r="G183" s="47"/>
      <c r="H183" s="48"/>
      <c r="I183" s="49"/>
    </row>
    <row r="184" spans="1:9" ht="12.75" customHeight="1" thickBot="1" x14ac:dyDescent="0.25">
      <c r="A184" s="597"/>
      <c r="B184" s="109">
        <v>336.89</v>
      </c>
      <c r="C184" s="88" t="s">
        <v>75</v>
      </c>
      <c r="D184" s="89"/>
      <c r="E184" s="47"/>
      <c r="F184" s="47"/>
      <c r="G184" s="47"/>
      <c r="H184" s="48"/>
      <c r="I184" s="49"/>
    </row>
    <row r="185" spans="1:9" ht="12.75" customHeight="1" thickBot="1" x14ac:dyDescent="0.25">
      <c r="A185" s="598"/>
      <c r="B185" s="512">
        <f>SUM(B181:B184)</f>
        <v>3992.59</v>
      </c>
      <c r="C185" s="518" t="s">
        <v>86</v>
      </c>
      <c r="D185" s="89"/>
      <c r="E185" s="47"/>
      <c r="F185" s="47"/>
      <c r="G185" s="47"/>
      <c r="H185" s="48"/>
      <c r="I185" s="49">
        <v>1392</v>
      </c>
    </row>
    <row r="186" spans="1:9" ht="13.5" thickBot="1" x14ac:dyDescent="0.25">
      <c r="A186" s="82"/>
      <c r="B186" s="200">
        <f>B180+B185</f>
        <v>133653.80300000001</v>
      </c>
      <c r="C186" s="201"/>
      <c r="D186" s="200"/>
      <c r="E186" s="202"/>
      <c r="F186" s="201"/>
      <c r="G186" s="201"/>
      <c r="H186" s="200" t="s">
        <v>16</v>
      </c>
      <c r="I186" s="200">
        <f>SUM(I168:I185)</f>
        <v>1392</v>
      </c>
    </row>
    <row r="187" spans="1:9" ht="77.25" thickBot="1" x14ac:dyDescent="0.25">
      <c r="A187" s="137" t="s">
        <v>382</v>
      </c>
      <c r="B187" s="120" t="s">
        <v>15</v>
      </c>
      <c r="C187" s="134" t="s">
        <v>4</v>
      </c>
      <c r="D187" s="120" t="s">
        <v>22</v>
      </c>
      <c r="E187" s="135" t="s">
        <v>17</v>
      </c>
      <c r="F187" s="120" t="s">
        <v>18</v>
      </c>
      <c r="G187" s="134" t="s">
        <v>9</v>
      </c>
      <c r="H187" s="120" t="s">
        <v>12</v>
      </c>
      <c r="I187" s="120" t="s">
        <v>11</v>
      </c>
    </row>
    <row r="188" spans="1:9" ht="12.75" customHeight="1" thickBot="1" x14ac:dyDescent="0.25">
      <c r="A188" s="230"/>
      <c r="B188" s="109">
        <v>14917.22</v>
      </c>
      <c r="C188" s="55" t="s">
        <v>65</v>
      </c>
      <c r="D188" s="89"/>
      <c r="E188" s="47"/>
      <c r="F188" s="47"/>
      <c r="G188" s="47"/>
      <c r="H188" s="48"/>
      <c r="I188" s="49"/>
    </row>
    <row r="189" spans="1:9" ht="12.75" customHeight="1" thickBot="1" x14ac:dyDescent="0.25">
      <c r="A189" s="230"/>
      <c r="B189" s="109">
        <v>15908.29</v>
      </c>
      <c r="C189" s="55" t="s">
        <v>66</v>
      </c>
      <c r="D189" s="89"/>
      <c r="E189" s="47"/>
      <c r="F189" s="47"/>
      <c r="G189" s="47"/>
      <c r="H189" s="48"/>
      <c r="I189" s="49"/>
    </row>
    <row r="190" spans="1:9" ht="12.75" customHeight="1" thickBot="1" x14ac:dyDescent="0.25">
      <c r="A190" s="230"/>
      <c r="B190" s="109">
        <v>14330.45</v>
      </c>
      <c r="C190" s="88" t="s">
        <v>69</v>
      </c>
      <c r="D190" s="89"/>
      <c r="E190" s="47"/>
      <c r="F190" s="47"/>
      <c r="G190" s="47"/>
      <c r="H190" s="48"/>
      <c r="I190" s="49"/>
    </row>
    <row r="191" spans="1:9" ht="12.75" customHeight="1" thickBot="1" x14ac:dyDescent="0.25">
      <c r="A191" s="230"/>
      <c r="B191" s="109">
        <v>15064.62</v>
      </c>
      <c r="C191" s="88" t="s">
        <v>71</v>
      </c>
      <c r="D191" s="89"/>
      <c r="E191" s="47"/>
      <c r="F191" s="47"/>
      <c r="G191" s="47"/>
      <c r="H191" s="48"/>
      <c r="I191" s="49"/>
    </row>
    <row r="192" spans="1:9" ht="12.75" customHeight="1" thickBot="1" x14ac:dyDescent="0.25">
      <c r="A192" s="596" t="s">
        <v>110</v>
      </c>
      <c r="B192" s="629">
        <v>16403.349999999999</v>
      </c>
      <c r="C192" s="579" t="s">
        <v>72</v>
      </c>
      <c r="D192" s="591" t="s">
        <v>126</v>
      </c>
      <c r="E192" s="47" t="s">
        <v>407</v>
      </c>
      <c r="F192" s="47" t="s">
        <v>406</v>
      </c>
      <c r="G192" s="47">
        <v>6</v>
      </c>
      <c r="H192" s="48">
        <v>118</v>
      </c>
      <c r="I192" s="49">
        <f>G192*H192</f>
        <v>708</v>
      </c>
    </row>
    <row r="193" spans="1:9" ht="12.75" customHeight="1" thickBot="1" x14ac:dyDescent="0.25">
      <c r="A193" s="598"/>
      <c r="B193" s="630"/>
      <c r="C193" s="580"/>
      <c r="D193" s="592"/>
      <c r="E193" s="47" t="s">
        <v>911</v>
      </c>
      <c r="F193" s="47" t="s">
        <v>406</v>
      </c>
      <c r="G193" s="47">
        <v>0.25</v>
      </c>
      <c r="H193" s="48">
        <v>625</v>
      </c>
      <c r="I193" s="49">
        <f>G193*H193</f>
        <v>156.25</v>
      </c>
    </row>
    <row r="194" spans="1:9" ht="12.75" customHeight="1" thickBot="1" x14ac:dyDescent="0.25">
      <c r="A194" s="230"/>
      <c r="B194" s="109">
        <v>16060.4</v>
      </c>
      <c r="C194" s="88" t="s">
        <v>73</v>
      </c>
      <c r="D194" s="89"/>
      <c r="E194" s="47"/>
      <c r="F194" s="47"/>
      <c r="G194" s="47"/>
      <c r="H194" s="48"/>
      <c r="I194" s="49"/>
    </row>
    <row r="195" spans="1:9" ht="12.75" customHeight="1" thickBot="1" x14ac:dyDescent="0.25">
      <c r="A195" s="230"/>
      <c r="B195" s="109">
        <v>14404.84</v>
      </c>
      <c r="C195" s="88" t="s">
        <v>74</v>
      </c>
      <c r="D195" s="89"/>
      <c r="E195" s="47"/>
      <c r="F195" s="47"/>
      <c r="G195" s="47"/>
      <c r="H195" s="48"/>
      <c r="I195" s="49"/>
    </row>
    <row r="196" spans="1:9" ht="12.75" customHeight="1" thickBot="1" x14ac:dyDescent="0.25">
      <c r="A196" s="230"/>
      <c r="B196" s="109">
        <v>16690.189999999999</v>
      </c>
      <c r="C196" s="88" t="s">
        <v>75</v>
      </c>
      <c r="D196" s="89"/>
      <c r="E196" s="47"/>
      <c r="F196" s="47"/>
      <c r="G196" s="47"/>
      <c r="H196" s="48"/>
      <c r="I196" s="49"/>
    </row>
    <row r="197" spans="1:9" ht="12.75" customHeight="1" thickBot="1" x14ac:dyDescent="0.25">
      <c r="A197" s="230"/>
      <c r="B197" s="109">
        <v>16827.580000000002</v>
      </c>
      <c r="C197" s="88" t="s">
        <v>76</v>
      </c>
      <c r="D197" s="89"/>
      <c r="E197" s="47"/>
      <c r="F197" s="47"/>
      <c r="G197" s="47"/>
      <c r="H197" s="48"/>
      <c r="I197" s="49"/>
    </row>
    <row r="198" spans="1:9" ht="12.75" customHeight="1" thickBot="1" x14ac:dyDescent="0.25">
      <c r="A198" s="230"/>
      <c r="B198" s="109">
        <v>15699.17</v>
      </c>
      <c r="C198" s="88" t="s">
        <v>77</v>
      </c>
      <c r="D198" s="89"/>
      <c r="E198" s="47"/>
      <c r="F198" s="47"/>
      <c r="G198" s="47"/>
      <c r="H198" s="48"/>
      <c r="I198" s="49"/>
    </row>
    <row r="199" spans="1:9" ht="12.75" customHeight="1" thickBot="1" x14ac:dyDescent="0.25">
      <c r="A199" s="230"/>
      <c r="B199" s="109">
        <v>15679.94</v>
      </c>
      <c r="C199" s="88" t="s">
        <v>78</v>
      </c>
      <c r="D199" s="89"/>
      <c r="E199" s="47"/>
      <c r="F199" s="47"/>
      <c r="G199" s="47"/>
      <c r="H199" s="48"/>
      <c r="I199" s="49"/>
    </row>
    <row r="200" spans="1:9" ht="12.75" customHeight="1" thickBot="1" x14ac:dyDescent="0.25">
      <c r="A200" s="230"/>
      <c r="B200" s="109">
        <v>16214.43</v>
      </c>
      <c r="C200" s="88" t="s">
        <v>79</v>
      </c>
      <c r="D200" s="89"/>
      <c r="E200" s="47"/>
      <c r="F200" s="47"/>
      <c r="G200" s="47"/>
      <c r="H200" s="48"/>
      <c r="I200" s="49"/>
    </row>
    <row r="201" spans="1:9" ht="13.5" thickBot="1" x14ac:dyDescent="0.25">
      <c r="A201" s="230"/>
      <c r="B201" s="109"/>
      <c r="C201" s="170" t="s">
        <v>86</v>
      </c>
      <c r="D201" s="89"/>
      <c r="E201" s="47"/>
      <c r="F201" s="47"/>
      <c r="G201" s="47"/>
      <c r="H201" s="48"/>
      <c r="I201" s="49">
        <v>1469.9</v>
      </c>
    </row>
    <row r="202" spans="1:9" ht="13.5" thickBot="1" x14ac:dyDescent="0.25">
      <c r="A202" s="183"/>
      <c r="B202" s="200">
        <f>SUM(B188:B201)</f>
        <v>188200.48</v>
      </c>
      <c r="C202" s="201"/>
      <c r="D202" s="200"/>
      <c r="E202" s="202"/>
      <c r="F202" s="201"/>
      <c r="G202" s="201"/>
      <c r="H202" s="200" t="s">
        <v>16</v>
      </c>
      <c r="I202" s="233">
        <f>SUM(I188:I201)</f>
        <v>2334.15</v>
      </c>
    </row>
    <row r="203" spans="1:9" ht="26.25" thickBot="1" x14ac:dyDescent="0.25">
      <c r="A203" s="46" t="s">
        <v>7</v>
      </c>
      <c r="B203" s="117" t="s">
        <v>15</v>
      </c>
      <c r="C203" s="117" t="s">
        <v>4</v>
      </c>
      <c r="D203" s="117" t="s">
        <v>22</v>
      </c>
      <c r="E203" s="121" t="s">
        <v>17</v>
      </c>
      <c r="F203" s="117" t="s">
        <v>18</v>
      </c>
      <c r="G203" s="117" t="s">
        <v>9</v>
      </c>
      <c r="H203" s="117" t="s">
        <v>12</v>
      </c>
      <c r="I203" s="118" t="s">
        <v>11</v>
      </c>
    </row>
    <row r="204" spans="1:9" ht="12.75" customHeight="1" x14ac:dyDescent="0.2">
      <c r="A204" s="641" t="s">
        <v>81</v>
      </c>
      <c r="B204" s="33"/>
      <c r="C204" s="33" t="s">
        <v>65</v>
      </c>
      <c r="D204" s="34"/>
      <c r="E204" s="35"/>
      <c r="F204" s="35" t="s">
        <v>82</v>
      </c>
      <c r="G204" s="35">
        <v>1019</v>
      </c>
      <c r="H204" s="16">
        <v>4.54</v>
      </c>
      <c r="I204" s="33">
        <f>G204*H204</f>
        <v>4626.26</v>
      </c>
    </row>
    <row r="205" spans="1:9" ht="12.75" customHeight="1" x14ac:dyDescent="0.2">
      <c r="A205" s="641"/>
      <c r="B205" s="13"/>
      <c r="C205" s="13" t="s">
        <v>66</v>
      </c>
      <c r="D205" s="14"/>
      <c r="E205" s="15"/>
      <c r="F205" s="15" t="s">
        <v>82</v>
      </c>
      <c r="G205" s="15">
        <v>894</v>
      </c>
      <c r="H205" s="16">
        <v>4.54</v>
      </c>
      <c r="I205" s="13">
        <f t="shared" ref="I205:I212" si="4">G205*H205</f>
        <v>4058.76</v>
      </c>
    </row>
    <row r="206" spans="1:9" x14ac:dyDescent="0.2">
      <c r="A206" s="641"/>
      <c r="B206" s="13"/>
      <c r="C206" s="13" t="s">
        <v>69</v>
      </c>
      <c r="D206" s="14"/>
      <c r="E206" s="15"/>
      <c r="F206" s="15" t="s">
        <v>82</v>
      </c>
      <c r="G206" s="15">
        <v>885</v>
      </c>
      <c r="H206" s="16">
        <v>4.54</v>
      </c>
      <c r="I206" s="13">
        <f t="shared" si="4"/>
        <v>4017.9</v>
      </c>
    </row>
    <row r="207" spans="1:9" x14ac:dyDescent="0.2">
      <c r="A207" s="641"/>
      <c r="B207" s="13"/>
      <c r="C207" s="13" t="s">
        <v>71</v>
      </c>
      <c r="D207" s="14"/>
      <c r="E207" s="15"/>
      <c r="F207" s="15" t="s">
        <v>82</v>
      </c>
      <c r="G207" s="15">
        <v>658</v>
      </c>
      <c r="H207" s="16">
        <v>4.54</v>
      </c>
      <c r="I207" s="13">
        <f t="shared" si="4"/>
        <v>2987.32</v>
      </c>
    </row>
    <row r="208" spans="1:9" x14ac:dyDescent="0.2">
      <c r="A208" s="641"/>
      <c r="B208" s="13"/>
      <c r="C208" s="13" t="s">
        <v>72</v>
      </c>
      <c r="D208" s="14"/>
      <c r="E208" s="15"/>
      <c r="F208" s="15" t="s">
        <v>82</v>
      </c>
      <c r="G208" s="15">
        <v>706</v>
      </c>
      <c r="H208" s="16">
        <v>4.54</v>
      </c>
      <c r="I208" s="13">
        <f t="shared" si="4"/>
        <v>3205.2400000000002</v>
      </c>
    </row>
    <row r="209" spans="1:255" ht="12.75" customHeight="1" x14ac:dyDescent="0.2">
      <c r="A209" s="641"/>
      <c r="B209" s="13"/>
      <c r="C209" s="13" t="s">
        <v>73</v>
      </c>
      <c r="D209" s="14"/>
      <c r="E209" s="15"/>
      <c r="F209" s="15" t="s">
        <v>82</v>
      </c>
      <c r="G209" s="15">
        <v>712</v>
      </c>
      <c r="H209" s="16">
        <v>4.54</v>
      </c>
      <c r="I209" s="13">
        <f t="shared" si="4"/>
        <v>3232.48</v>
      </c>
    </row>
    <row r="210" spans="1:255" ht="12.75" customHeight="1" x14ac:dyDescent="0.2">
      <c r="A210" s="641"/>
      <c r="B210" s="13"/>
      <c r="C210" s="13" t="s">
        <v>74</v>
      </c>
      <c r="D210" s="14"/>
      <c r="E210" s="15"/>
      <c r="F210" s="15" t="s">
        <v>82</v>
      </c>
      <c r="G210" s="15">
        <v>533</v>
      </c>
      <c r="H210" s="16">
        <v>4.8099999999999996</v>
      </c>
      <c r="I210" s="13">
        <f t="shared" si="4"/>
        <v>2563.73</v>
      </c>
    </row>
    <row r="211" spans="1:255" ht="12.75" customHeight="1" x14ac:dyDescent="0.2">
      <c r="A211" s="641"/>
      <c r="B211" s="13"/>
      <c r="C211" s="13" t="s">
        <v>75</v>
      </c>
      <c r="D211" s="14"/>
      <c r="E211" s="15"/>
      <c r="F211" s="15" t="s">
        <v>82</v>
      </c>
      <c r="G211" s="15">
        <v>668</v>
      </c>
      <c r="H211" s="16">
        <v>4.8099999999999996</v>
      </c>
      <c r="I211" s="13">
        <f t="shared" si="4"/>
        <v>3213.08</v>
      </c>
    </row>
    <row r="212" spans="1:255" ht="12.75" customHeight="1" x14ac:dyDescent="0.2">
      <c r="A212" s="641"/>
      <c r="B212" s="13"/>
      <c r="C212" s="13" t="s">
        <v>76</v>
      </c>
      <c r="D212" s="14"/>
      <c r="E212" s="15"/>
      <c r="F212" s="15" t="s">
        <v>82</v>
      </c>
      <c r="G212" s="15">
        <v>769</v>
      </c>
      <c r="H212" s="16">
        <v>4.8099999999999996</v>
      </c>
      <c r="I212" s="13">
        <f t="shared" si="4"/>
        <v>3698.89</v>
      </c>
    </row>
    <row r="213" spans="1:255" ht="12.75" customHeight="1" x14ac:dyDescent="0.2">
      <c r="A213" s="641"/>
      <c r="B213" s="13"/>
      <c r="C213" s="13" t="s">
        <v>77</v>
      </c>
      <c r="D213" s="14"/>
      <c r="E213" s="15"/>
      <c r="F213" s="15" t="s">
        <v>82</v>
      </c>
      <c r="G213" s="15">
        <v>712</v>
      </c>
      <c r="H213" s="16">
        <v>4.8099999999999996</v>
      </c>
      <c r="I213" s="13">
        <f>G213*H213</f>
        <v>3424.72</v>
      </c>
    </row>
    <row r="214" spans="1:255" ht="12.75" customHeight="1" x14ac:dyDescent="0.2">
      <c r="A214" s="641"/>
      <c r="B214" s="13"/>
      <c r="C214" s="13" t="s">
        <v>78</v>
      </c>
      <c r="D214" s="14"/>
      <c r="E214" s="15"/>
      <c r="F214" s="15" t="s">
        <v>82</v>
      </c>
      <c r="G214" s="15">
        <v>988</v>
      </c>
      <c r="H214" s="16">
        <v>4.8099999999999996</v>
      </c>
      <c r="I214" s="13">
        <f>G214*H214</f>
        <v>4752.28</v>
      </c>
    </row>
    <row r="215" spans="1:255" ht="12.75" customHeight="1" x14ac:dyDescent="0.2">
      <c r="A215" s="641"/>
      <c r="B215" s="13"/>
      <c r="C215" s="13" t="s">
        <v>79</v>
      </c>
      <c r="D215" s="14"/>
      <c r="E215" s="15"/>
      <c r="F215" s="15" t="s">
        <v>82</v>
      </c>
      <c r="G215" s="15">
        <v>939</v>
      </c>
      <c r="H215" s="16">
        <v>4.8099999999999996</v>
      </c>
      <c r="I215" s="13">
        <f>G215*H215</f>
        <v>4516.5899999999992</v>
      </c>
    </row>
    <row r="216" spans="1:255" ht="12.75" customHeight="1" x14ac:dyDescent="0.2">
      <c r="A216" s="653"/>
      <c r="B216" s="13"/>
      <c r="C216" s="13" t="s">
        <v>86</v>
      </c>
      <c r="D216" s="14"/>
      <c r="E216" s="15"/>
      <c r="F216" s="15" t="s">
        <v>82</v>
      </c>
      <c r="G216" s="15">
        <f>SUM(G204:G215)</f>
        <v>9483</v>
      </c>
      <c r="H216" s="16"/>
      <c r="I216" s="247">
        <f>SUM(I204:I215)</f>
        <v>44297.249999999993</v>
      </c>
    </row>
    <row r="217" spans="1:255" ht="25.5" x14ac:dyDescent="0.2">
      <c r="A217" s="11" t="s">
        <v>91</v>
      </c>
      <c r="B217" s="13"/>
      <c r="C217" s="13" t="s">
        <v>86</v>
      </c>
      <c r="D217" s="14"/>
      <c r="E217" s="15"/>
      <c r="F217" s="15"/>
      <c r="G217" s="15"/>
      <c r="H217" s="16"/>
      <c r="I217" s="247">
        <v>234271.98</v>
      </c>
    </row>
    <row r="218" spans="1:255" ht="12.75" customHeight="1" x14ac:dyDescent="0.2">
      <c r="A218" s="11" t="s">
        <v>83</v>
      </c>
      <c r="B218" s="13"/>
      <c r="C218" s="13" t="s">
        <v>86</v>
      </c>
      <c r="D218" s="14"/>
      <c r="E218" s="15"/>
      <c r="F218" s="15"/>
      <c r="G218" s="15"/>
      <c r="H218" s="16"/>
      <c r="I218" s="247">
        <v>15801.7</v>
      </c>
    </row>
    <row r="219" spans="1:255" ht="12.75" customHeight="1" x14ac:dyDescent="0.2">
      <c r="A219" s="11" t="s">
        <v>85</v>
      </c>
      <c r="B219" s="13"/>
      <c r="C219" s="13" t="s">
        <v>86</v>
      </c>
      <c r="D219" s="14"/>
      <c r="E219" s="15"/>
      <c r="F219" s="15"/>
      <c r="G219" s="15"/>
      <c r="H219" s="16"/>
      <c r="I219" s="247">
        <v>16895.79</v>
      </c>
    </row>
    <row r="220" spans="1:255" ht="12.75" customHeight="1" x14ac:dyDescent="0.2">
      <c r="A220" s="243" t="s">
        <v>88</v>
      </c>
      <c r="B220" s="13"/>
      <c r="C220" s="13" t="s">
        <v>86</v>
      </c>
      <c r="D220" s="14"/>
      <c r="E220" s="15"/>
      <c r="F220" s="15"/>
      <c r="G220" s="15"/>
      <c r="H220" s="16"/>
      <c r="I220" s="247">
        <v>13316.88</v>
      </c>
    </row>
    <row r="221" spans="1:255" s="45" customFormat="1" ht="13.5" thickBot="1" x14ac:dyDescent="0.25">
      <c r="A221" s="30"/>
      <c r="B221" s="112"/>
      <c r="C221" s="112"/>
      <c r="D221" s="111"/>
      <c r="E221" s="113"/>
      <c r="F221" s="112"/>
      <c r="G221" s="112"/>
      <c r="H221" s="111" t="s">
        <v>16</v>
      </c>
      <c r="I221" s="111">
        <f>SUM(I216:I220)</f>
        <v>324583.59999999998</v>
      </c>
      <c r="J221" s="56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W221" s="56"/>
      <c r="X221" s="56"/>
      <c r="Y221" s="56"/>
      <c r="Z221" s="56"/>
      <c r="AA221" s="56"/>
      <c r="AB221" s="56"/>
      <c r="AD221" s="56"/>
      <c r="AE221" s="56"/>
      <c r="AF221" s="56"/>
      <c r="AG221" s="56"/>
      <c r="AH221" s="56"/>
      <c r="AI221" s="56"/>
      <c r="AJ221" s="56"/>
      <c r="AK221" s="56"/>
      <c r="AL221" s="56"/>
      <c r="AN221" s="56"/>
      <c r="AO221" s="56"/>
      <c r="AP221" s="56"/>
      <c r="AQ221" s="56"/>
      <c r="AR221" s="56"/>
      <c r="AS221" s="56"/>
      <c r="AT221" s="56"/>
      <c r="AU221" s="56"/>
      <c r="AV221" s="56"/>
      <c r="AX221" s="56"/>
      <c r="AY221" s="56"/>
      <c r="AZ221" s="56"/>
      <c r="BA221" s="56"/>
      <c r="BB221" s="56"/>
      <c r="BC221" s="56"/>
      <c r="BD221" s="56"/>
      <c r="BE221" s="56"/>
      <c r="BF221" s="56"/>
      <c r="BH221" s="56"/>
      <c r="BI221" s="56"/>
      <c r="BJ221" s="56"/>
      <c r="BK221" s="56"/>
      <c r="BL221" s="56"/>
      <c r="BM221" s="56"/>
      <c r="BN221" s="56"/>
      <c r="BO221" s="56"/>
      <c r="BP221" s="56"/>
      <c r="BR221" s="56"/>
      <c r="BS221" s="56"/>
      <c r="BT221" s="56"/>
      <c r="BU221" s="56"/>
      <c r="BV221" s="56"/>
      <c r="BW221" s="56"/>
      <c r="BX221" s="56"/>
      <c r="BY221" s="56"/>
      <c r="BZ221" s="56"/>
      <c r="CB221" s="56"/>
      <c r="CC221" s="56"/>
      <c r="CD221" s="56"/>
      <c r="CE221" s="56"/>
      <c r="CF221" s="56"/>
      <c r="CG221" s="56"/>
      <c r="CH221" s="56"/>
      <c r="CI221" s="56"/>
      <c r="CJ221" s="56"/>
      <c r="CL221" s="56"/>
      <c r="CM221" s="56"/>
      <c r="CN221" s="56"/>
      <c r="CO221" s="56"/>
      <c r="CP221" s="56"/>
      <c r="CQ221" s="56"/>
      <c r="CR221" s="56"/>
      <c r="CS221" s="56"/>
      <c r="CT221" s="56"/>
      <c r="CV221" s="56"/>
      <c r="CW221" s="56"/>
      <c r="CX221" s="56"/>
      <c r="CY221" s="56"/>
      <c r="CZ221" s="56"/>
      <c r="DA221" s="56"/>
      <c r="DB221" s="56"/>
      <c r="DC221" s="56"/>
      <c r="DD221" s="56"/>
      <c r="DF221" s="56"/>
      <c r="DG221" s="56"/>
      <c r="DH221" s="56"/>
      <c r="DI221" s="56"/>
      <c r="DJ221" s="56"/>
      <c r="DK221" s="56"/>
      <c r="DL221" s="56"/>
      <c r="DM221" s="56"/>
      <c r="DN221" s="56"/>
      <c r="DP221" s="56"/>
      <c r="DQ221" s="56"/>
      <c r="DR221" s="56"/>
      <c r="DS221" s="56"/>
      <c r="DT221" s="56"/>
      <c r="DU221" s="56"/>
      <c r="DV221" s="56"/>
      <c r="DW221" s="56"/>
      <c r="DX221" s="56"/>
      <c r="DZ221" s="56"/>
      <c r="EA221" s="56"/>
      <c r="EB221" s="56"/>
      <c r="EC221" s="56"/>
      <c r="ED221" s="56"/>
      <c r="EE221" s="56"/>
      <c r="EF221" s="56"/>
      <c r="EG221" s="56"/>
      <c r="EH221" s="56"/>
      <c r="EJ221" s="56"/>
      <c r="EK221" s="56"/>
      <c r="EL221" s="56"/>
      <c r="EM221" s="56"/>
      <c r="EN221" s="56"/>
      <c r="EO221" s="56"/>
      <c r="EP221" s="56"/>
      <c r="EQ221" s="56"/>
      <c r="ER221" s="56"/>
      <c r="ET221" s="56"/>
      <c r="EU221" s="56"/>
      <c r="EV221" s="56"/>
      <c r="EW221" s="56"/>
      <c r="EX221" s="56"/>
      <c r="EY221" s="56"/>
      <c r="EZ221" s="56"/>
      <c r="FA221" s="56"/>
      <c r="FB221" s="56"/>
      <c r="FD221" s="56"/>
      <c r="FE221" s="56"/>
      <c r="FF221" s="56"/>
      <c r="FG221" s="56"/>
      <c r="FH221" s="56"/>
      <c r="FI221" s="56"/>
      <c r="FJ221" s="56"/>
      <c r="FK221" s="56"/>
      <c r="FL221" s="56"/>
      <c r="FN221" s="56"/>
      <c r="FO221" s="56"/>
      <c r="FP221" s="56"/>
      <c r="FQ221" s="56"/>
      <c r="FR221" s="56"/>
      <c r="FS221" s="56"/>
      <c r="FT221" s="56"/>
      <c r="FU221" s="56"/>
      <c r="FV221" s="56"/>
      <c r="FX221" s="56"/>
      <c r="FY221" s="56"/>
      <c r="FZ221" s="56"/>
      <c r="GA221" s="56"/>
      <c r="GB221" s="56"/>
      <c r="GC221" s="56"/>
      <c r="GD221" s="56"/>
      <c r="GE221" s="56"/>
      <c r="GF221" s="56"/>
      <c r="GH221" s="56"/>
      <c r="GI221" s="56"/>
      <c r="GJ221" s="56"/>
      <c r="GK221" s="56"/>
      <c r="GL221" s="56"/>
      <c r="GM221" s="56"/>
      <c r="GN221" s="56"/>
      <c r="GO221" s="56"/>
      <c r="GP221" s="56"/>
      <c r="GR221" s="56"/>
      <c r="GS221" s="56"/>
      <c r="GT221" s="56"/>
      <c r="GU221" s="56"/>
      <c r="GV221" s="56"/>
      <c r="GW221" s="56"/>
      <c r="GX221" s="56"/>
      <c r="GY221" s="56"/>
      <c r="GZ221" s="56"/>
      <c r="HB221" s="56"/>
      <c r="HC221" s="56"/>
      <c r="HD221" s="56"/>
      <c r="HE221" s="56"/>
      <c r="HF221" s="56"/>
      <c r="HG221" s="56"/>
      <c r="HH221" s="56"/>
      <c r="HI221" s="56"/>
      <c r="HJ221" s="56"/>
      <c r="HL221" s="56"/>
      <c r="HM221" s="56"/>
      <c r="HN221" s="56"/>
      <c r="HO221" s="56"/>
      <c r="HP221" s="56"/>
      <c r="HQ221" s="56"/>
      <c r="HR221" s="56"/>
      <c r="HS221" s="56"/>
      <c r="HT221" s="56"/>
      <c r="HV221" s="56"/>
      <c r="HW221" s="56"/>
      <c r="HX221" s="56"/>
      <c r="HY221" s="56"/>
      <c r="HZ221" s="56"/>
      <c r="IA221" s="56"/>
      <c r="IB221" s="56"/>
      <c r="IC221" s="56"/>
      <c r="ID221" s="56"/>
      <c r="IF221" s="56"/>
      <c r="IG221" s="56"/>
      <c r="IH221" s="56"/>
      <c r="II221" s="56"/>
      <c r="IJ221" s="56"/>
      <c r="IK221" s="56"/>
      <c r="IL221" s="56"/>
      <c r="IM221" s="56"/>
      <c r="IN221" s="56"/>
      <c r="IP221" s="56"/>
      <c r="IQ221" s="56"/>
      <c r="IR221" s="56"/>
      <c r="IS221" s="56"/>
      <c r="IT221" s="56"/>
      <c r="IU221" s="56"/>
    </row>
    <row r="222" spans="1:255" ht="77.25" thickBot="1" x14ac:dyDescent="0.25">
      <c r="A222" s="120" t="s">
        <v>96</v>
      </c>
      <c r="B222" s="117" t="s">
        <v>15</v>
      </c>
      <c r="C222" s="117" t="s">
        <v>4</v>
      </c>
      <c r="D222" s="117" t="s">
        <v>22</v>
      </c>
      <c r="E222" s="121" t="s">
        <v>17</v>
      </c>
      <c r="F222" s="117" t="s">
        <v>18</v>
      </c>
      <c r="G222" s="117" t="s">
        <v>9</v>
      </c>
      <c r="H222" s="117" t="s">
        <v>12</v>
      </c>
      <c r="I222" s="118" t="s">
        <v>11</v>
      </c>
      <c r="J222" s="56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W222" s="56"/>
      <c r="X222" s="56"/>
      <c r="Y222" s="56"/>
      <c r="Z222" s="56"/>
      <c r="AA222" s="56"/>
      <c r="AB222" s="56"/>
      <c r="AD222" s="56"/>
      <c r="AE222" s="56"/>
      <c r="AF222" s="56"/>
      <c r="AG222" s="56"/>
      <c r="AH222" s="56"/>
      <c r="AI222" s="56"/>
      <c r="AJ222" s="56"/>
      <c r="AK222" s="56"/>
      <c r="AL222" s="56"/>
      <c r="AN222" s="56"/>
      <c r="AO222" s="56"/>
      <c r="AP222" s="56"/>
      <c r="AQ222" s="56"/>
      <c r="AR222" s="56"/>
      <c r="AS222" s="56"/>
      <c r="AT222" s="56"/>
      <c r="AU222" s="56"/>
      <c r="AV222" s="56"/>
      <c r="AX222" s="56"/>
      <c r="AY222" s="56"/>
      <c r="AZ222" s="56"/>
      <c r="BA222" s="56"/>
      <c r="BB222" s="56"/>
      <c r="BC222" s="56"/>
      <c r="BD222" s="56"/>
      <c r="BE222" s="56"/>
      <c r="BF222" s="56"/>
      <c r="BH222" s="56"/>
      <c r="BI222" s="56"/>
      <c r="BJ222" s="56"/>
      <c r="BK222" s="56"/>
      <c r="BL222" s="56"/>
      <c r="BM222" s="56"/>
      <c r="BN222" s="56"/>
      <c r="BO222" s="56"/>
      <c r="BP222" s="56"/>
      <c r="BR222" s="56"/>
      <c r="BS222" s="56"/>
      <c r="BT222" s="56"/>
      <c r="BU222" s="56"/>
      <c r="BV222" s="56"/>
      <c r="BW222" s="56"/>
      <c r="BX222" s="56"/>
      <c r="BY222" s="56"/>
      <c r="BZ222" s="56"/>
      <c r="CB222" s="56"/>
      <c r="CC222" s="56"/>
      <c r="CD222" s="56"/>
      <c r="CE222" s="56"/>
      <c r="CF222" s="56"/>
      <c r="CG222" s="56"/>
      <c r="CH222" s="56"/>
      <c r="CI222" s="56"/>
      <c r="CJ222" s="56"/>
      <c r="CL222" s="56"/>
      <c r="CM222" s="56"/>
      <c r="CN222" s="56"/>
      <c r="CO222" s="56"/>
      <c r="CP222" s="56"/>
      <c r="CQ222" s="56"/>
      <c r="CR222" s="56"/>
      <c r="CS222" s="56"/>
      <c r="CT222" s="56"/>
      <c r="CV222" s="56"/>
      <c r="CW222" s="56"/>
      <c r="CX222" s="56"/>
      <c r="CY222" s="56"/>
      <c r="CZ222" s="56"/>
      <c r="DA222" s="56"/>
      <c r="DB222" s="56"/>
      <c r="DC222" s="56"/>
      <c r="DD222" s="56"/>
      <c r="DF222" s="56"/>
      <c r="DG222" s="56"/>
      <c r="DH222" s="56"/>
      <c r="DI222" s="56"/>
      <c r="DJ222" s="56"/>
      <c r="DK222" s="56"/>
      <c r="DL222" s="56"/>
      <c r="DM222" s="56"/>
      <c r="DN222" s="56"/>
      <c r="DP222" s="56"/>
      <c r="DQ222" s="56"/>
      <c r="DR222" s="56"/>
      <c r="DS222" s="56"/>
      <c r="DT222" s="56"/>
      <c r="DU222" s="56"/>
      <c r="DV222" s="56"/>
      <c r="DW222" s="56"/>
      <c r="DX222" s="56"/>
      <c r="DZ222" s="56"/>
      <c r="EA222" s="56"/>
      <c r="EB222" s="56"/>
      <c r="EC222" s="56"/>
      <c r="ED222" s="56"/>
      <c r="EE222" s="56"/>
      <c r="EF222" s="56"/>
      <c r="EG222" s="56"/>
      <c r="EH222" s="56"/>
      <c r="EJ222" s="56"/>
      <c r="EK222" s="56"/>
      <c r="EL222" s="56"/>
      <c r="EM222" s="56"/>
      <c r="EN222" s="56"/>
      <c r="EO222" s="56"/>
      <c r="EP222" s="56"/>
      <c r="EQ222" s="56"/>
      <c r="ER222" s="56"/>
      <c r="ET222" s="56"/>
      <c r="EU222" s="56"/>
      <c r="EV222" s="56"/>
      <c r="EW222" s="56"/>
      <c r="EX222" s="56"/>
      <c r="EY222" s="56"/>
      <c r="EZ222" s="56"/>
      <c r="FA222" s="56"/>
      <c r="FB222" s="56"/>
      <c r="FD222" s="56"/>
      <c r="FE222" s="56"/>
      <c r="FF222" s="56"/>
      <c r="FG222" s="56"/>
      <c r="FH222" s="56"/>
      <c r="FI222" s="56"/>
      <c r="FJ222" s="56"/>
      <c r="FK222" s="56"/>
      <c r="FL222" s="56"/>
      <c r="FN222" s="56"/>
      <c r="FO222" s="56"/>
      <c r="FP222" s="56"/>
      <c r="FQ222" s="56"/>
      <c r="FR222" s="56"/>
      <c r="FS222" s="56"/>
      <c r="FT222" s="56"/>
      <c r="FU222" s="56"/>
      <c r="FV222" s="56"/>
      <c r="FX222" s="56"/>
      <c r="FY222" s="56"/>
      <c r="FZ222" s="56"/>
      <c r="GA222" s="56"/>
      <c r="GB222" s="56"/>
      <c r="GC222" s="56"/>
      <c r="GD222" s="56"/>
      <c r="GE222" s="56"/>
      <c r="GF222" s="56"/>
      <c r="GH222" s="56"/>
      <c r="GI222" s="56"/>
      <c r="GJ222" s="56"/>
      <c r="GK222" s="56"/>
      <c r="GL222" s="56"/>
      <c r="GM222" s="56"/>
      <c r="GN222" s="56"/>
      <c r="GO222" s="56"/>
      <c r="GP222" s="56"/>
      <c r="GR222" s="56"/>
      <c r="GS222" s="56"/>
      <c r="GT222" s="56"/>
      <c r="GU222" s="56"/>
      <c r="GV222" s="56"/>
      <c r="GW222" s="56"/>
      <c r="GX222" s="56"/>
      <c r="GY222" s="56"/>
      <c r="GZ222" s="56"/>
      <c r="HB222" s="56"/>
      <c r="HC222" s="56"/>
      <c r="HD222" s="56"/>
      <c r="HE222" s="56"/>
      <c r="HF222" s="56"/>
      <c r="HG222" s="56"/>
      <c r="HH222" s="56"/>
      <c r="HI222" s="56"/>
      <c r="HJ222" s="56"/>
      <c r="HL222" s="56"/>
      <c r="HM222" s="56"/>
      <c r="HN222" s="56"/>
      <c r="HO222" s="56"/>
      <c r="HP222" s="56"/>
      <c r="HQ222" s="56"/>
      <c r="HR222" s="56"/>
      <c r="HS222" s="56"/>
      <c r="HT222" s="56"/>
      <c r="HV222" s="56"/>
      <c r="HW222" s="56"/>
      <c r="HX222" s="56"/>
      <c r="HY222" s="56"/>
      <c r="HZ222" s="56"/>
      <c r="IA222" s="56"/>
      <c r="IB222" s="56"/>
      <c r="IC222" s="56"/>
      <c r="ID222" s="56"/>
      <c r="IF222" s="56"/>
      <c r="IG222" s="56"/>
      <c r="IH222" s="56"/>
      <c r="II222" s="56"/>
      <c r="IJ222" s="56"/>
      <c r="IK222" s="56"/>
      <c r="IL222" s="56"/>
      <c r="IM222" s="56"/>
      <c r="IN222" s="56"/>
      <c r="IP222" s="56"/>
      <c r="IQ222" s="56"/>
      <c r="IR222" s="56"/>
      <c r="IS222" s="56"/>
      <c r="IT222" s="56"/>
      <c r="IU222" s="56"/>
    </row>
    <row r="223" spans="1:255" ht="12.75" customHeight="1" thickBot="1" x14ac:dyDescent="0.25">
      <c r="A223" s="106"/>
      <c r="B223" s="107">
        <v>6168.27</v>
      </c>
      <c r="C223" s="58" t="s">
        <v>65</v>
      </c>
      <c r="D223" s="67"/>
      <c r="E223" s="59"/>
      <c r="F223" s="59"/>
      <c r="G223" s="59"/>
      <c r="H223" s="60"/>
      <c r="I223" s="61"/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106"/>
      <c r="B224" s="108">
        <v>5403.18</v>
      </c>
      <c r="C224" s="95" t="s">
        <v>66</v>
      </c>
      <c r="D224" s="96"/>
      <c r="E224" s="97"/>
      <c r="F224" s="97"/>
      <c r="G224" s="97"/>
      <c r="H224" s="98"/>
      <c r="I224" s="99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106"/>
      <c r="B225" s="109">
        <v>6162.57</v>
      </c>
      <c r="C225" s="88" t="s">
        <v>69</v>
      </c>
      <c r="D225" s="89"/>
      <c r="E225" s="47"/>
      <c r="F225" s="47"/>
      <c r="G225" s="47"/>
      <c r="H225" s="48"/>
      <c r="I225" s="49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106"/>
      <c r="B226" s="109">
        <v>6114.25</v>
      </c>
      <c r="C226" s="88" t="s">
        <v>71</v>
      </c>
      <c r="D226" s="89"/>
      <c r="E226" s="47"/>
      <c r="F226" s="47"/>
      <c r="G226" s="47"/>
      <c r="H226" s="48"/>
      <c r="I226" s="49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106"/>
      <c r="B227" s="109">
        <v>6177.31</v>
      </c>
      <c r="C227" s="88" t="s">
        <v>72</v>
      </c>
      <c r="D227" s="89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2.75" customHeight="1" thickBot="1" x14ac:dyDescent="0.25">
      <c r="A228" s="106"/>
      <c r="B228" s="109">
        <v>6076.31</v>
      </c>
      <c r="C228" s="88" t="s">
        <v>73</v>
      </c>
      <c r="D228" s="89"/>
      <c r="E228" s="47"/>
      <c r="F228" s="47"/>
      <c r="G228" s="47"/>
      <c r="H228" s="48"/>
      <c r="I228" s="49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2.75" customHeight="1" thickBot="1" x14ac:dyDescent="0.25">
      <c r="A229" s="11"/>
      <c r="B229" s="109">
        <v>5098.9759999999997</v>
      </c>
      <c r="C229" s="88" t="s">
        <v>74</v>
      </c>
      <c r="D229" s="89"/>
      <c r="E229" s="47"/>
      <c r="F229" s="47"/>
      <c r="G229" s="47"/>
      <c r="H229" s="48"/>
      <c r="I229" s="49"/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12.75" customHeight="1" thickBot="1" x14ac:dyDescent="0.25">
      <c r="A230" s="11"/>
      <c r="B230" s="109">
        <v>5391.741</v>
      </c>
      <c r="C230" s="88" t="s">
        <v>75</v>
      </c>
      <c r="D230" s="89"/>
      <c r="E230" s="47"/>
      <c r="F230" s="47"/>
      <c r="G230" s="47"/>
      <c r="H230" s="48"/>
      <c r="I230" s="49"/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ht="12.75" customHeight="1" thickBot="1" x14ac:dyDescent="0.25">
      <c r="A231" s="11"/>
      <c r="B231" s="109">
        <v>6074.625</v>
      </c>
      <c r="C231" s="88" t="s">
        <v>76</v>
      </c>
      <c r="D231" s="89"/>
      <c r="E231" s="47"/>
      <c r="F231" s="47"/>
      <c r="G231" s="47"/>
      <c r="H231" s="48"/>
      <c r="I231" s="49"/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12.75" customHeight="1" thickBot="1" x14ac:dyDescent="0.25">
      <c r="A232" s="11"/>
      <c r="B232" s="109">
        <v>4934.1970000000001</v>
      </c>
      <c r="C232" s="88" t="s">
        <v>77</v>
      </c>
      <c r="D232" s="89"/>
      <c r="E232" s="47"/>
      <c r="F232" s="47"/>
      <c r="G232" s="47"/>
      <c r="H232" s="48"/>
      <c r="I232" s="49"/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W232" s="56"/>
      <c r="X232" s="56"/>
      <c r="Y232" s="56"/>
      <c r="Z232" s="56"/>
      <c r="AA232" s="56"/>
      <c r="AB232" s="56"/>
      <c r="AD232" s="56"/>
      <c r="AE232" s="56"/>
      <c r="AF232" s="56"/>
      <c r="AG232" s="56"/>
      <c r="AH232" s="56"/>
      <c r="AI232" s="56"/>
      <c r="AJ232" s="56"/>
      <c r="AK232" s="56"/>
      <c r="AL232" s="56"/>
      <c r="AN232" s="56"/>
      <c r="AO232" s="56"/>
      <c r="AP232" s="56"/>
      <c r="AQ232" s="56"/>
      <c r="AR232" s="56"/>
      <c r="AS232" s="56"/>
      <c r="AT232" s="56"/>
      <c r="AU232" s="56"/>
      <c r="AV232" s="56"/>
      <c r="AX232" s="56"/>
      <c r="AY232" s="56"/>
      <c r="AZ232" s="56"/>
      <c r="BA232" s="56"/>
      <c r="BB232" s="56"/>
      <c r="BC232" s="56"/>
      <c r="BD232" s="56"/>
      <c r="BE232" s="56"/>
      <c r="BF232" s="56"/>
      <c r="BH232" s="56"/>
      <c r="BI232" s="56"/>
      <c r="BJ232" s="56"/>
      <c r="BK232" s="56"/>
      <c r="BL232" s="56"/>
      <c r="BM232" s="56"/>
      <c r="BN232" s="56"/>
      <c r="BO232" s="56"/>
      <c r="BP232" s="56"/>
      <c r="BR232" s="56"/>
      <c r="BS232" s="56"/>
      <c r="BT232" s="56"/>
      <c r="BU232" s="56"/>
      <c r="BV232" s="56"/>
      <c r="BW232" s="56"/>
      <c r="BX232" s="56"/>
      <c r="BY232" s="56"/>
      <c r="BZ232" s="56"/>
      <c r="CB232" s="56"/>
      <c r="CC232" s="56"/>
      <c r="CD232" s="56"/>
      <c r="CE232" s="56"/>
      <c r="CF232" s="56"/>
      <c r="CG232" s="56"/>
      <c r="CH232" s="56"/>
      <c r="CI232" s="56"/>
      <c r="CJ232" s="56"/>
      <c r="CL232" s="56"/>
      <c r="CM232" s="56"/>
      <c r="CN232" s="56"/>
      <c r="CO232" s="56"/>
      <c r="CP232" s="56"/>
      <c r="CQ232" s="56"/>
      <c r="CR232" s="56"/>
      <c r="CS232" s="56"/>
      <c r="CT232" s="56"/>
      <c r="CV232" s="56"/>
      <c r="CW232" s="56"/>
      <c r="CX232" s="56"/>
      <c r="CY232" s="56"/>
      <c r="CZ232" s="56"/>
      <c r="DA232" s="56"/>
      <c r="DB232" s="56"/>
      <c r="DC232" s="56"/>
      <c r="DD232" s="56"/>
      <c r="DF232" s="56"/>
      <c r="DG232" s="56"/>
      <c r="DH232" s="56"/>
      <c r="DI232" s="56"/>
      <c r="DJ232" s="56"/>
      <c r="DK232" s="56"/>
      <c r="DL232" s="56"/>
      <c r="DM232" s="56"/>
      <c r="DN232" s="56"/>
      <c r="DP232" s="56"/>
      <c r="DQ232" s="56"/>
      <c r="DR232" s="56"/>
      <c r="DS232" s="56"/>
      <c r="DT232" s="56"/>
      <c r="DU232" s="56"/>
      <c r="DV232" s="56"/>
      <c r="DW232" s="56"/>
      <c r="DX232" s="56"/>
      <c r="DZ232" s="56"/>
      <c r="EA232" s="56"/>
      <c r="EB232" s="56"/>
      <c r="EC232" s="56"/>
      <c r="ED232" s="56"/>
      <c r="EE232" s="56"/>
      <c r="EF232" s="56"/>
      <c r="EG232" s="56"/>
      <c r="EH232" s="56"/>
      <c r="EJ232" s="56"/>
      <c r="EK232" s="56"/>
      <c r="EL232" s="56"/>
      <c r="EM232" s="56"/>
      <c r="EN232" s="56"/>
      <c r="EO232" s="56"/>
      <c r="EP232" s="56"/>
      <c r="EQ232" s="56"/>
      <c r="ER232" s="56"/>
      <c r="ET232" s="56"/>
      <c r="EU232" s="56"/>
      <c r="EV232" s="56"/>
      <c r="EW232" s="56"/>
      <c r="EX232" s="56"/>
      <c r="EY232" s="56"/>
      <c r="EZ232" s="56"/>
      <c r="FA232" s="56"/>
      <c r="FB232" s="56"/>
      <c r="FD232" s="56"/>
      <c r="FE232" s="56"/>
      <c r="FF232" s="56"/>
      <c r="FG232" s="56"/>
      <c r="FH232" s="56"/>
      <c r="FI232" s="56"/>
      <c r="FJ232" s="56"/>
      <c r="FK232" s="56"/>
      <c r="FL232" s="56"/>
      <c r="FN232" s="56"/>
      <c r="FO232" s="56"/>
      <c r="FP232" s="56"/>
      <c r="FQ232" s="56"/>
      <c r="FR232" s="56"/>
      <c r="FS232" s="56"/>
      <c r="FT232" s="56"/>
      <c r="FU232" s="56"/>
      <c r="FV232" s="56"/>
      <c r="FX232" s="56"/>
      <c r="FY232" s="56"/>
      <c r="FZ232" s="56"/>
      <c r="GA232" s="56"/>
      <c r="GB232" s="56"/>
      <c r="GC232" s="56"/>
      <c r="GD232" s="56"/>
      <c r="GE232" s="56"/>
      <c r="GF232" s="56"/>
      <c r="GH232" s="56"/>
      <c r="GI232" s="56"/>
      <c r="GJ232" s="56"/>
      <c r="GK232" s="56"/>
      <c r="GL232" s="56"/>
      <c r="GM232" s="56"/>
      <c r="GN232" s="56"/>
      <c r="GO232" s="56"/>
      <c r="GP232" s="56"/>
      <c r="GR232" s="56"/>
      <c r="GS232" s="56"/>
      <c r="GT232" s="56"/>
      <c r="GU232" s="56"/>
      <c r="GV232" s="56"/>
      <c r="GW232" s="56"/>
      <c r="GX232" s="56"/>
      <c r="GY232" s="56"/>
      <c r="GZ232" s="56"/>
      <c r="HB232" s="56"/>
      <c r="HC232" s="56"/>
      <c r="HD232" s="56"/>
      <c r="HE232" s="56"/>
      <c r="HF232" s="56"/>
      <c r="HG232" s="56"/>
      <c r="HH232" s="56"/>
      <c r="HI232" s="56"/>
      <c r="HJ232" s="56"/>
      <c r="HL232" s="56"/>
      <c r="HM232" s="56"/>
      <c r="HN232" s="56"/>
      <c r="HO232" s="56"/>
      <c r="HP232" s="56"/>
      <c r="HQ232" s="56"/>
      <c r="HR232" s="56"/>
      <c r="HS232" s="56"/>
      <c r="HT232" s="56"/>
      <c r="HV232" s="56"/>
      <c r="HW232" s="56"/>
      <c r="HX232" s="56"/>
      <c r="HY232" s="56"/>
      <c r="HZ232" s="56"/>
      <c r="IA232" s="56"/>
      <c r="IB232" s="56"/>
      <c r="IC232" s="56"/>
      <c r="ID232" s="56"/>
      <c r="IF232" s="56"/>
      <c r="IG232" s="56"/>
      <c r="IH232" s="56"/>
      <c r="II232" s="56"/>
      <c r="IJ232" s="56"/>
      <c r="IK232" s="56"/>
      <c r="IL232" s="56"/>
      <c r="IM232" s="56"/>
      <c r="IN232" s="56"/>
      <c r="IP232" s="56"/>
      <c r="IQ232" s="56"/>
      <c r="IR232" s="56"/>
      <c r="IS232" s="56"/>
      <c r="IT232" s="56"/>
      <c r="IU232" s="56"/>
    </row>
    <row r="233" spans="1:255" ht="12.75" customHeight="1" thickBot="1" x14ac:dyDescent="0.25">
      <c r="A233" s="11"/>
      <c r="B233" s="109">
        <v>4996.7380000000003</v>
      </c>
      <c r="C233" s="88" t="s">
        <v>78</v>
      </c>
      <c r="D233" s="89"/>
      <c r="E233" s="47"/>
      <c r="F233" s="47"/>
      <c r="G233" s="47"/>
      <c r="H233" s="48"/>
      <c r="I233" s="49"/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W233" s="56"/>
      <c r="X233" s="56"/>
      <c r="Y233" s="56"/>
      <c r="Z233" s="56"/>
      <c r="AA233" s="56"/>
      <c r="AB233" s="56"/>
      <c r="AD233" s="56"/>
      <c r="AE233" s="56"/>
      <c r="AF233" s="56"/>
      <c r="AG233" s="56"/>
      <c r="AH233" s="56"/>
      <c r="AI233" s="56"/>
      <c r="AJ233" s="56"/>
      <c r="AK233" s="56"/>
      <c r="AL233" s="56"/>
      <c r="AN233" s="56"/>
      <c r="AO233" s="56"/>
      <c r="AP233" s="56"/>
      <c r="AQ233" s="56"/>
      <c r="AR233" s="56"/>
      <c r="AS233" s="56"/>
      <c r="AT233" s="56"/>
      <c r="AU233" s="56"/>
      <c r="AV233" s="56"/>
      <c r="AX233" s="56"/>
      <c r="AY233" s="56"/>
      <c r="AZ233" s="56"/>
      <c r="BA233" s="56"/>
      <c r="BB233" s="56"/>
      <c r="BC233" s="56"/>
      <c r="BD233" s="56"/>
      <c r="BE233" s="56"/>
      <c r="BF233" s="56"/>
      <c r="BH233" s="56"/>
      <c r="BI233" s="56"/>
      <c r="BJ233" s="56"/>
      <c r="BK233" s="56"/>
      <c r="BL233" s="56"/>
      <c r="BM233" s="56"/>
      <c r="BN233" s="56"/>
      <c r="BO233" s="56"/>
      <c r="BP233" s="56"/>
      <c r="BR233" s="56"/>
      <c r="BS233" s="56"/>
      <c r="BT233" s="56"/>
      <c r="BU233" s="56"/>
      <c r="BV233" s="56"/>
      <c r="BW233" s="56"/>
      <c r="BX233" s="56"/>
      <c r="BY233" s="56"/>
      <c r="BZ233" s="56"/>
      <c r="CB233" s="56"/>
      <c r="CC233" s="56"/>
      <c r="CD233" s="56"/>
      <c r="CE233" s="56"/>
      <c r="CF233" s="56"/>
      <c r="CG233" s="56"/>
      <c r="CH233" s="56"/>
      <c r="CI233" s="56"/>
      <c r="CJ233" s="56"/>
      <c r="CL233" s="56"/>
      <c r="CM233" s="56"/>
      <c r="CN233" s="56"/>
      <c r="CO233" s="56"/>
      <c r="CP233" s="56"/>
      <c r="CQ233" s="56"/>
      <c r="CR233" s="56"/>
      <c r="CS233" s="56"/>
      <c r="CT233" s="56"/>
      <c r="CV233" s="56"/>
      <c r="CW233" s="56"/>
      <c r="CX233" s="56"/>
      <c r="CY233" s="56"/>
      <c r="CZ233" s="56"/>
      <c r="DA233" s="56"/>
      <c r="DB233" s="56"/>
      <c r="DC233" s="56"/>
      <c r="DD233" s="56"/>
      <c r="DF233" s="56"/>
      <c r="DG233" s="56"/>
      <c r="DH233" s="56"/>
      <c r="DI233" s="56"/>
      <c r="DJ233" s="56"/>
      <c r="DK233" s="56"/>
      <c r="DL233" s="56"/>
      <c r="DM233" s="56"/>
      <c r="DN233" s="56"/>
      <c r="DP233" s="56"/>
      <c r="DQ233" s="56"/>
      <c r="DR233" s="56"/>
      <c r="DS233" s="56"/>
      <c r="DT233" s="56"/>
      <c r="DU233" s="56"/>
      <c r="DV233" s="56"/>
      <c r="DW233" s="56"/>
      <c r="DX233" s="56"/>
      <c r="DZ233" s="56"/>
      <c r="EA233" s="56"/>
      <c r="EB233" s="56"/>
      <c r="EC233" s="56"/>
      <c r="ED233" s="56"/>
      <c r="EE233" s="56"/>
      <c r="EF233" s="56"/>
      <c r="EG233" s="56"/>
      <c r="EH233" s="56"/>
      <c r="EJ233" s="56"/>
      <c r="EK233" s="56"/>
      <c r="EL233" s="56"/>
      <c r="EM233" s="56"/>
      <c r="EN233" s="56"/>
      <c r="EO233" s="56"/>
      <c r="EP233" s="56"/>
      <c r="EQ233" s="56"/>
      <c r="ER233" s="56"/>
      <c r="ET233" s="56"/>
      <c r="EU233" s="56"/>
      <c r="EV233" s="56"/>
      <c r="EW233" s="56"/>
      <c r="EX233" s="56"/>
      <c r="EY233" s="56"/>
      <c r="EZ233" s="56"/>
      <c r="FA233" s="56"/>
      <c r="FB233" s="56"/>
      <c r="FD233" s="56"/>
      <c r="FE233" s="56"/>
      <c r="FF233" s="56"/>
      <c r="FG233" s="56"/>
      <c r="FH233" s="56"/>
      <c r="FI233" s="56"/>
      <c r="FJ233" s="56"/>
      <c r="FK233" s="56"/>
      <c r="FL233" s="56"/>
      <c r="FN233" s="56"/>
      <c r="FO233" s="56"/>
      <c r="FP233" s="56"/>
      <c r="FQ233" s="56"/>
      <c r="FR233" s="56"/>
      <c r="FS233" s="56"/>
      <c r="FT233" s="56"/>
      <c r="FU233" s="56"/>
      <c r="FV233" s="56"/>
      <c r="FX233" s="56"/>
      <c r="FY233" s="56"/>
      <c r="FZ233" s="56"/>
      <c r="GA233" s="56"/>
      <c r="GB233" s="56"/>
      <c r="GC233" s="56"/>
      <c r="GD233" s="56"/>
      <c r="GE233" s="56"/>
      <c r="GF233" s="56"/>
      <c r="GH233" s="56"/>
      <c r="GI233" s="56"/>
      <c r="GJ233" s="56"/>
      <c r="GK233" s="56"/>
      <c r="GL233" s="56"/>
      <c r="GM233" s="56"/>
      <c r="GN233" s="56"/>
      <c r="GO233" s="56"/>
      <c r="GP233" s="56"/>
      <c r="GR233" s="56"/>
      <c r="GS233" s="56"/>
      <c r="GT233" s="56"/>
      <c r="GU233" s="56"/>
      <c r="GV233" s="56"/>
      <c r="GW233" s="56"/>
      <c r="GX233" s="56"/>
      <c r="GY233" s="56"/>
      <c r="GZ233" s="56"/>
      <c r="HB233" s="56"/>
      <c r="HC233" s="56"/>
      <c r="HD233" s="56"/>
      <c r="HE233" s="56"/>
      <c r="HF233" s="56"/>
      <c r="HG233" s="56"/>
      <c r="HH233" s="56"/>
      <c r="HI233" s="56"/>
      <c r="HJ233" s="56"/>
      <c r="HL233" s="56"/>
      <c r="HM233" s="56"/>
      <c r="HN233" s="56"/>
      <c r="HO233" s="56"/>
      <c r="HP233" s="56"/>
      <c r="HQ233" s="56"/>
      <c r="HR233" s="56"/>
      <c r="HS233" s="56"/>
      <c r="HT233" s="56"/>
      <c r="HV233" s="56"/>
      <c r="HW233" s="56"/>
      <c r="HX233" s="56"/>
      <c r="HY233" s="56"/>
      <c r="HZ233" s="56"/>
      <c r="IA233" s="56"/>
      <c r="IB233" s="56"/>
      <c r="IC233" s="56"/>
      <c r="ID233" s="56"/>
      <c r="IF233" s="56"/>
      <c r="IG233" s="56"/>
      <c r="IH233" s="56"/>
      <c r="II233" s="56"/>
      <c r="IJ233" s="56"/>
      <c r="IK233" s="56"/>
      <c r="IL233" s="56"/>
      <c r="IM233" s="56"/>
      <c r="IN233" s="56"/>
      <c r="IP233" s="56"/>
      <c r="IQ233" s="56"/>
      <c r="IR233" s="56"/>
      <c r="IS233" s="56"/>
      <c r="IT233" s="56"/>
      <c r="IU233" s="56"/>
    </row>
    <row r="234" spans="1:255" ht="13.5" thickBot="1" x14ac:dyDescent="0.25">
      <c r="A234" s="11"/>
      <c r="B234" s="109">
        <v>6230.2060000000001</v>
      </c>
      <c r="C234" s="88" t="s">
        <v>79</v>
      </c>
      <c r="D234" s="89"/>
      <c r="E234" s="47"/>
      <c r="F234" s="47"/>
      <c r="G234" s="47"/>
      <c r="H234" s="48"/>
      <c r="I234" s="49"/>
      <c r="J234" s="56"/>
      <c r="K234" s="56"/>
      <c r="L234" s="56"/>
      <c r="M234" s="56"/>
      <c r="N234" s="56"/>
      <c r="O234" s="56"/>
      <c r="P234" s="56"/>
      <c r="Q234" s="56"/>
      <c r="R234" s="56"/>
      <c r="T234" s="56"/>
      <c r="U234" s="56"/>
      <c r="V234" s="56"/>
      <c r="W234" s="56"/>
      <c r="X234" s="56"/>
      <c r="Y234" s="56"/>
      <c r="Z234" s="56"/>
      <c r="AA234" s="56"/>
      <c r="AB234" s="56"/>
      <c r="AD234" s="56"/>
      <c r="AE234" s="56"/>
      <c r="AF234" s="56"/>
      <c r="AG234" s="56"/>
      <c r="AH234" s="56"/>
      <c r="AI234" s="56"/>
      <c r="AJ234" s="56"/>
      <c r="AK234" s="56"/>
      <c r="AL234" s="56"/>
      <c r="AN234" s="56"/>
      <c r="AO234" s="56"/>
      <c r="AP234" s="56"/>
      <c r="AQ234" s="56"/>
      <c r="AR234" s="56"/>
      <c r="AS234" s="56"/>
      <c r="AT234" s="56"/>
      <c r="AU234" s="56"/>
      <c r="AV234" s="56"/>
      <c r="AX234" s="56"/>
      <c r="AY234" s="56"/>
      <c r="AZ234" s="56"/>
      <c r="BA234" s="56"/>
      <c r="BB234" s="56"/>
      <c r="BC234" s="56"/>
      <c r="BD234" s="56"/>
      <c r="BE234" s="56"/>
      <c r="BF234" s="56"/>
      <c r="BH234" s="56"/>
      <c r="BI234" s="56"/>
      <c r="BJ234" s="56"/>
      <c r="BK234" s="56"/>
      <c r="BL234" s="56"/>
      <c r="BM234" s="56"/>
      <c r="BN234" s="56"/>
      <c r="BO234" s="56"/>
      <c r="BP234" s="56"/>
      <c r="BR234" s="56"/>
      <c r="BS234" s="56"/>
      <c r="BT234" s="56"/>
      <c r="BU234" s="56"/>
      <c r="BV234" s="56"/>
      <c r="BW234" s="56"/>
      <c r="BX234" s="56"/>
      <c r="BY234" s="56"/>
      <c r="BZ234" s="56"/>
      <c r="CB234" s="56"/>
      <c r="CC234" s="56"/>
      <c r="CD234" s="56"/>
      <c r="CE234" s="56"/>
      <c r="CF234" s="56"/>
      <c r="CG234" s="56"/>
      <c r="CH234" s="56"/>
      <c r="CI234" s="56"/>
      <c r="CJ234" s="56"/>
      <c r="CL234" s="56"/>
      <c r="CM234" s="56"/>
      <c r="CN234" s="56"/>
      <c r="CO234" s="56"/>
      <c r="CP234" s="56"/>
      <c r="CQ234" s="56"/>
      <c r="CR234" s="56"/>
      <c r="CS234" s="56"/>
      <c r="CT234" s="56"/>
      <c r="CV234" s="56"/>
      <c r="CW234" s="56"/>
      <c r="CX234" s="56"/>
      <c r="CY234" s="56"/>
      <c r="CZ234" s="56"/>
      <c r="DA234" s="56"/>
      <c r="DB234" s="56"/>
      <c r="DC234" s="56"/>
      <c r="DD234" s="56"/>
      <c r="DF234" s="56"/>
      <c r="DG234" s="56"/>
      <c r="DH234" s="56"/>
      <c r="DI234" s="56"/>
      <c r="DJ234" s="56"/>
      <c r="DK234" s="56"/>
      <c r="DL234" s="56"/>
      <c r="DM234" s="56"/>
      <c r="DN234" s="56"/>
      <c r="DP234" s="56"/>
      <c r="DQ234" s="56"/>
      <c r="DR234" s="56"/>
      <c r="DS234" s="56"/>
      <c r="DT234" s="56"/>
      <c r="DU234" s="56"/>
      <c r="DV234" s="56"/>
      <c r="DW234" s="56"/>
      <c r="DX234" s="56"/>
      <c r="DZ234" s="56"/>
      <c r="EA234" s="56"/>
      <c r="EB234" s="56"/>
      <c r="EC234" s="56"/>
      <c r="ED234" s="56"/>
      <c r="EE234" s="56"/>
      <c r="EF234" s="56"/>
      <c r="EG234" s="56"/>
      <c r="EH234" s="56"/>
      <c r="EJ234" s="56"/>
      <c r="EK234" s="56"/>
      <c r="EL234" s="56"/>
      <c r="EM234" s="56"/>
      <c r="EN234" s="56"/>
      <c r="EO234" s="56"/>
      <c r="EP234" s="56"/>
      <c r="EQ234" s="56"/>
      <c r="ER234" s="56"/>
      <c r="ET234" s="56"/>
      <c r="EU234" s="56"/>
      <c r="EV234" s="56"/>
      <c r="EW234" s="56"/>
      <c r="EX234" s="56"/>
      <c r="EY234" s="56"/>
      <c r="EZ234" s="56"/>
      <c r="FA234" s="56"/>
      <c r="FB234" s="56"/>
      <c r="FD234" s="56"/>
      <c r="FE234" s="56"/>
      <c r="FF234" s="56"/>
      <c r="FG234" s="56"/>
      <c r="FH234" s="56"/>
      <c r="FI234" s="56"/>
      <c r="FJ234" s="56"/>
      <c r="FK234" s="56"/>
      <c r="FL234" s="56"/>
      <c r="FN234" s="56"/>
      <c r="FO234" s="56"/>
      <c r="FP234" s="56"/>
      <c r="FQ234" s="56"/>
      <c r="FR234" s="56"/>
      <c r="FS234" s="56"/>
      <c r="FT234" s="56"/>
      <c r="FU234" s="56"/>
      <c r="FV234" s="56"/>
      <c r="FX234" s="56"/>
      <c r="FY234" s="56"/>
      <c r="FZ234" s="56"/>
      <c r="GA234" s="56"/>
      <c r="GB234" s="56"/>
      <c r="GC234" s="56"/>
      <c r="GD234" s="56"/>
      <c r="GE234" s="56"/>
      <c r="GF234" s="56"/>
      <c r="GH234" s="56"/>
      <c r="GI234" s="56"/>
      <c r="GJ234" s="56"/>
      <c r="GK234" s="56"/>
      <c r="GL234" s="56"/>
      <c r="GM234" s="56"/>
      <c r="GN234" s="56"/>
      <c r="GO234" s="56"/>
      <c r="GP234" s="56"/>
      <c r="GR234" s="56"/>
      <c r="GS234" s="56"/>
      <c r="GT234" s="56"/>
      <c r="GU234" s="56"/>
      <c r="GV234" s="56"/>
      <c r="GW234" s="56"/>
      <c r="GX234" s="56"/>
      <c r="GY234" s="56"/>
      <c r="GZ234" s="56"/>
      <c r="HB234" s="56"/>
      <c r="HC234" s="56"/>
      <c r="HD234" s="56"/>
      <c r="HE234" s="56"/>
      <c r="HF234" s="56"/>
      <c r="HG234" s="56"/>
      <c r="HH234" s="56"/>
      <c r="HI234" s="56"/>
      <c r="HJ234" s="56"/>
      <c r="HL234" s="56"/>
      <c r="HM234" s="56"/>
      <c r="HN234" s="56"/>
      <c r="HO234" s="56"/>
      <c r="HP234" s="56"/>
      <c r="HQ234" s="56"/>
      <c r="HR234" s="56"/>
      <c r="HS234" s="56"/>
      <c r="HT234" s="56"/>
      <c r="HV234" s="56"/>
      <c r="HW234" s="56"/>
      <c r="HX234" s="56"/>
      <c r="HY234" s="56"/>
      <c r="HZ234" s="56"/>
      <c r="IA234" s="56"/>
      <c r="IB234" s="56"/>
      <c r="IC234" s="56"/>
      <c r="ID234" s="56"/>
      <c r="IF234" s="56"/>
      <c r="IG234" s="56"/>
      <c r="IH234" s="56"/>
      <c r="II234" s="56"/>
      <c r="IJ234" s="56"/>
      <c r="IK234" s="56"/>
      <c r="IL234" s="56"/>
      <c r="IM234" s="56"/>
      <c r="IN234" s="56"/>
      <c r="IP234" s="56"/>
      <c r="IQ234" s="56"/>
      <c r="IR234" s="56"/>
      <c r="IS234" s="56"/>
      <c r="IT234" s="56"/>
      <c r="IU234" s="56"/>
    </row>
    <row r="235" spans="1:255" ht="13.5" thickBot="1" x14ac:dyDescent="0.25">
      <c r="A235" s="11"/>
      <c r="B235" s="188"/>
      <c r="C235" s="73" t="s">
        <v>86</v>
      </c>
      <c r="D235" s="166"/>
      <c r="E235" s="53"/>
      <c r="F235" s="53"/>
      <c r="G235" s="53"/>
      <c r="H235" s="156"/>
      <c r="I235" s="49">
        <v>2326.02</v>
      </c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W235" s="56"/>
      <c r="X235" s="56"/>
      <c r="Y235" s="56"/>
      <c r="Z235" s="56"/>
      <c r="AA235" s="56"/>
      <c r="AB235" s="56"/>
      <c r="AD235" s="56"/>
      <c r="AE235" s="56"/>
      <c r="AF235" s="56"/>
      <c r="AG235" s="56"/>
      <c r="AH235" s="56"/>
      <c r="AI235" s="56"/>
      <c r="AJ235" s="56"/>
      <c r="AK235" s="56"/>
      <c r="AL235" s="56"/>
      <c r="AN235" s="56"/>
      <c r="AO235" s="56"/>
      <c r="AP235" s="56"/>
      <c r="AQ235" s="56"/>
      <c r="AR235" s="56"/>
      <c r="AS235" s="56"/>
      <c r="AT235" s="56"/>
      <c r="AU235" s="56"/>
      <c r="AV235" s="56"/>
      <c r="AX235" s="56"/>
      <c r="AY235" s="56"/>
      <c r="AZ235" s="56"/>
      <c r="BA235" s="56"/>
      <c r="BB235" s="56"/>
      <c r="BC235" s="56"/>
      <c r="BD235" s="56"/>
      <c r="BE235" s="56"/>
      <c r="BF235" s="56"/>
      <c r="BH235" s="56"/>
      <c r="BI235" s="56"/>
      <c r="BJ235" s="56"/>
      <c r="BK235" s="56"/>
      <c r="BL235" s="56"/>
      <c r="BM235" s="56"/>
      <c r="BN235" s="56"/>
      <c r="BO235" s="56"/>
      <c r="BP235" s="56"/>
      <c r="BR235" s="56"/>
      <c r="BS235" s="56"/>
      <c r="BT235" s="56"/>
      <c r="BU235" s="56"/>
      <c r="BV235" s="56"/>
      <c r="BW235" s="56"/>
      <c r="BX235" s="56"/>
      <c r="BY235" s="56"/>
      <c r="BZ235" s="56"/>
      <c r="CB235" s="56"/>
      <c r="CC235" s="56"/>
      <c r="CD235" s="56"/>
      <c r="CE235" s="56"/>
      <c r="CF235" s="56"/>
      <c r="CG235" s="56"/>
      <c r="CH235" s="56"/>
      <c r="CI235" s="56"/>
      <c r="CJ235" s="56"/>
      <c r="CL235" s="56"/>
      <c r="CM235" s="56"/>
      <c r="CN235" s="56"/>
      <c r="CO235" s="56"/>
      <c r="CP235" s="56"/>
      <c r="CQ235" s="56"/>
      <c r="CR235" s="56"/>
      <c r="CS235" s="56"/>
      <c r="CT235" s="56"/>
      <c r="CV235" s="56"/>
      <c r="CW235" s="56"/>
      <c r="CX235" s="56"/>
      <c r="CY235" s="56"/>
      <c r="CZ235" s="56"/>
      <c r="DA235" s="56"/>
      <c r="DB235" s="56"/>
      <c r="DC235" s="56"/>
      <c r="DD235" s="56"/>
      <c r="DF235" s="56"/>
      <c r="DG235" s="56"/>
      <c r="DH235" s="56"/>
      <c r="DI235" s="56"/>
      <c r="DJ235" s="56"/>
      <c r="DK235" s="56"/>
      <c r="DL235" s="56"/>
      <c r="DM235" s="56"/>
      <c r="DN235" s="56"/>
      <c r="DP235" s="56"/>
      <c r="DQ235" s="56"/>
      <c r="DR235" s="56"/>
      <c r="DS235" s="56"/>
      <c r="DT235" s="56"/>
      <c r="DU235" s="56"/>
      <c r="DV235" s="56"/>
      <c r="DW235" s="56"/>
      <c r="DX235" s="56"/>
      <c r="DZ235" s="56"/>
      <c r="EA235" s="56"/>
      <c r="EB235" s="56"/>
      <c r="EC235" s="56"/>
      <c r="ED235" s="56"/>
      <c r="EE235" s="56"/>
      <c r="EF235" s="56"/>
      <c r="EG235" s="56"/>
      <c r="EH235" s="56"/>
      <c r="EJ235" s="56"/>
      <c r="EK235" s="56"/>
      <c r="EL235" s="56"/>
      <c r="EM235" s="56"/>
      <c r="EN235" s="56"/>
      <c r="EO235" s="56"/>
      <c r="EP235" s="56"/>
      <c r="EQ235" s="56"/>
      <c r="ER235" s="56"/>
      <c r="ET235" s="56"/>
      <c r="EU235" s="56"/>
      <c r="EV235" s="56"/>
      <c r="EW235" s="56"/>
      <c r="EX235" s="56"/>
      <c r="EY235" s="56"/>
      <c r="EZ235" s="56"/>
      <c r="FA235" s="56"/>
      <c r="FB235" s="56"/>
      <c r="FD235" s="56"/>
      <c r="FE235" s="56"/>
      <c r="FF235" s="56"/>
      <c r="FG235" s="56"/>
      <c r="FH235" s="56"/>
      <c r="FI235" s="56"/>
      <c r="FJ235" s="56"/>
      <c r="FK235" s="56"/>
      <c r="FL235" s="56"/>
      <c r="FN235" s="56"/>
      <c r="FO235" s="56"/>
      <c r="FP235" s="56"/>
      <c r="FQ235" s="56"/>
      <c r="FR235" s="56"/>
      <c r="FS235" s="56"/>
      <c r="FT235" s="56"/>
      <c r="FU235" s="56"/>
      <c r="FV235" s="56"/>
      <c r="FX235" s="56"/>
      <c r="FY235" s="56"/>
      <c r="FZ235" s="56"/>
      <c r="GA235" s="56"/>
      <c r="GB235" s="56"/>
      <c r="GC235" s="56"/>
      <c r="GD235" s="56"/>
      <c r="GE235" s="56"/>
      <c r="GF235" s="56"/>
      <c r="GH235" s="56"/>
      <c r="GI235" s="56"/>
      <c r="GJ235" s="56"/>
      <c r="GK235" s="56"/>
      <c r="GL235" s="56"/>
      <c r="GM235" s="56"/>
      <c r="GN235" s="56"/>
      <c r="GO235" s="56"/>
      <c r="GP235" s="56"/>
      <c r="GR235" s="56"/>
      <c r="GS235" s="56"/>
      <c r="GT235" s="56"/>
      <c r="GU235" s="56"/>
      <c r="GV235" s="56"/>
      <c r="GW235" s="56"/>
      <c r="GX235" s="56"/>
      <c r="GY235" s="56"/>
      <c r="GZ235" s="56"/>
      <c r="HB235" s="56"/>
      <c r="HC235" s="56"/>
      <c r="HD235" s="56"/>
      <c r="HE235" s="56"/>
      <c r="HF235" s="56"/>
      <c r="HG235" s="56"/>
      <c r="HH235" s="56"/>
      <c r="HI235" s="56"/>
      <c r="HJ235" s="56"/>
      <c r="HL235" s="56"/>
      <c r="HM235" s="56"/>
      <c r="HN235" s="56"/>
      <c r="HO235" s="56"/>
      <c r="HP235" s="56"/>
      <c r="HQ235" s="56"/>
      <c r="HR235" s="56"/>
      <c r="HS235" s="56"/>
      <c r="HT235" s="56"/>
      <c r="HV235" s="56"/>
      <c r="HW235" s="56"/>
      <c r="HX235" s="56"/>
      <c r="HY235" s="56"/>
      <c r="HZ235" s="56"/>
      <c r="IA235" s="56"/>
      <c r="IB235" s="56"/>
      <c r="IC235" s="56"/>
      <c r="ID235" s="56"/>
      <c r="IF235" s="56"/>
      <c r="IG235" s="56"/>
      <c r="IH235" s="56"/>
      <c r="II235" s="56"/>
      <c r="IJ235" s="56"/>
      <c r="IK235" s="56"/>
      <c r="IL235" s="56"/>
      <c r="IM235" s="56"/>
      <c r="IN235" s="56"/>
      <c r="IP235" s="56"/>
      <c r="IQ235" s="56"/>
      <c r="IR235" s="56"/>
      <c r="IS235" s="56"/>
      <c r="IT235" s="56"/>
      <c r="IU235" s="56"/>
    </row>
    <row r="236" spans="1:255" ht="13.5" thickBot="1" x14ac:dyDescent="0.25">
      <c r="A236" s="11"/>
      <c r="B236" s="18">
        <f>SUM(B223:B234)</f>
        <v>68828.373000000007</v>
      </c>
      <c r="C236" s="17"/>
      <c r="D236" s="18"/>
      <c r="E236" s="19"/>
      <c r="F236" s="17"/>
      <c r="G236" s="17"/>
      <c r="H236" s="18" t="s">
        <v>16</v>
      </c>
      <c r="I236" s="18">
        <f>SUM(I223:I235)</f>
        <v>2326.02</v>
      </c>
      <c r="J236" s="56"/>
      <c r="K236" s="56"/>
      <c r="L236" s="56"/>
      <c r="M236" s="56"/>
      <c r="N236" s="56"/>
      <c r="O236" s="56"/>
      <c r="P236" s="56"/>
      <c r="Q236" s="56"/>
      <c r="R236" s="56"/>
      <c r="T236" s="56"/>
      <c r="U236" s="56"/>
      <c r="V236" s="56"/>
      <c r="W236" s="56"/>
      <c r="X236" s="56"/>
      <c r="Y236" s="56"/>
      <c r="Z236" s="56"/>
      <c r="AA236" s="56"/>
      <c r="AB236" s="56"/>
      <c r="AD236" s="56"/>
      <c r="AE236" s="56"/>
      <c r="AF236" s="56"/>
      <c r="AG236" s="56"/>
      <c r="AH236" s="56"/>
      <c r="AI236" s="56"/>
      <c r="AJ236" s="56"/>
      <c r="AK236" s="56"/>
      <c r="AL236" s="56"/>
      <c r="AN236" s="56"/>
      <c r="AO236" s="56"/>
      <c r="AP236" s="56"/>
      <c r="AQ236" s="56"/>
      <c r="AR236" s="56"/>
      <c r="AS236" s="56"/>
      <c r="AT236" s="56"/>
      <c r="AU236" s="56"/>
      <c r="AV236" s="56"/>
      <c r="AX236" s="56"/>
      <c r="AY236" s="56"/>
      <c r="AZ236" s="56"/>
      <c r="BA236" s="56"/>
      <c r="BB236" s="56"/>
      <c r="BC236" s="56"/>
      <c r="BD236" s="56"/>
      <c r="BE236" s="56"/>
      <c r="BF236" s="56"/>
      <c r="BH236" s="56"/>
      <c r="BI236" s="56"/>
      <c r="BJ236" s="56"/>
      <c r="BK236" s="56"/>
      <c r="BL236" s="56"/>
      <c r="BM236" s="56"/>
      <c r="BN236" s="56"/>
      <c r="BO236" s="56"/>
      <c r="BP236" s="56"/>
      <c r="BR236" s="56"/>
      <c r="BS236" s="56"/>
      <c r="BT236" s="56"/>
      <c r="BU236" s="56"/>
      <c r="BV236" s="56"/>
      <c r="BW236" s="56"/>
      <c r="BX236" s="56"/>
      <c r="BY236" s="56"/>
      <c r="BZ236" s="56"/>
      <c r="CB236" s="56"/>
      <c r="CC236" s="56"/>
      <c r="CD236" s="56"/>
      <c r="CE236" s="56"/>
      <c r="CF236" s="56"/>
      <c r="CG236" s="56"/>
      <c r="CH236" s="56"/>
      <c r="CI236" s="56"/>
      <c r="CJ236" s="56"/>
      <c r="CL236" s="56"/>
      <c r="CM236" s="56"/>
      <c r="CN236" s="56"/>
      <c r="CO236" s="56"/>
      <c r="CP236" s="56"/>
      <c r="CQ236" s="56"/>
      <c r="CR236" s="56"/>
      <c r="CS236" s="56"/>
      <c r="CT236" s="56"/>
      <c r="CV236" s="56"/>
      <c r="CW236" s="56"/>
      <c r="CX236" s="56"/>
      <c r="CY236" s="56"/>
      <c r="CZ236" s="56"/>
      <c r="DA236" s="56"/>
      <c r="DB236" s="56"/>
      <c r="DC236" s="56"/>
      <c r="DD236" s="56"/>
      <c r="DF236" s="56"/>
      <c r="DG236" s="56"/>
      <c r="DH236" s="56"/>
      <c r="DI236" s="56"/>
      <c r="DJ236" s="56"/>
      <c r="DK236" s="56"/>
      <c r="DL236" s="56"/>
      <c r="DM236" s="56"/>
      <c r="DN236" s="56"/>
      <c r="DP236" s="56"/>
      <c r="DQ236" s="56"/>
      <c r="DR236" s="56"/>
      <c r="DS236" s="56"/>
      <c r="DT236" s="56"/>
      <c r="DU236" s="56"/>
      <c r="DV236" s="56"/>
      <c r="DW236" s="56"/>
      <c r="DX236" s="56"/>
      <c r="DZ236" s="56"/>
      <c r="EA236" s="56"/>
      <c r="EB236" s="56"/>
      <c r="EC236" s="56"/>
      <c r="ED236" s="56"/>
      <c r="EE236" s="56"/>
      <c r="EF236" s="56"/>
      <c r="EG236" s="56"/>
      <c r="EH236" s="56"/>
      <c r="EJ236" s="56"/>
      <c r="EK236" s="56"/>
      <c r="EL236" s="56"/>
      <c r="EM236" s="56"/>
      <c r="EN236" s="56"/>
      <c r="EO236" s="56"/>
      <c r="EP236" s="56"/>
      <c r="EQ236" s="56"/>
      <c r="ER236" s="56"/>
      <c r="ET236" s="56"/>
      <c r="EU236" s="56"/>
      <c r="EV236" s="56"/>
      <c r="EW236" s="56"/>
      <c r="EX236" s="56"/>
      <c r="EY236" s="56"/>
      <c r="EZ236" s="56"/>
      <c r="FA236" s="56"/>
      <c r="FB236" s="56"/>
      <c r="FD236" s="56"/>
      <c r="FE236" s="56"/>
      <c r="FF236" s="56"/>
      <c r="FG236" s="56"/>
      <c r="FH236" s="56"/>
      <c r="FI236" s="56"/>
      <c r="FJ236" s="56"/>
      <c r="FK236" s="56"/>
      <c r="FL236" s="56"/>
      <c r="FN236" s="56"/>
      <c r="FO236" s="56"/>
      <c r="FP236" s="56"/>
      <c r="FQ236" s="56"/>
      <c r="FR236" s="56"/>
      <c r="FS236" s="56"/>
      <c r="FT236" s="56"/>
      <c r="FU236" s="56"/>
      <c r="FV236" s="56"/>
      <c r="FX236" s="56"/>
      <c r="FY236" s="56"/>
      <c r="FZ236" s="56"/>
      <c r="GA236" s="56"/>
      <c r="GB236" s="56"/>
      <c r="GC236" s="56"/>
      <c r="GD236" s="56"/>
      <c r="GE236" s="56"/>
      <c r="GF236" s="56"/>
      <c r="GH236" s="56"/>
      <c r="GI236" s="56"/>
      <c r="GJ236" s="56"/>
      <c r="GK236" s="56"/>
      <c r="GL236" s="56"/>
      <c r="GM236" s="56"/>
      <c r="GN236" s="56"/>
      <c r="GO236" s="56"/>
      <c r="GP236" s="56"/>
      <c r="GR236" s="56"/>
      <c r="GS236" s="56"/>
      <c r="GT236" s="56"/>
      <c r="GU236" s="56"/>
      <c r="GV236" s="56"/>
      <c r="GW236" s="56"/>
      <c r="GX236" s="56"/>
      <c r="GY236" s="56"/>
      <c r="GZ236" s="56"/>
      <c r="HB236" s="56"/>
      <c r="HC236" s="56"/>
      <c r="HD236" s="56"/>
      <c r="HE236" s="56"/>
      <c r="HF236" s="56"/>
      <c r="HG236" s="56"/>
      <c r="HH236" s="56"/>
      <c r="HI236" s="56"/>
      <c r="HJ236" s="56"/>
      <c r="HL236" s="56"/>
      <c r="HM236" s="56"/>
      <c r="HN236" s="56"/>
      <c r="HO236" s="56"/>
      <c r="HP236" s="56"/>
      <c r="HQ236" s="56"/>
      <c r="HR236" s="56"/>
      <c r="HS236" s="56"/>
      <c r="HT236" s="56"/>
      <c r="HV236" s="56"/>
      <c r="HW236" s="56"/>
      <c r="HX236" s="56"/>
      <c r="HY236" s="56"/>
      <c r="HZ236" s="56"/>
      <c r="IA236" s="56"/>
      <c r="IB236" s="56"/>
      <c r="IC236" s="56"/>
      <c r="ID236" s="56"/>
      <c r="IF236" s="56"/>
      <c r="IG236" s="56"/>
      <c r="IH236" s="56"/>
      <c r="II236" s="56"/>
      <c r="IJ236" s="56"/>
      <c r="IK236" s="56"/>
      <c r="IL236" s="56"/>
      <c r="IM236" s="56"/>
      <c r="IN236" s="56"/>
      <c r="IP236" s="56"/>
      <c r="IQ236" s="56"/>
      <c r="IR236" s="56"/>
      <c r="IS236" s="56"/>
      <c r="IT236" s="56"/>
      <c r="IU236" s="56"/>
    </row>
    <row r="237" spans="1:255" ht="77.25" thickBot="1" x14ac:dyDescent="0.25">
      <c r="A237" s="46" t="s">
        <v>98</v>
      </c>
      <c r="B237" s="117" t="s">
        <v>15</v>
      </c>
      <c r="C237" s="117" t="s">
        <v>4</v>
      </c>
      <c r="D237" s="117" t="s">
        <v>22</v>
      </c>
      <c r="E237" s="121" t="s">
        <v>17</v>
      </c>
      <c r="F237" s="117" t="s">
        <v>18</v>
      </c>
      <c r="G237" s="117" t="s">
        <v>9</v>
      </c>
      <c r="H237" s="117" t="s">
        <v>12</v>
      </c>
      <c r="I237" s="118" t="s">
        <v>11</v>
      </c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W237" s="56"/>
      <c r="X237" s="56"/>
      <c r="Y237" s="56"/>
      <c r="Z237" s="56"/>
      <c r="AA237" s="56"/>
      <c r="AB237" s="56"/>
      <c r="AD237" s="56"/>
      <c r="AE237" s="56"/>
      <c r="AF237" s="56"/>
      <c r="AG237" s="56"/>
      <c r="AH237" s="56"/>
      <c r="AI237" s="56"/>
      <c r="AJ237" s="56"/>
      <c r="AK237" s="56"/>
      <c r="AL237" s="56"/>
      <c r="AN237" s="56"/>
      <c r="AO237" s="56"/>
      <c r="AP237" s="56"/>
      <c r="AQ237" s="56"/>
      <c r="AR237" s="56"/>
      <c r="AS237" s="56"/>
      <c r="AT237" s="56"/>
      <c r="AU237" s="56"/>
      <c r="AV237" s="56"/>
      <c r="AX237" s="56"/>
      <c r="AY237" s="56"/>
      <c r="AZ237" s="56"/>
      <c r="BA237" s="56"/>
      <c r="BB237" s="56"/>
      <c r="BC237" s="56"/>
      <c r="BD237" s="56"/>
      <c r="BE237" s="56"/>
      <c r="BF237" s="56"/>
      <c r="BH237" s="56"/>
      <c r="BI237" s="56"/>
      <c r="BJ237" s="56"/>
      <c r="BK237" s="56"/>
      <c r="BL237" s="56"/>
      <c r="BM237" s="56"/>
      <c r="BN237" s="56"/>
      <c r="BO237" s="56"/>
      <c r="BP237" s="56"/>
      <c r="BR237" s="56"/>
      <c r="BS237" s="56"/>
      <c r="BT237" s="56"/>
      <c r="BU237" s="56"/>
      <c r="BV237" s="56"/>
      <c r="BW237" s="56"/>
      <c r="BX237" s="56"/>
      <c r="BY237" s="56"/>
      <c r="BZ237" s="56"/>
      <c r="CB237" s="56"/>
      <c r="CC237" s="56"/>
      <c r="CD237" s="56"/>
      <c r="CE237" s="56"/>
      <c r="CF237" s="56"/>
      <c r="CG237" s="56"/>
      <c r="CH237" s="56"/>
      <c r="CI237" s="56"/>
      <c r="CJ237" s="56"/>
      <c r="CL237" s="56"/>
      <c r="CM237" s="56"/>
      <c r="CN237" s="56"/>
      <c r="CO237" s="56"/>
      <c r="CP237" s="56"/>
      <c r="CQ237" s="56"/>
      <c r="CR237" s="56"/>
      <c r="CS237" s="56"/>
      <c r="CT237" s="56"/>
      <c r="CV237" s="56"/>
      <c r="CW237" s="56"/>
      <c r="CX237" s="56"/>
      <c r="CY237" s="56"/>
      <c r="CZ237" s="56"/>
      <c r="DA237" s="56"/>
      <c r="DB237" s="56"/>
      <c r="DC237" s="56"/>
      <c r="DD237" s="56"/>
      <c r="DF237" s="56"/>
      <c r="DG237" s="56"/>
      <c r="DH237" s="56"/>
      <c r="DI237" s="56"/>
      <c r="DJ237" s="56"/>
      <c r="DK237" s="56"/>
      <c r="DL237" s="56"/>
      <c r="DM237" s="56"/>
      <c r="DN237" s="56"/>
      <c r="DP237" s="56"/>
      <c r="DQ237" s="56"/>
      <c r="DR237" s="56"/>
      <c r="DS237" s="56"/>
      <c r="DT237" s="56"/>
      <c r="DU237" s="56"/>
      <c r="DV237" s="56"/>
      <c r="DW237" s="56"/>
      <c r="DX237" s="56"/>
      <c r="DZ237" s="56"/>
      <c r="EA237" s="56"/>
      <c r="EB237" s="56"/>
      <c r="EC237" s="56"/>
      <c r="ED237" s="56"/>
      <c r="EE237" s="56"/>
      <c r="EF237" s="56"/>
      <c r="EG237" s="56"/>
      <c r="EH237" s="56"/>
      <c r="EJ237" s="56"/>
      <c r="EK237" s="56"/>
      <c r="EL237" s="56"/>
      <c r="EM237" s="56"/>
      <c r="EN237" s="56"/>
      <c r="EO237" s="56"/>
      <c r="EP237" s="56"/>
      <c r="EQ237" s="56"/>
      <c r="ER237" s="56"/>
      <c r="ET237" s="56"/>
      <c r="EU237" s="56"/>
      <c r="EV237" s="56"/>
      <c r="EW237" s="56"/>
      <c r="EX237" s="56"/>
      <c r="EY237" s="56"/>
      <c r="EZ237" s="56"/>
      <c r="FA237" s="56"/>
      <c r="FB237" s="56"/>
      <c r="FD237" s="56"/>
      <c r="FE237" s="56"/>
      <c r="FF237" s="56"/>
      <c r="FG237" s="56"/>
      <c r="FH237" s="56"/>
      <c r="FI237" s="56"/>
      <c r="FJ237" s="56"/>
      <c r="FK237" s="56"/>
      <c r="FL237" s="56"/>
      <c r="FN237" s="56"/>
      <c r="FO237" s="56"/>
      <c r="FP237" s="56"/>
      <c r="FQ237" s="56"/>
      <c r="FR237" s="56"/>
      <c r="FS237" s="56"/>
      <c r="FT237" s="56"/>
      <c r="FU237" s="56"/>
      <c r="FV237" s="56"/>
      <c r="FX237" s="56"/>
      <c r="FY237" s="56"/>
      <c r="FZ237" s="56"/>
      <c r="GA237" s="56"/>
      <c r="GB237" s="56"/>
      <c r="GC237" s="56"/>
      <c r="GD237" s="56"/>
      <c r="GE237" s="56"/>
      <c r="GF237" s="56"/>
      <c r="GH237" s="56"/>
      <c r="GI237" s="56"/>
      <c r="GJ237" s="56"/>
      <c r="GK237" s="56"/>
      <c r="GL237" s="56"/>
      <c r="GM237" s="56"/>
      <c r="GN237" s="56"/>
      <c r="GO237" s="56"/>
      <c r="GP237" s="56"/>
      <c r="GR237" s="56"/>
      <c r="GS237" s="56"/>
      <c r="GT237" s="56"/>
      <c r="GU237" s="56"/>
      <c r="GV237" s="56"/>
      <c r="GW237" s="56"/>
      <c r="GX237" s="56"/>
      <c r="GY237" s="56"/>
      <c r="GZ237" s="56"/>
      <c r="HB237" s="56"/>
      <c r="HC237" s="56"/>
      <c r="HD237" s="56"/>
      <c r="HE237" s="56"/>
      <c r="HF237" s="56"/>
      <c r="HG237" s="56"/>
      <c r="HH237" s="56"/>
      <c r="HI237" s="56"/>
      <c r="HJ237" s="56"/>
      <c r="HL237" s="56"/>
      <c r="HM237" s="56"/>
      <c r="HN237" s="56"/>
      <c r="HO237" s="56"/>
      <c r="HP237" s="56"/>
      <c r="HQ237" s="56"/>
      <c r="HR237" s="56"/>
      <c r="HS237" s="56"/>
      <c r="HT237" s="56"/>
      <c r="HV237" s="56"/>
      <c r="HW237" s="56"/>
      <c r="HX237" s="56"/>
      <c r="HY237" s="56"/>
      <c r="HZ237" s="56"/>
      <c r="IA237" s="56"/>
      <c r="IB237" s="56"/>
      <c r="IC237" s="56"/>
      <c r="ID237" s="56"/>
      <c r="IF237" s="56"/>
      <c r="IG237" s="56"/>
      <c r="IH237" s="56"/>
      <c r="II237" s="56"/>
      <c r="IJ237" s="56"/>
      <c r="IK237" s="56"/>
      <c r="IL237" s="56"/>
      <c r="IM237" s="56"/>
      <c r="IN237" s="56"/>
      <c r="IP237" s="56"/>
      <c r="IQ237" s="56"/>
      <c r="IR237" s="56"/>
      <c r="IS237" s="56"/>
      <c r="IT237" s="56"/>
      <c r="IU237" s="56"/>
    </row>
    <row r="238" spans="1:255" ht="26.25" thickBot="1" x14ac:dyDescent="0.25">
      <c r="A238" s="120" t="s">
        <v>87</v>
      </c>
      <c r="B238" s="167"/>
      <c r="C238" s="88" t="s">
        <v>86</v>
      </c>
      <c r="D238" s="241"/>
      <c r="E238" s="242"/>
      <c r="F238" s="241"/>
      <c r="G238" s="242"/>
      <c r="H238" s="242"/>
      <c r="I238" s="49">
        <v>92929.63</v>
      </c>
    </row>
    <row r="239" spans="1:255" ht="13.5" thickBot="1" x14ac:dyDescent="0.25">
      <c r="A239" s="46"/>
      <c r="B239" s="79">
        <f>SUM(B238:B238)</f>
        <v>0</v>
      </c>
      <c r="C239" s="78"/>
      <c r="D239" s="79"/>
      <c r="E239" s="80"/>
      <c r="F239" s="78"/>
      <c r="G239" s="78"/>
      <c r="H239" s="79" t="s">
        <v>16</v>
      </c>
      <c r="I239" s="79">
        <f>SUM(I238:I238)</f>
        <v>92929.63</v>
      </c>
    </row>
    <row r="240" spans="1:255" ht="51.75" thickBot="1" x14ac:dyDescent="0.25">
      <c r="A240" s="137" t="s">
        <v>97</v>
      </c>
      <c r="B240" s="117" t="s">
        <v>15</v>
      </c>
      <c r="C240" s="117" t="s">
        <v>4</v>
      </c>
      <c r="D240" s="117" t="s">
        <v>22</v>
      </c>
      <c r="E240" s="285" t="s">
        <v>17</v>
      </c>
      <c r="F240" s="117" t="s">
        <v>18</v>
      </c>
      <c r="G240" s="117" t="s">
        <v>9</v>
      </c>
      <c r="H240" s="117" t="s">
        <v>12</v>
      </c>
      <c r="I240" s="118" t="s">
        <v>11</v>
      </c>
    </row>
    <row r="241" spans="1:9" ht="13.5" thickBot="1" x14ac:dyDescent="0.25">
      <c r="A241" s="209"/>
      <c r="B241" s="188"/>
      <c r="C241" s="73" t="s">
        <v>86</v>
      </c>
      <c r="D241" s="166"/>
      <c r="E241" s="53"/>
      <c r="F241" s="53"/>
      <c r="G241" s="53"/>
      <c r="H241" s="156"/>
      <c r="I241" s="571">
        <v>147274.15</v>
      </c>
    </row>
    <row r="242" spans="1:9" ht="13.5" thickBot="1" x14ac:dyDescent="0.25">
      <c r="A242" s="137"/>
      <c r="B242" s="277"/>
      <c r="C242" s="78"/>
      <c r="D242" s="79"/>
      <c r="E242" s="80"/>
      <c r="F242" s="78"/>
      <c r="G242" s="78"/>
      <c r="H242" s="79"/>
      <c r="I242" s="81">
        <f>SUM(I241)</f>
        <v>147274.15</v>
      </c>
    </row>
    <row r="243" spans="1:9" ht="12.75" customHeight="1" x14ac:dyDescent="0.2">
      <c r="A243" s="9"/>
      <c r="B243" s="9"/>
      <c r="C243" s="9"/>
      <c r="D243" s="9"/>
      <c r="E243" s="9"/>
      <c r="F243" s="20"/>
      <c r="G243" s="20"/>
      <c r="H243" s="20"/>
      <c r="I243" s="20"/>
    </row>
    <row r="244" spans="1:9" ht="12.75" customHeight="1" x14ac:dyDescent="0.2">
      <c r="A244" s="21" t="s">
        <v>20</v>
      </c>
      <c r="B244" s="22"/>
      <c r="C244" s="23"/>
      <c r="D244" s="4" t="s">
        <v>8</v>
      </c>
      <c r="E244" s="4" t="s">
        <v>5</v>
      </c>
      <c r="F244" s="122" t="s">
        <v>6</v>
      </c>
    </row>
    <row r="245" spans="1:9" ht="12.75" customHeight="1" x14ac:dyDescent="0.2">
      <c r="A245" s="593" t="s">
        <v>14</v>
      </c>
      <c r="B245" s="594"/>
      <c r="C245" s="25"/>
      <c r="D245" s="26">
        <f>B36</f>
        <v>177621.59</v>
      </c>
      <c r="E245" s="26">
        <f>I36</f>
        <v>4907.380000000001</v>
      </c>
      <c r="F245" s="123">
        <f>D245+E245</f>
        <v>182528.97</v>
      </c>
    </row>
    <row r="246" spans="1:9" ht="12.75" customHeight="1" x14ac:dyDescent="0.2">
      <c r="A246" s="593" t="s">
        <v>1603</v>
      </c>
      <c r="B246" s="594"/>
      <c r="C246" s="25"/>
      <c r="D246" s="26">
        <f>B166</f>
        <v>263114.13</v>
      </c>
      <c r="E246" s="26">
        <f>I166</f>
        <v>20475.314999999999</v>
      </c>
      <c r="F246" s="123">
        <f>D246+E246</f>
        <v>283589.44500000001</v>
      </c>
    </row>
    <row r="247" spans="1:9" ht="12.75" customHeight="1" x14ac:dyDescent="0.2">
      <c r="A247" s="593" t="s">
        <v>13</v>
      </c>
      <c r="B247" s="594"/>
      <c r="C247" s="25"/>
      <c r="D247" s="26">
        <f>B186</f>
        <v>133653.80300000001</v>
      </c>
      <c r="E247" s="26">
        <f>I186</f>
        <v>1392</v>
      </c>
      <c r="F247" s="123">
        <f>D247+E247</f>
        <v>135045.80300000001</v>
      </c>
    </row>
    <row r="248" spans="1:9" ht="12.75" customHeight="1" x14ac:dyDescent="0.2">
      <c r="A248" s="593" t="s">
        <v>383</v>
      </c>
      <c r="B248" s="594"/>
      <c r="C248" s="25"/>
      <c r="D248" s="26">
        <f>B202</f>
        <v>188200.48</v>
      </c>
      <c r="E248" s="26">
        <f>I202</f>
        <v>2334.15</v>
      </c>
      <c r="F248" s="123">
        <f>D248+E248</f>
        <v>190534.63</v>
      </c>
      <c r="G248" s="56"/>
    </row>
    <row r="249" spans="1:9" ht="12.75" customHeight="1" x14ac:dyDescent="0.2">
      <c r="A249" s="593" t="s">
        <v>25</v>
      </c>
      <c r="B249" s="594"/>
      <c r="C249" s="25"/>
      <c r="D249" s="26">
        <f>B236</f>
        <v>68828.373000000007</v>
      </c>
      <c r="E249" s="26">
        <f>I236</f>
        <v>2326.02</v>
      </c>
      <c r="F249" s="123">
        <f>D249+E249</f>
        <v>71154.393000000011</v>
      </c>
      <c r="G249" s="56"/>
    </row>
    <row r="250" spans="1:9" ht="12.75" customHeight="1" x14ac:dyDescent="0.2">
      <c r="A250" s="607" t="s">
        <v>68</v>
      </c>
      <c r="B250" s="608"/>
      <c r="C250" s="248"/>
      <c r="D250" s="249"/>
      <c r="E250" s="249"/>
      <c r="F250" s="245">
        <f>F251+F252+F253+F254+F255</f>
        <v>324583.59999999998</v>
      </c>
      <c r="G250" s="56"/>
    </row>
    <row r="251" spans="1:9" ht="12.75" customHeight="1" x14ac:dyDescent="0.2">
      <c r="A251" s="605" t="s">
        <v>81</v>
      </c>
      <c r="B251" s="606"/>
      <c r="C251" s="25"/>
      <c r="D251" s="26"/>
      <c r="E251" s="26"/>
      <c r="F251" s="123">
        <f>I216</f>
        <v>44297.249999999993</v>
      </c>
      <c r="G251" s="56"/>
    </row>
    <row r="252" spans="1:9" ht="12.75" customHeight="1" x14ac:dyDescent="0.2">
      <c r="A252" s="605" t="s">
        <v>91</v>
      </c>
      <c r="B252" s="606"/>
      <c r="C252" s="25"/>
      <c r="D252" s="26"/>
      <c r="E252" s="26"/>
      <c r="F252" s="123">
        <f>I217</f>
        <v>234271.98</v>
      </c>
      <c r="G252" s="56"/>
    </row>
    <row r="253" spans="1:9" ht="12.75" customHeight="1" x14ac:dyDescent="0.2">
      <c r="A253" s="605" t="s">
        <v>83</v>
      </c>
      <c r="B253" s="606"/>
      <c r="C253" s="25"/>
      <c r="D253" s="26"/>
      <c r="E253" s="26"/>
      <c r="F253" s="123">
        <f>I218</f>
        <v>15801.7</v>
      </c>
      <c r="G253" s="56"/>
    </row>
    <row r="254" spans="1:9" ht="12.75" customHeight="1" x14ac:dyDescent="0.2">
      <c r="A254" s="605" t="s">
        <v>85</v>
      </c>
      <c r="B254" s="606"/>
      <c r="C254" s="25"/>
      <c r="D254" s="26"/>
      <c r="E254" s="26"/>
      <c r="F254" s="123">
        <f>I219</f>
        <v>16895.79</v>
      </c>
      <c r="G254" s="56"/>
    </row>
    <row r="255" spans="1:9" ht="12.75" customHeight="1" x14ac:dyDescent="0.2">
      <c r="A255" s="605" t="s">
        <v>88</v>
      </c>
      <c r="B255" s="606"/>
      <c r="C255" s="25"/>
      <c r="D255" s="26"/>
      <c r="E255" s="26"/>
      <c r="F255" s="123">
        <f>I220</f>
        <v>13316.88</v>
      </c>
      <c r="G255" s="56"/>
    </row>
    <row r="256" spans="1:9" ht="12.75" customHeight="1" x14ac:dyDescent="0.2">
      <c r="A256" s="614" t="s">
        <v>2</v>
      </c>
      <c r="B256" s="615"/>
      <c r="C256" s="25"/>
      <c r="D256" s="26">
        <f>B239</f>
        <v>0</v>
      </c>
      <c r="E256" s="26"/>
      <c r="F256" s="123">
        <f>D256+E256+I239</f>
        <v>92929.63</v>
      </c>
      <c r="G256" s="56"/>
    </row>
    <row r="257" spans="1:7" ht="12.75" customHeight="1" x14ac:dyDescent="0.2">
      <c r="A257" s="614" t="s">
        <v>97</v>
      </c>
      <c r="B257" s="615"/>
      <c r="C257" s="25"/>
      <c r="D257" s="26"/>
      <c r="E257" s="26"/>
      <c r="F257" s="123">
        <f>I242</f>
        <v>147274.15</v>
      </c>
      <c r="G257" s="56"/>
    </row>
    <row r="258" spans="1:7" ht="12.75" customHeight="1" x14ac:dyDescent="0.2">
      <c r="A258" s="612" t="s">
        <v>21</v>
      </c>
      <c r="B258" s="613"/>
      <c r="C258" s="27"/>
      <c r="D258" s="28">
        <f>SUM(D245:D256)</f>
        <v>831418.37600000005</v>
      </c>
      <c r="E258" s="28">
        <f>SUM(E245:E249)</f>
        <v>31434.865000000002</v>
      </c>
      <c r="F258" s="124">
        <f>F245+F246+F247+F248+F249+F250+F256+F257</f>
        <v>1427640.6209999998</v>
      </c>
    </row>
  </sheetData>
  <autoFilter ref="A5:I236"/>
  <mergeCells count="103">
    <mergeCell ref="A152:A162"/>
    <mergeCell ref="D152:D162"/>
    <mergeCell ref="A163:A165"/>
    <mergeCell ref="C150:C165"/>
    <mergeCell ref="D163:D165"/>
    <mergeCell ref="B150:B165"/>
    <mergeCell ref="A139:A148"/>
    <mergeCell ref="C192:C193"/>
    <mergeCell ref="D192:D193"/>
    <mergeCell ref="D127:D131"/>
    <mergeCell ref="C105:C124"/>
    <mergeCell ref="D132:D134"/>
    <mergeCell ref="D105:D108"/>
    <mergeCell ref="B105:B125"/>
    <mergeCell ref="A150:A151"/>
    <mergeCell ref="D150:D151"/>
    <mergeCell ref="D80:D83"/>
    <mergeCell ref="B79:B83"/>
    <mergeCell ref="A132:A137"/>
    <mergeCell ref="D135:D137"/>
    <mergeCell ref="B126:B137"/>
    <mergeCell ref="C126:C137"/>
    <mergeCell ref="D111:D124"/>
    <mergeCell ref="A96:A99"/>
    <mergeCell ref="D96:D99"/>
    <mergeCell ref="B90:B104"/>
    <mergeCell ref="A255:B255"/>
    <mergeCell ref="A254:B254"/>
    <mergeCell ref="A252:B252"/>
    <mergeCell ref="A181:A185"/>
    <mergeCell ref="A248:B248"/>
    <mergeCell ref="A245:B245"/>
    <mergeCell ref="A192:A193"/>
    <mergeCell ref="A249:B249"/>
    <mergeCell ref="A246:B246"/>
    <mergeCell ref="A91:A95"/>
    <mergeCell ref="A251:B251"/>
    <mergeCell ref="A204:A216"/>
    <mergeCell ref="C9:C18"/>
    <mergeCell ref="D12:D18"/>
    <mergeCell ref="B9:B18"/>
    <mergeCell ref="A74:A78"/>
    <mergeCell ref="D100:D104"/>
    <mergeCell ref="C84:C89"/>
    <mergeCell ref="D74:D78"/>
    <mergeCell ref="A100:A104"/>
    <mergeCell ref="A258:B258"/>
    <mergeCell ref="A256:B256"/>
    <mergeCell ref="A250:B250"/>
    <mergeCell ref="A257:B257"/>
    <mergeCell ref="A253:B253"/>
    <mergeCell ref="A111:A124"/>
    <mergeCell ref="B192:B193"/>
    <mergeCell ref="A127:A131"/>
    <mergeCell ref="A247:B247"/>
    <mergeCell ref="D109:D110"/>
    <mergeCell ref="D91:D95"/>
    <mergeCell ref="D54:D57"/>
    <mergeCell ref="A58:A72"/>
    <mergeCell ref="C74:C78"/>
    <mergeCell ref="A105:A110"/>
    <mergeCell ref="D85:D89"/>
    <mergeCell ref="B84:B89"/>
    <mergeCell ref="A80:A83"/>
    <mergeCell ref="C90:C104"/>
    <mergeCell ref="D50:D51"/>
    <mergeCell ref="A50:A51"/>
    <mergeCell ref="D52:D53"/>
    <mergeCell ref="D9:D11"/>
    <mergeCell ref="D25:D28"/>
    <mergeCell ref="B25:B28"/>
    <mergeCell ref="B52:B72"/>
    <mergeCell ref="D43:D49"/>
    <mergeCell ref="A38:A42"/>
    <mergeCell ref="B38:B51"/>
    <mergeCell ref="G1:H1"/>
    <mergeCell ref="F3:H3"/>
    <mergeCell ref="G2:H2"/>
    <mergeCell ref="A1:B1"/>
    <mergeCell ref="D38:D42"/>
    <mergeCell ref="B19:B23"/>
    <mergeCell ref="A9:A18"/>
    <mergeCell ref="D19:D22"/>
    <mergeCell ref="A25:A28"/>
    <mergeCell ref="D31:D33"/>
    <mergeCell ref="A19:A22"/>
    <mergeCell ref="C19:C23"/>
    <mergeCell ref="C38:C51"/>
    <mergeCell ref="C25:C28"/>
    <mergeCell ref="A43:A49"/>
    <mergeCell ref="A31:A33"/>
    <mergeCell ref="C31:C33"/>
    <mergeCell ref="B31:B33"/>
    <mergeCell ref="A54:A57"/>
    <mergeCell ref="B74:B78"/>
    <mergeCell ref="D139:D148"/>
    <mergeCell ref="C138:C148"/>
    <mergeCell ref="B138:B148"/>
    <mergeCell ref="A85:A89"/>
    <mergeCell ref="D58:D72"/>
    <mergeCell ref="C52:C72"/>
    <mergeCell ref="A52:A53"/>
    <mergeCell ref="C79:C8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0"/>
  <dimension ref="A1:IU159"/>
  <sheetViews>
    <sheetView topLeftCell="A133" zoomScaleNormal="100" workbookViewId="0">
      <selection activeCell="A147" sqref="A147:B147"/>
    </sheetView>
  </sheetViews>
  <sheetFormatPr defaultRowHeight="12.75" customHeight="1" x14ac:dyDescent="0.2"/>
  <cols>
    <col min="1" max="1" width="23.28515625" customWidth="1"/>
    <col min="2" max="2" width="12.28515625" customWidth="1"/>
    <col min="3" max="3" width="12.7109375" customWidth="1"/>
    <col min="4" max="4" width="14.7109375" customWidth="1"/>
    <col min="5" max="5" width="26.28515625" customWidth="1"/>
    <col min="6" max="6" width="13.2851562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4477</v>
      </c>
      <c r="E2" s="5">
        <v>1237897.71</v>
      </c>
      <c r="F2" s="6">
        <v>1175708.1200000001</v>
      </c>
      <c r="G2" s="586">
        <f>E2-F2</f>
        <v>62189.589999999851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 t="s">
        <v>63</v>
      </c>
      <c r="F3" s="1"/>
      <c r="G3" s="1"/>
      <c r="H3" s="1" t="s">
        <v>24</v>
      </c>
      <c r="I3" s="8">
        <f>F2-F159</f>
        <v>49625.28600000008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32"/>
      <c r="B6" s="33">
        <v>13462.32</v>
      </c>
      <c r="C6" s="33" t="s">
        <v>65</v>
      </c>
      <c r="D6" s="35"/>
      <c r="E6" s="35"/>
      <c r="F6" s="35"/>
      <c r="G6" s="35"/>
      <c r="H6" s="345"/>
      <c r="I6" s="39">
        <f t="shared" ref="I6:I22" si="0">G6*H6</f>
        <v>0</v>
      </c>
    </row>
    <row r="7" spans="1:9" ht="12.75" customHeight="1" x14ac:dyDescent="0.2">
      <c r="A7" s="11"/>
      <c r="B7" s="13">
        <v>13440.09</v>
      </c>
      <c r="C7" s="13" t="s">
        <v>66</v>
      </c>
      <c r="D7" s="15"/>
      <c r="E7" s="15"/>
      <c r="F7" s="15"/>
      <c r="G7" s="15"/>
      <c r="H7" s="343"/>
      <c r="I7" s="43">
        <f t="shared" si="0"/>
        <v>0</v>
      </c>
    </row>
    <row r="8" spans="1:9" ht="12.75" customHeight="1" thickBot="1" x14ac:dyDescent="0.25">
      <c r="A8" s="11"/>
      <c r="B8" s="13">
        <v>14367.48</v>
      </c>
      <c r="C8" s="13" t="s">
        <v>69</v>
      </c>
      <c r="D8" s="15"/>
      <c r="E8" s="15"/>
      <c r="F8" s="15"/>
      <c r="G8" s="15"/>
      <c r="H8" s="343"/>
      <c r="I8" s="43">
        <f t="shared" si="0"/>
        <v>0</v>
      </c>
    </row>
    <row r="9" spans="1:9" ht="12.75" customHeight="1" x14ac:dyDescent="0.2">
      <c r="A9" s="588" t="s">
        <v>522</v>
      </c>
      <c r="B9" s="579">
        <v>12698.83</v>
      </c>
      <c r="C9" s="579" t="s">
        <v>71</v>
      </c>
      <c r="D9" s="591" t="s">
        <v>790</v>
      </c>
      <c r="E9" s="37" t="s">
        <v>523</v>
      </c>
      <c r="F9" s="37" t="s">
        <v>300</v>
      </c>
      <c r="G9" s="37">
        <v>1</v>
      </c>
      <c r="H9" s="38">
        <v>815.4</v>
      </c>
      <c r="I9" s="39">
        <f t="shared" si="0"/>
        <v>815.4</v>
      </c>
    </row>
    <row r="10" spans="1:9" ht="12.75" customHeight="1" thickBot="1" x14ac:dyDescent="0.25">
      <c r="A10" s="590"/>
      <c r="B10" s="581"/>
      <c r="C10" s="581"/>
      <c r="D10" s="592"/>
      <c r="E10" s="40" t="s">
        <v>524</v>
      </c>
      <c r="F10" s="40" t="s">
        <v>111</v>
      </c>
      <c r="G10" s="40">
        <v>0.5</v>
      </c>
      <c r="H10" s="41">
        <v>750</v>
      </c>
      <c r="I10" s="42">
        <f t="shared" si="0"/>
        <v>375</v>
      </c>
    </row>
    <row r="11" spans="1:9" ht="26.25" thickBot="1" x14ac:dyDescent="0.25">
      <c r="A11" s="46" t="s">
        <v>1600</v>
      </c>
      <c r="B11" s="580"/>
      <c r="C11" s="580" t="s">
        <v>71</v>
      </c>
      <c r="D11" s="467"/>
      <c r="E11" s="47" t="s">
        <v>551</v>
      </c>
      <c r="F11" s="47" t="s">
        <v>100</v>
      </c>
      <c r="G11" s="47">
        <v>2</v>
      </c>
      <c r="H11" s="48">
        <v>20</v>
      </c>
      <c r="I11" s="49">
        <f t="shared" si="0"/>
        <v>40</v>
      </c>
    </row>
    <row r="12" spans="1:9" ht="26.25" thickBot="1" x14ac:dyDescent="0.25">
      <c r="A12" s="46" t="s">
        <v>840</v>
      </c>
      <c r="B12" s="88">
        <v>11779.51</v>
      </c>
      <c r="C12" s="88" t="s">
        <v>72</v>
      </c>
      <c r="D12" s="407"/>
      <c r="E12" s="47" t="s">
        <v>841</v>
      </c>
      <c r="F12" s="47" t="s">
        <v>102</v>
      </c>
      <c r="G12" s="47">
        <v>1</v>
      </c>
      <c r="H12" s="48">
        <v>69.78</v>
      </c>
      <c r="I12" s="49">
        <f t="shared" si="0"/>
        <v>69.78</v>
      </c>
    </row>
    <row r="13" spans="1:9" ht="12.75" customHeight="1" thickBot="1" x14ac:dyDescent="0.25">
      <c r="A13" s="316"/>
      <c r="B13" s="74">
        <v>10426.459999999999</v>
      </c>
      <c r="C13" s="74" t="s">
        <v>73</v>
      </c>
      <c r="D13" s="317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908</v>
      </c>
      <c r="B14" s="579">
        <v>12071.85</v>
      </c>
      <c r="C14" s="579" t="s">
        <v>74</v>
      </c>
      <c r="D14" s="591" t="s">
        <v>117</v>
      </c>
      <c r="E14" s="37" t="s">
        <v>422</v>
      </c>
      <c r="F14" s="37" t="s">
        <v>285</v>
      </c>
      <c r="G14" s="37">
        <v>0.5</v>
      </c>
      <c r="H14" s="38">
        <v>350</v>
      </c>
      <c r="I14" s="39">
        <f t="shared" si="0"/>
        <v>175</v>
      </c>
    </row>
    <row r="15" spans="1:9" ht="12.75" customHeight="1" x14ac:dyDescent="0.2">
      <c r="A15" s="589"/>
      <c r="B15" s="581"/>
      <c r="C15" s="581"/>
      <c r="D15" s="595"/>
      <c r="E15" s="15" t="s">
        <v>424</v>
      </c>
      <c r="F15" s="15" t="s">
        <v>425</v>
      </c>
      <c r="G15" s="15">
        <v>0.1</v>
      </c>
      <c r="H15" s="16">
        <v>300</v>
      </c>
      <c r="I15" s="43">
        <f t="shared" si="0"/>
        <v>30</v>
      </c>
    </row>
    <row r="16" spans="1:9" ht="12.75" customHeight="1" thickBot="1" x14ac:dyDescent="0.25">
      <c r="A16" s="590"/>
      <c r="B16" s="580"/>
      <c r="C16" s="580"/>
      <c r="D16" s="592"/>
      <c r="E16" s="40" t="s">
        <v>423</v>
      </c>
      <c r="F16" s="40" t="s">
        <v>100</v>
      </c>
      <c r="G16" s="40">
        <v>10</v>
      </c>
      <c r="H16" s="41">
        <v>15</v>
      </c>
      <c r="I16" s="42">
        <f t="shared" si="0"/>
        <v>150</v>
      </c>
    </row>
    <row r="17" spans="1:9" ht="12.75" customHeight="1" x14ac:dyDescent="0.2">
      <c r="A17" s="265"/>
      <c r="B17" s="33">
        <v>9894.9789999999994</v>
      </c>
      <c r="C17" s="33" t="s">
        <v>75</v>
      </c>
      <c r="D17" s="267"/>
      <c r="E17" s="35"/>
      <c r="F17" s="35"/>
      <c r="G17" s="35"/>
      <c r="H17" s="36"/>
      <c r="I17" s="160">
        <f t="shared" si="0"/>
        <v>0</v>
      </c>
    </row>
    <row r="18" spans="1:9" ht="12.75" customHeight="1" x14ac:dyDescent="0.2">
      <c r="A18" s="11"/>
      <c r="B18" s="13">
        <v>10752.93</v>
      </c>
      <c r="C18" s="33" t="s">
        <v>76</v>
      </c>
      <c r="D18" s="57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265"/>
      <c r="B19" s="33">
        <v>10894.37</v>
      </c>
      <c r="C19" s="33" t="s">
        <v>77</v>
      </c>
      <c r="D19" s="267"/>
      <c r="E19" s="35"/>
      <c r="F19" s="35"/>
      <c r="G19" s="35"/>
      <c r="H19" s="36"/>
      <c r="I19" s="43">
        <f t="shared" si="0"/>
        <v>0</v>
      </c>
    </row>
    <row r="20" spans="1:9" ht="12.75" customHeight="1" thickBot="1" x14ac:dyDescent="0.25">
      <c r="A20" s="540"/>
      <c r="B20" s="73">
        <v>11782.21</v>
      </c>
      <c r="C20" s="33" t="s">
        <v>78</v>
      </c>
      <c r="D20" s="323"/>
      <c r="E20" s="35"/>
      <c r="F20" s="35"/>
      <c r="G20" s="35"/>
      <c r="H20" s="36"/>
      <c r="I20" s="160"/>
    </row>
    <row r="21" spans="1:9" ht="12.75" customHeight="1" x14ac:dyDescent="0.2">
      <c r="A21" s="588" t="s">
        <v>1561</v>
      </c>
      <c r="B21" s="579">
        <v>11743.97</v>
      </c>
      <c r="C21" s="579" t="s">
        <v>79</v>
      </c>
      <c r="D21" s="616" t="s">
        <v>287</v>
      </c>
      <c r="E21" s="37" t="s">
        <v>211</v>
      </c>
      <c r="F21" s="37" t="s">
        <v>137</v>
      </c>
      <c r="G21" s="37">
        <v>1.04</v>
      </c>
      <c r="H21" s="38">
        <v>197.09</v>
      </c>
      <c r="I21" s="39">
        <f t="shared" si="0"/>
        <v>204.9736</v>
      </c>
    </row>
    <row r="22" spans="1:9" ht="13.5" thickBot="1" x14ac:dyDescent="0.25">
      <c r="A22" s="590"/>
      <c r="B22" s="580"/>
      <c r="C22" s="580"/>
      <c r="D22" s="617"/>
      <c r="E22" s="40" t="s">
        <v>212</v>
      </c>
      <c r="F22" s="40" t="s">
        <v>102</v>
      </c>
      <c r="G22" s="40">
        <v>0.05</v>
      </c>
      <c r="H22" s="41">
        <v>116</v>
      </c>
      <c r="I22" s="42">
        <f t="shared" si="0"/>
        <v>5.8000000000000007</v>
      </c>
    </row>
    <row r="23" spans="1:9" ht="12.75" customHeight="1" thickBot="1" x14ac:dyDescent="0.25">
      <c r="A23" s="82"/>
      <c r="B23" s="200">
        <f>SUM(B6:B22)</f>
        <v>143314.99899999998</v>
      </c>
      <c r="C23" s="201"/>
      <c r="D23" s="200"/>
      <c r="E23" s="202"/>
      <c r="F23" s="201"/>
      <c r="G23" s="201"/>
      <c r="H23" s="200" t="s">
        <v>16</v>
      </c>
      <c r="I23" s="200">
        <f>SUM(I6:I22)</f>
        <v>1865.9536000000001</v>
      </c>
    </row>
    <row r="24" spans="1:9" ht="77.25" thickBot="1" x14ac:dyDescent="0.25">
      <c r="A24" s="137" t="s">
        <v>1602</v>
      </c>
      <c r="B24" s="117" t="s">
        <v>15</v>
      </c>
      <c r="C24" s="117" t="s">
        <v>4</v>
      </c>
      <c r="D24" s="117" t="s">
        <v>22</v>
      </c>
      <c r="E24" s="121" t="s">
        <v>17</v>
      </c>
      <c r="F24" s="117" t="s">
        <v>18</v>
      </c>
      <c r="G24" s="117" t="s">
        <v>9</v>
      </c>
      <c r="H24" s="117" t="s">
        <v>12</v>
      </c>
      <c r="I24" s="118" t="s">
        <v>11</v>
      </c>
    </row>
    <row r="25" spans="1:9" ht="12.75" customHeight="1" thickBot="1" x14ac:dyDescent="0.25">
      <c r="A25" s="82"/>
      <c r="B25" s="73">
        <v>19444.23</v>
      </c>
      <c r="C25" s="73" t="s">
        <v>65</v>
      </c>
      <c r="D25" s="53"/>
      <c r="E25" s="53"/>
      <c r="F25" s="53"/>
      <c r="G25" s="53"/>
      <c r="H25" s="156"/>
      <c r="I25" s="204">
        <f t="shared" ref="I25:I67" si="1">G25*H25</f>
        <v>0</v>
      </c>
    </row>
    <row r="26" spans="1:9" ht="13.5" thickBot="1" x14ac:dyDescent="0.25">
      <c r="A26" s="46" t="s">
        <v>118</v>
      </c>
      <c r="B26" s="88">
        <v>16318.77</v>
      </c>
      <c r="C26" s="88" t="s">
        <v>66</v>
      </c>
      <c r="D26" s="47" t="s">
        <v>126</v>
      </c>
      <c r="E26" s="47" t="s">
        <v>193</v>
      </c>
      <c r="F26" s="47" t="s">
        <v>100</v>
      </c>
      <c r="G26" s="47">
        <v>12</v>
      </c>
      <c r="H26" s="48">
        <v>106.12</v>
      </c>
      <c r="I26" s="49">
        <f t="shared" si="1"/>
        <v>1273.44</v>
      </c>
    </row>
    <row r="27" spans="1:9" ht="12.75" customHeight="1" x14ac:dyDescent="0.2">
      <c r="A27" s="588" t="s">
        <v>118</v>
      </c>
      <c r="B27" s="579">
        <v>16377.93</v>
      </c>
      <c r="C27" s="579" t="s">
        <v>69</v>
      </c>
      <c r="D27" s="609" t="s">
        <v>176</v>
      </c>
      <c r="E27" s="37" t="s">
        <v>368</v>
      </c>
      <c r="F27" s="37" t="s">
        <v>100</v>
      </c>
      <c r="G27" s="37">
        <v>2</v>
      </c>
      <c r="H27" s="38">
        <v>6.2</v>
      </c>
      <c r="I27" s="39">
        <f t="shared" si="1"/>
        <v>12.4</v>
      </c>
    </row>
    <row r="28" spans="1:9" ht="12.75" customHeight="1" x14ac:dyDescent="0.2">
      <c r="A28" s="589"/>
      <c r="B28" s="581"/>
      <c r="C28" s="581"/>
      <c r="D28" s="610"/>
      <c r="E28" s="15" t="s">
        <v>322</v>
      </c>
      <c r="F28" s="15" t="s">
        <v>100</v>
      </c>
      <c r="G28" s="15">
        <v>2</v>
      </c>
      <c r="H28" s="16">
        <v>567.34</v>
      </c>
      <c r="I28" s="43">
        <f t="shared" si="1"/>
        <v>1134.68</v>
      </c>
    </row>
    <row r="29" spans="1:9" x14ac:dyDescent="0.2">
      <c r="A29" s="589"/>
      <c r="B29" s="581"/>
      <c r="C29" s="581"/>
      <c r="D29" s="610"/>
      <c r="E29" s="15" t="s">
        <v>207</v>
      </c>
      <c r="F29" s="15" t="s">
        <v>100</v>
      </c>
      <c r="G29" s="15">
        <v>1</v>
      </c>
      <c r="H29" s="16">
        <v>5.85</v>
      </c>
      <c r="I29" s="43">
        <f t="shared" si="1"/>
        <v>5.85</v>
      </c>
    </row>
    <row r="30" spans="1:9" ht="12.75" customHeight="1" x14ac:dyDescent="0.2">
      <c r="A30" s="589"/>
      <c r="B30" s="581"/>
      <c r="C30" s="581"/>
      <c r="D30" s="610"/>
      <c r="E30" s="15" t="s">
        <v>193</v>
      </c>
      <c r="F30" s="15" t="s">
        <v>100</v>
      </c>
      <c r="G30" s="15">
        <v>1</v>
      </c>
      <c r="H30" s="16">
        <v>106.12</v>
      </c>
      <c r="I30" s="43">
        <f t="shared" si="1"/>
        <v>106.12</v>
      </c>
    </row>
    <row r="31" spans="1:9" ht="12.75" customHeight="1" x14ac:dyDescent="0.2">
      <c r="A31" s="589"/>
      <c r="B31" s="581"/>
      <c r="C31" s="581"/>
      <c r="D31" s="610"/>
      <c r="E31" s="15" t="s">
        <v>244</v>
      </c>
      <c r="F31" s="15" t="s">
        <v>100</v>
      </c>
      <c r="G31" s="15">
        <v>1</v>
      </c>
      <c r="H31" s="16">
        <v>280</v>
      </c>
      <c r="I31" s="43">
        <f t="shared" si="1"/>
        <v>280</v>
      </c>
    </row>
    <row r="32" spans="1:9" ht="12.75" customHeight="1" x14ac:dyDescent="0.2">
      <c r="A32" s="589"/>
      <c r="B32" s="581"/>
      <c r="C32" s="581"/>
      <c r="D32" s="626"/>
      <c r="E32" s="15" t="s">
        <v>571</v>
      </c>
      <c r="F32" s="15" t="s">
        <v>100</v>
      </c>
      <c r="G32" s="15">
        <v>2</v>
      </c>
      <c r="H32" s="16">
        <v>27</v>
      </c>
      <c r="I32" s="43">
        <f t="shared" si="1"/>
        <v>54</v>
      </c>
    </row>
    <row r="33" spans="1:9" ht="12.75" customHeight="1" x14ac:dyDescent="0.2">
      <c r="A33" s="589"/>
      <c r="B33" s="581"/>
      <c r="C33" s="581"/>
      <c r="D33" s="675" t="s">
        <v>604</v>
      </c>
      <c r="E33" s="15" t="s">
        <v>322</v>
      </c>
      <c r="F33" s="15" t="s">
        <v>100</v>
      </c>
      <c r="G33" s="15">
        <v>1</v>
      </c>
      <c r="H33" s="16">
        <v>567.34</v>
      </c>
      <c r="I33" s="43">
        <f t="shared" si="1"/>
        <v>567.34</v>
      </c>
    </row>
    <row r="34" spans="1:9" ht="12.75" customHeight="1" x14ac:dyDescent="0.2">
      <c r="A34" s="589"/>
      <c r="B34" s="581"/>
      <c r="C34" s="581"/>
      <c r="D34" s="610"/>
      <c r="E34" s="15" t="s">
        <v>209</v>
      </c>
      <c r="F34" s="15" t="s">
        <v>100</v>
      </c>
      <c r="G34" s="15">
        <v>4</v>
      </c>
      <c r="H34" s="16">
        <v>96.26</v>
      </c>
      <c r="I34" s="43">
        <f t="shared" si="1"/>
        <v>385.04</v>
      </c>
    </row>
    <row r="35" spans="1:9" ht="12.75" customHeight="1" x14ac:dyDescent="0.2">
      <c r="A35" s="589"/>
      <c r="B35" s="581"/>
      <c r="C35" s="581"/>
      <c r="D35" s="610"/>
      <c r="E35" s="15" t="s">
        <v>193</v>
      </c>
      <c r="F35" s="15" t="s">
        <v>100</v>
      </c>
      <c r="G35" s="15">
        <v>2</v>
      </c>
      <c r="H35" s="16">
        <v>106.12</v>
      </c>
      <c r="I35" s="43">
        <f t="shared" si="1"/>
        <v>212.24</v>
      </c>
    </row>
    <row r="36" spans="1:9" ht="12.75" customHeight="1" x14ac:dyDescent="0.2">
      <c r="A36" s="589"/>
      <c r="B36" s="581"/>
      <c r="C36" s="581"/>
      <c r="D36" s="610"/>
      <c r="E36" s="15" t="s">
        <v>369</v>
      </c>
      <c r="F36" s="15" t="s">
        <v>100</v>
      </c>
      <c r="G36" s="15">
        <v>2</v>
      </c>
      <c r="H36" s="16">
        <v>83.62</v>
      </c>
      <c r="I36" s="43">
        <f t="shared" si="1"/>
        <v>167.24</v>
      </c>
    </row>
    <row r="37" spans="1:9" ht="12.75" customHeight="1" x14ac:dyDescent="0.2">
      <c r="A37" s="589"/>
      <c r="B37" s="581"/>
      <c r="C37" s="581"/>
      <c r="D37" s="610"/>
      <c r="E37" s="15" t="s">
        <v>271</v>
      </c>
      <c r="F37" s="15" t="s">
        <v>100</v>
      </c>
      <c r="G37" s="15">
        <v>2</v>
      </c>
      <c r="H37" s="16">
        <v>290</v>
      </c>
      <c r="I37" s="43">
        <f t="shared" si="1"/>
        <v>580</v>
      </c>
    </row>
    <row r="38" spans="1:9" ht="12.75" customHeight="1" thickBot="1" x14ac:dyDescent="0.25">
      <c r="A38" s="590"/>
      <c r="B38" s="581"/>
      <c r="C38" s="581"/>
      <c r="D38" s="611"/>
      <c r="E38" s="40" t="s">
        <v>605</v>
      </c>
      <c r="F38" s="40" t="s">
        <v>100</v>
      </c>
      <c r="G38" s="40">
        <v>2</v>
      </c>
      <c r="H38" s="41">
        <v>13.9</v>
      </c>
      <c r="I38" s="42">
        <f t="shared" si="1"/>
        <v>27.8</v>
      </c>
    </row>
    <row r="39" spans="1:9" ht="26.25" thickBot="1" x14ac:dyDescent="0.25">
      <c r="A39" s="46" t="s">
        <v>353</v>
      </c>
      <c r="B39" s="580"/>
      <c r="C39" s="580" t="s">
        <v>69</v>
      </c>
      <c r="D39" s="47" t="s">
        <v>362</v>
      </c>
      <c r="E39" s="47" t="s">
        <v>355</v>
      </c>
      <c r="F39" s="47" t="s">
        <v>100</v>
      </c>
      <c r="G39" s="47">
        <v>2</v>
      </c>
      <c r="H39" s="48">
        <v>17</v>
      </c>
      <c r="I39" s="49">
        <f t="shared" si="1"/>
        <v>34</v>
      </c>
    </row>
    <row r="40" spans="1:9" ht="12.75" customHeight="1" x14ac:dyDescent="0.2">
      <c r="A40" s="268"/>
      <c r="B40" s="13">
        <v>15144.68</v>
      </c>
      <c r="C40" s="13" t="s">
        <v>71</v>
      </c>
      <c r="D40" s="270"/>
      <c r="E40" s="15"/>
      <c r="F40" s="15"/>
      <c r="G40" s="15"/>
      <c r="H40" s="16"/>
      <c r="I40" s="43">
        <f t="shared" si="1"/>
        <v>0</v>
      </c>
    </row>
    <row r="41" spans="1:9" ht="12.75" customHeight="1" x14ac:dyDescent="0.2">
      <c r="A41" s="268"/>
      <c r="B41" s="13">
        <v>15096.71</v>
      </c>
      <c r="C41" s="13" t="s">
        <v>72</v>
      </c>
      <c r="D41" s="270"/>
      <c r="E41" s="15"/>
      <c r="F41" s="15"/>
      <c r="G41" s="15"/>
      <c r="H41" s="16"/>
      <c r="I41" s="43">
        <f t="shared" si="1"/>
        <v>0</v>
      </c>
    </row>
    <row r="42" spans="1:9" ht="12.75" customHeight="1" x14ac:dyDescent="0.2">
      <c r="A42" s="268"/>
      <c r="B42" s="13">
        <v>14875.32</v>
      </c>
      <c r="C42" s="13" t="s">
        <v>73</v>
      </c>
      <c r="D42" s="270"/>
      <c r="E42" s="15"/>
      <c r="F42" s="15"/>
      <c r="G42" s="15"/>
      <c r="H42" s="16"/>
      <c r="I42" s="43">
        <f t="shared" si="1"/>
        <v>0</v>
      </c>
    </row>
    <row r="43" spans="1:9" ht="12.75" customHeight="1" x14ac:dyDescent="0.2">
      <c r="A43" s="268"/>
      <c r="B43" s="13">
        <v>17499.88</v>
      </c>
      <c r="C43" s="13" t="s">
        <v>74</v>
      </c>
      <c r="D43" s="270"/>
      <c r="E43" s="15"/>
      <c r="F43" s="15"/>
      <c r="G43" s="15"/>
      <c r="H43" s="16"/>
      <c r="I43" s="43">
        <f t="shared" si="1"/>
        <v>0</v>
      </c>
    </row>
    <row r="44" spans="1:9" ht="12.75" customHeight="1" x14ac:dyDescent="0.2">
      <c r="A44" s="268"/>
      <c r="B44" s="13">
        <v>18076.93</v>
      </c>
      <c r="C44" s="13" t="s">
        <v>75</v>
      </c>
      <c r="D44" s="270"/>
      <c r="E44" s="15"/>
      <c r="F44" s="15"/>
      <c r="G44" s="15"/>
      <c r="H44" s="16"/>
      <c r="I44" s="43">
        <f t="shared" si="1"/>
        <v>0</v>
      </c>
    </row>
    <row r="45" spans="1:9" ht="12.75" customHeight="1" x14ac:dyDescent="0.2">
      <c r="A45" s="268"/>
      <c r="B45" s="13">
        <v>21272.61</v>
      </c>
      <c r="C45" s="13" t="s">
        <v>76</v>
      </c>
      <c r="D45" s="270"/>
      <c r="E45" s="15"/>
      <c r="F45" s="15"/>
      <c r="G45" s="15"/>
      <c r="H45" s="16"/>
      <c r="I45" s="43">
        <f t="shared" si="1"/>
        <v>0</v>
      </c>
    </row>
    <row r="46" spans="1:9" ht="12.75" customHeight="1" thickBot="1" x14ac:dyDescent="0.25">
      <c r="A46" s="316"/>
      <c r="B46" s="74">
        <v>17079.88</v>
      </c>
      <c r="C46" s="74" t="s">
        <v>77</v>
      </c>
      <c r="D46" s="317"/>
      <c r="E46" s="76"/>
      <c r="F46" s="76"/>
      <c r="G46" s="76"/>
      <c r="H46" s="77"/>
      <c r="I46" s="204">
        <f t="shared" si="1"/>
        <v>0</v>
      </c>
    </row>
    <row r="47" spans="1:9" ht="12.75" customHeight="1" x14ac:dyDescent="0.2">
      <c r="A47" s="588" t="s">
        <v>118</v>
      </c>
      <c r="B47" s="579">
        <v>22120.52</v>
      </c>
      <c r="C47" s="579" t="s">
        <v>78</v>
      </c>
      <c r="D47" s="609" t="s">
        <v>310</v>
      </c>
      <c r="E47" s="37" t="s">
        <v>542</v>
      </c>
      <c r="F47" s="37" t="s">
        <v>100</v>
      </c>
      <c r="G47" s="37">
        <v>1</v>
      </c>
      <c r="H47" s="38">
        <v>5.4</v>
      </c>
      <c r="I47" s="39">
        <f t="shared" si="1"/>
        <v>5.4</v>
      </c>
    </row>
    <row r="48" spans="1:9" ht="12.75" customHeight="1" x14ac:dyDescent="0.2">
      <c r="A48" s="589"/>
      <c r="B48" s="581"/>
      <c r="C48" s="581"/>
      <c r="D48" s="610"/>
      <c r="E48" s="15" t="s">
        <v>226</v>
      </c>
      <c r="F48" s="15" t="s">
        <v>100</v>
      </c>
      <c r="G48" s="15">
        <v>1</v>
      </c>
      <c r="H48" s="16">
        <v>9.4</v>
      </c>
      <c r="I48" s="43">
        <f t="shared" si="1"/>
        <v>9.4</v>
      </c>
    </row>
    <row r="49" spans="1:9" x14ac:dyDescent="0.2">
      <c r="A49" s="589"/>
      <c r="B49" s="581"/>
      <c r="C49" s="581"/>
      <c r="D49" s="610"/>
      <c r="E49" s="15" t="s">
        <v>224</v>
      </c>
      <c r="F49" s="15" t="s">
        <v>104</v>
      </c>
      <c r="G49" s="15">
        <v>8</v>
      </c>
      <c r="H49" s="16">
        <v>135.87</v>
      </c>
      <c r="I49" s="43">
        <f t="shared" si="1"/>
        <v>1086.96</v>
      </c>
    </row>
    <row r="50" spans="1:9" ht="12.75" customHeight="1" x14ac:dyDescent="0.2">
      <c r="A50" s="589"/>
      <c r="B50" s="581"/>
      <c r="C50" s="581"/>
      <c r="D50" s="610"/>
      <c r="E50" s="15" t="s">
        <v>322</v>
      </c>
      <c r="F50" s="15" t="s">
        <v>100</v>
      </c>
      <c r="G50" s="15">
        <v>2</v>
      </c>
      <c r="H50" s="16">
        <v>567.34</v>
      </c>
      <c r="I50" s="43">
        <f t="shared" si="1"/>
        <v>1134.68</v>
      </c>
    </row>
    <row r="51" spans="1:9" ht="12.75" customHeight="1" x14ac:dyDescent="0.2">
      <c r="A51" s="589"/>
      <c r="B51" s="581"/>
      <c r="C51" s="581"/>
      <c r="D51" s="610"/>
      <c r="E51" s="15" t="s">
        <v>193</v>
      </c>
      <c r="F51" s="15" t="s">
        <v>100</v>
      </c>
      <c r="G51" s="15">
        <v>3</v>
      </c>
      <c r="H51" s="16">
        <v>110.19</v>
      </c>
      <c r="I51" s="43">
        <f t="shared" si="1"/>
        <v>330.57</v>
      </c>
    </row>
    <row r="52" spans="1:9" ht="12.75" customHeight="1" x14ac:dyDescent="0.2">
      <c r="A52" s="589"/>
      <c r="B52" s="581"/>
      <c r="C52" s="581"/>
      <c r="D52" s="610"/>
      <c r="E52" s="15" t="s">
        <v>1301</v>
      </c>
      <c r="F52" s="15" t="s">
        <v>100</v>
      </c>
      <c r="G52" s="15">
        <v>2</v>
      </c>
      <c r="H52" s="16">
        <v>9.52</v>
      </c>
      <c r="I52" s="43">
        <f t="shared" si="1"/>
        <v>19.04</v>
      </c>
    </row>
    <row r="53" spans="1:9" x14ac:dyDescent="0.2">
      <c r="A53" s="589"/>
      <c r="B53" s="581"/>
      <c r="C53" s="581"/>
      <c r="D53" s="610"/>
      <c r="E53" s="15" t="s">
        <v>229</v>
      </c>
      <c r="F53" s="15" t="s">
        <v>100</v>
      </c>
      <c r="G53" s="15">
        <v>2</v>
      </c>
      <c r="H53" s="16">
        <v>47.38</v>
      </c>
      <c r="I53" s="43">
        <f t="shared" si="1"/>
        <v>94.76</v>
      </c>
    </row>
    <row r="54" spans="1:9" ht="12.75" customHeight="1" x14ac:dyDescent="0.2">
      <c r="A54" s="589"/>
      <c r="B54" s="581"/>
      <c r="C54" s="581"/>
      <c r="D54" s="610"/>
      <c r="E54" s="15" t="s">
        <v>824</v>
      </c>
      <c r="F54" s="15" t="s">
        <v>100</v>
      </c>
      <c r="G54" s="15">
        <v>2</v>
      </c>
      <c r="H54" s="16">
        <v>140.52000000000001</v>
      </c>
      <c r="I54" s="43">
        <f t="shared" si="1"/>
        <v>281.04000000000002</v>
      </c>
    </row>
    <row r="55" spans="1:9" ht="12.75" customHeight="1" x14ac:dyDescent="0.2">
      <c r="A55" s="589"/>
      <c r="B55" s="581"/>
      <c r="C55" s="581"/>
      <c r="D55" s="610"/>
      <c r="E55" s="15" t="s">
        <v>231</v>
      </c>
      <c r="F55" s="15" t="s">
        <v>100</v>
      </c>
      <c r="G55" s="15">
        <v>2</v>
      </c>
      <c r="H55" s="16">
        <v>3.82</v>
      </c>
      <c r="I55" s="43">
        <f t="shared" si="1"/>
        <v>7.64</v>
      </c>
    </row>
    <row r="56" spans="1:9" ht="12.75" customHeight="1" x14ac:dyDescent="0.2">
      <c r="A56" s="589"/>
      <c r="B56" s="581"/>
      <c r="C56" s="581"/>
      <c r="D56" s="610"/>
      <c r="E56" s="15" t="s">
        <v>240</v>
      </c>
      <c r="F56" s="15" t="s">
        <v>100</v>
      </c>
      <c r="G56" s="15">
        <v>1</v>
      </c>
      <c r="H56" s="16">
        <v>320</v>
      </c>
      <c r="I56" s="43">
        <f t="shared" si="1"/>
        <v>320</v>
      </c>
    </row>
    <row r="57" spans="1:9" ht="12.75" customHeight="1" x14ac:dyDescent="0.2">
      <c r="A57" s="589"/>
      <c r="B57" s="581"/>
      <c r="C57" s="581"/>
      <c r="D57" s="610"/>
      <c r="E57" s="15" t="s">
        <v>571</v>
      </c>
      <c r="F57" s="15" t="s">
        <v>100</v>
      </c>
      <c r="G57" s="15">
        <v>2</v>
      </c>
      <c r="H57" s="16">
        <v>27</v>
      </c>
      <c r="I57" s="43">
        <f t="shared" si="1"/>
        <v>54</v>
      </c>
    </row>
    <row r="58" spans="1:9" ht="12.75" customHeight="1" x14ac:dyDescent="0.2">
      <c r="A58" s="589"/>
      <c r="B58" s="581"/>
      <c r="C58" s="581"/>
      <c r="D58" s="610"/>
      <c r="E58" s="15" t="s">
        <v>1165</v>
      </c>
      <c r="F58" s="15" t="s">
        <v>100</v>
      </c>
      <c r="G58" s="15">
        <v>1</v>
      </c>
      <c r="H58" s="16">
        <v>45</v>
      </c>
      <c r="I58" s="43">
        <f t="shared" si="1"/>
        <v>45</v>
      </c>
    </row>
    <row r="59" spans="1:9" ht="12.75" customHeight="1" thickBot="1" x14ac:dyDescent="0.25">
      <c r="A59" s="590"/>
      <c r="B59" s="580"/>
      <c r="C59" s="580"/>
      <c r="D59" s="611"/>
      <c r="E59" s="40" t="s">
        <v>191</v>
      </c>
      <c r="F59" s="40" t="s">
        <v>100</v>
      </c>
      <c r="G59" s="40">
        <v>2</v>
      </c>
      <c r="H59" s="41">
        <v>3</v>
      </c>
      <c r="I59" s="42">
        <f t="shared" si="1"/>
        <v>6</v>
      </c>
    </row>
    <row r="60" spans="1:9" ht="12.75" customHeight="1" x14ac:dyDescent="0.2">
      <c r="A60" s="588" t="s">
        <v>353</v>
      </c>
      <c r="B60" s="579">
        <v>18988.3</v>
      </c>
      <c r="C60" s="579" t="s">
        <v>79</v>
      </c>
      <c r="D60" s="609" t="s">
        <v>362</v>
      </c>
      <c r="E60" s="37" t="s">
        <v>355</v>
      </c>
      <c r="F60" s="37" t="s">
        <v>100</v>
      </c>
      <c r="G60" s="37">
        <v>3</v>
      </c>
      <c r="H60" s="38">
        <v>17</v>
      </c>
      <c r="I60" s="39">
        <f t="shared" si="1"/>
        <v>51</v>
      </c>
    </row>
    <row r="61" spans="1:9" ht="12.75" customHeight="1" x14ac:dyDescent="0.2">
      <c r="A61" s="589"/>
      <c r="B61" s="581"/>
      <c r="C61" s="581"/>
      <c r="D61" s="610"/>
      <c r="E61" s="15" t="s">
        <v>399</v>
      </c>
      <c r="F61" s="15" t="s">
        <v>100</v>
      </c>
      <c r="G61" s="15">
        <v>10</v>
      </c>
      <c r="H61" s="16">
        <v>17.920000000000002</v>
      </c>
      <c r="I61" s="43">
        <f t="shared" si="1"/>
        <v>179.20000000000002</v>
      </c>
    </row>
    <row r="62" spans="1:9" ht="12.75" customHeight="1" thickBot="1" x14ac:dyDescent="0.25">
      <c r="A62" s="590"/>
      <c r="B62" s="581"/>
      <c r="C62" s="581"/>
      <c r="D62" s="611"/>
      <c r="E62" s="40" t="s">
        <v>356</v>
      </c>
      <c r="F62" s="40" t="s">
        <v>100</v>
      </c>
      <c r="G62" s="40">
        <v>1</v>
      </c>
      <c r="H62" s="41">
        <v>44.8</v>
      </c>
      <c r="I62" s="42">
        <f t="shared" si="1"/>
        <v>44.8</v>
      </c>
    </row>
    <row r="63" spans="1:9" ht="12.75" customHeight="1" x14ac:dyDescent="0.2">
      <c r="A63" s="588" t="s">
        <v>558</v>
      </c>
      <c r="B63" s="581"/>
      <c r="C63" s="581"/>
      <c r="D63" s="609" t="s">
        <v>1547</v>
      </c>
      <c r="E63" s="37" t="s">
        <v>236</v>
      </c>
      <c r="F63" s="37" t="s">
        <v>104</v>
      </c>
      <c r="G63" s="37">
        <v>4</v>
      </c>
      <c r="H63" s="38">
        <v>56.72</v>
      </c>
      <c r="I63" s="39">
        <f t="shared" si="1"/>
        <v>226.88</v>
      </c>
    </row>
    <row r="64" spans="1:9" ht="12.75" customHeight="1" x14ac:dyDescent="0.2">
      <c r="A64" s="589"/>
      <c r="B64" s="581"/>
      <c r="C64" s="581"/>
      <c r="D64" s="610"/>
      <c r="E64" s="35" t="s">
        <v>689</v>
      </c>
      <c r="F64" s="35" t="s">
        <v>100</v>
      </c>
      <c r="G64" s="35">
        <v>1</v>
      </c>
      <c r="H64" s="36">
        <v>7.74</v>
      </c>
      <c r="I64" s="160">
        <f t="shared" si="1"/>
        <v>7.74</v>
      </c>
    </row>
    <row r="65" spans="1:9" ht="12.75" customHeight="1" x14ac:dyDescent="0.2">
      <c r="A65" s="589"/>
      <c r="B65" s="581"/>
      <c r="C65" s="581"/>
      <c r="D65" s="610"/>
      <c r="E65" s="35" t="s">
        <v>231</v>
      </c>
      <c r="F65" s="35" t="s">
        <v>100</v>
      </c>
      <c r="G65" s="35">
        <v>1</v>
      </c>
      <c r="H65" s="36">
        <v>3.82</v>
      </c>
      <c r="I65" s="160">
        <f t="shared" si="1"/>
        <v>3.82</v>
      </c>
    </row>
    <row r="66" spans="1:9" ht="12.75" customHeight="1" x14ac:dyDescent="0.2">
      <c r="A66" s="589"/>
      <c r="B66" s="581"/>
      <c r="C66" s="581"/>
      <c r="D66" s="610"/>
      <c r="E66" s="35" t="s">
        <v>543</v>
      </c>
      <c r="F66" s="35" t="s">
        <v>100</v>
      </c>
      <c r="G66" s="35">
        <v>1</v>
      </c>
      <c r="H66" s="36">
        <v>6.04</v>
      </c>
      <c r="I66" s="160">
        <f t="shared" si="1"/>
        <v>6.04</v>
      </c>
    </row>
    <row r="67" spans="1:9" ht="13.5" thickBot="1" x14ac:dyDescent="0.25">
      <c r="A67" s="590"/>
      <c r="B67" s="580"/>
      <c r="C67" s="580"/>
      <c r="D67" s="611"/>
      <c r="E67" s="40" t="s">
        <v>229</v>
      </c>
      <c r="F67" s="40" t="s">
        <v>100</v>
      </c>
      <c r="G67" s="40">
        <v>1</v>
      </c>
      <c r="H67" s="41">
        <v>47.38</v>
      </c>
      <c r="I67" s="42">
        <f t="shared" si="1"/>
        <v>47.38</v>
      </c>
    </row>
    <row r="68" spans="1:9" ht="12.75" customHeight="1" thickBot="1" x14ac:dyDescent="0.25">
      <c r="A68" s="82"/>
      <c r="B68" s="200">
        <f>SUM(B25:B67)</f>
        <v>212295.75999999998</v>
      </c>
      <c r="C68" s="201"/>
      <c r="D68" s="200"/>
      <c r="E68" s="202"/>
      <c r="F68" s="201"/>
      <c r="G68" s="201"/>
      <c r="H68" s="200" t="s">
        <v>16</v>
      </c>
      <c r="I68" s="200">
        <f>SUM(I25:I67)</f>
        <v>8801.4999999999982</v>
      </c>
    </row>
    <row r="69" spans="1:9" ht="64.5" thickBot="1" x14ac:dyDescent="0.25">
      <c r="A69" s="137" t="s">
        <v>381</v>
      </c>
      <c r="B69" s="117" t="s">
        <v>15</v>
      </c>
      <c r="C69" s="117" t="s">
        <v>4</v>
      </c>
      <c r="D69" s="117" t="s">
        <v>22</v>
      </c>
      <c r="E69" s="121" t="s">
        <v>17</v>
      </c>
      <c r="F69" s="117" t="s">
        <v>18</v>
      </c>
      <c r="G69" s="117" t="s">
        <v>9</v>
      </c>
      <c r="H69" s="117" t="s">
        <v>12</v>
      </c>
      <c r="I69" s="118" t="s">
        <v>11</v>
      </c>
    </row>
    <row r="70" spans="1:9" ht="12.75" customHeight="1" thickBot="1" x14ac:dyDescent="0.25">
      <c r="A70" s="106"/>
      <c r="B70" s="107">
        <v>8503.4699999999993</v>
      </c>
      <c r="C70" s="58" t="s">
        <v>65</v>
      </c>
      <c r="D70" s="67"/>
      <c r="E70" s="59"/>
      <c r="F70" s="59"/>
      <c r="G70" s="59"/>
      <c r="H70" s="60"/>
      <c r="I70" s="61"/>
    </row>
    <row r="71" spans="1:9" ht="12.75" customHeight="1" thickBot="1" x14ac:dyDescent="0.25">
      <c r="A71" s="106"/>
      <c r="B71" s="125">
        <v>8673.44</v>
      </c>
      <c r="C71" s="126" t="s">
        <v>66</v>
      </c>
      <c r="D71" s="127"/>
      <c r="E71" s="128"/>
      <c r="F71" s="128"/>
      <c r="G71" s="128"/>
      <c r="H71" s="129"/>
      <c r="I71" s="130"/>
    </row>
    <row r="72" spans="1:9" ht="12.75" customHeight="1" thickBot="1" x14ac:dyDescent="0.25">
      <c r="A72" s="106"/>
      <c r="B72" s="109">
        <v>8188.67</v>
      </c>
      <c r="C72" s="88" t="s">
        <v>69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106"/>
      <c r="B73" s="109">
        <v>8148.88</v>
      </c>
      <c r="C73" s="88" t="s">
        <v>71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106"/>
      <c r="B74" s="109">
        <v>8353.0300000000007</v>
      </c>
      <c r="C74" s="88" t="s">
        <v>72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106"/>
      <c r="B75" s="109">
        <v>9026.7099999999991</v>
      </c>
      <c r="C75" s="88" t="s">
        <v>73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11"/>
      <c r="B76" s="109">
        <v>8183.73</v>
      </c>
      <c r="C76" s="88" t="s">
        <v>74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11"/>
      <c r="B77" s="109">
        <v>10507.661</v>
      </c>
      <c r="C77" s="88" t="s">
        <v>75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11"/>
      <c r="B78" s="109">
        <v>8583.4256000000005</v>
      </c>
      <c r="C78" s="88" t="s">
        <v>76</v>
      </c>
      <c r="D78" s="55"/>
      <c r="E78" s="47"/>
      <c r="F78" s="47"/>
      <c r="G78" s="47"/>
      <c r="H78" s="48"/>
      <c r="I78" s="49"/>
    </row>
    <row r="79" spans="1:9" ht="12.75" customHeight="1" thickBot="1" x14ac:dyDescent="0.25">
      <c r="A79" s="232"/>
      <c r="B79" s="164">
        <v>8127.9988999999996</v>
      </c>
      <c r="C79" s="157" t="s">
        <v>77</v>
      </c>
      <c r="D79" s="331"/>
      <c r="E79" s="37"/>
      <c r="F79" s="37"/>
      <c r="G79" s="37"/>
      <c r="H79" s="38"/>
      <c r="I79" s="49"/>
    </row>
    <row r="80" spans="1:9" ht="12.75" customHeight="1" thickBot="1" x14ac:dyDescent="0.25">
      <c r="A80" s="232"/>
      <c r="B80" s="164">
        <v>9094.0391</v>
      </c>
      <c r="C80" s="157" t="s">
        <v>78</v>
      </c>
      <c r="D80" s="331"/>
      <c r="E80" s="37"/>
      <c r="F80" s="37"/>
      <c r="G80" s="37"/>
      <c r="H80" s="38"/>
      <c r="I80" s="49"/>
    </row>
    <row r="81" spans="1:9" ht="12.75" customHeight="1" thickBot="1" x14ac:dyDescent="0.25">
      <c r="A81" s="11"/>
      <c r="B81" s="109">
        <v>9226.8358000000007</v>
      </c>
      <c r="C81" s="88" t="s">
        <v>79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434"/>
      <c r="B82" s="512">
        <f>SUM(B70:B81)</f>
        <v>104617.89039999999</v>
      </c>
      <c r="C82" s="518" t="s">
        <v>86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596" t="s">
        <v>114</v>
      </c>
      <c r="B83" s="109">
        <v>916.37</v>
      </c>
      <c r="C83" s="88" t="s">
        <v>72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597"/>
      <c r="B84" s="109">
        <v>1361.53</v>
      </c>
      <c r="C84" s="88" t="s">
        <v>73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597"/>
      <c r="B85" s="109">
        <v>671.72</v>
      </c>
      <c r="C85" s="88" t="s">
        <v>74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597"/>
      <c r="B86" s="109">
        <v>271.82</v>
      </c>
      <c r="C86" s="88" t="s">
        <v>75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598"/>
      <c r="B87" s="512">
        <f>SUM(B83:B86)</f>
        <v>3221.44</v>
      </c>
      <c r="C87" s="518" t="s">
        <v>86</v>
      </c>
      <c r="D87" s="89"/>
      <c r="E87" s="47"/>
      <c r="F87" s="47"/>
      <c r="G87" s="47"/>
      <c r="H87" s="48"/>
      <c r="I87" s="49">
        <v>1123.2</v>
      </c>
    </row>
    <row r="88" spans="1:9" ht="12.75" customHeight="1" thickBot="1" x14ac:dyDescent="0.25">
      <c r="A88" s="82"/>
      <c r="B88" s="200">
        <f>B82+B87</f>
        <v>107839.33039999999</v>
      </c>
      <c r="C88" s="201"/>
      <c r="D88" s="200"/>
      <c r="E88" s="202"/>
      <c r="F88" s="201"/>
      <c r="G88" s="201"/>
      <c r="H88" s="200" t="s">
        <v>16</v>
      </c>
      <c r="I88" s="200">
        <f>SUM(I70:I87)</f>
        <v>1123.2</v>
      </c>
    </row>
    <row r="89" spans="1:9" ht="77.25" thickBot="1" x14ac:dyDescent="0.25">
      <c r="A89" s="137" t="s">
        <v>382</v>
      </c>
      <c r="B89" s="120" t="s">
        <v>15</v>
      </c>
      <c r="C89" s="134" t="s">
        <v>4</v>
      </c>
      <c r="D89" s="120" t="s">
        <v>22</v>
      </c>
      <c r="E89" s="135" t="s">
        <v>17</v>
      </c>
      <c r="F89" s="120" t="s">
        <v>18</v>
      </c>
      <c r="G89" s="134" t="s">
        <v>9</v>
      </c>
      <c r="H89" s="120" t="s">
        <v>12</v>
      </c>
      <c r="I89" s="120" t="s">
        <v>11</v>
      </c>
    </row>
    <row r="90" spans="1:9" ht="12.75" customHeight="1" thickBot="1" x14ac:dyDescent="0.25">
      <c r="A90" s="230"/>
      <c r="B90" s="109">
        <v>12036.05</v>
      </c>
      <c r="C90" s="55" t="s">
        <v>65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12835.69</v>
      </c>
      <c r="C91" s="55" t="s">
        <v>66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>
        <v>11562.6</v>
      </c>
      <c r="C92" s="88" t="s">
        <v>69</v>
      </c>
      <c r="D92" s="89"/>
      <c r="E92" s="47"/>
      <c r="F92" s="47"/>
      <c r="G92" s="47"/>
      <c r="H92" s="48"/>
      <c r="I92" s="49"/>
    </row>
    <row r="93" spans="1:9" ht="12.75" customHeight="1" thickBot="1" x14ac:dyDescent="0.25">
      <c r="A93" s="230"/>
      <c r="B93" s="109">
        <v>12184.69</v>
      </c>
      <c r="C93" s="88" t="s">
        <v>71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13235.14</v>
      </c>
      <c r="C94" s="88" t="s">
        <v>72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12973.35</v>
      </c>
      <c r="C95" s="88" t="s">
        <v>73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11622.63</v>
      </c>
      <c r="C96" s="88" t="s">
        <v>74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13466.58</v>
      </c>
      <c r="C97" s="88" t="s">
        <v>75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13577.43</v>
      </c>
      <c r="C98" s="88" t="s">
        <v>76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12666.96</v>
      </c>
      <c r="C99" s="88" t="s">
        <v>77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12651.45</v>
      </c>
      <c r="C100" s="88" t="s">
        <v>78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13082.71</v>
      </c>
      <c r="C101" s="88" t="s">
        <v>79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/>
      <c r="C102" s="170" t="s">
        <v>86</v>
      </c>
      <c r="D102" s="89"/>
      <c r="E102" s="47"/>
      <c r="F102" s="47"/>
      <c r="G102" s="47"/>
      <c r="H102" s="48"/>
      <c r="I102" s="49">
        <v>1186</v>
      </c>
    </row>
    <row r="103" spans="1:9" ht="13.5" thickBot="1" x14ac:dyDescent="0.25">
      <c r="A103" s="183"/>
      <c r="B103" s="200">
        <f>SUM(B90:B102)</f>
        <v>151895.28</v>
      </c>
      <c r="C103" s="201"/>
      <c r="D103" s="200"/>
      <c r="E103" s="202"/>
      <c r="F103" s="201"/>
      <c r="G103" s="201"/>
      <c r="H103" s="200" t="s">
        <v>16</v>
      </c>
      <c r="I103" s="233">
        <f>SUM(I90:I102)</f>
        <v>1186</v>
      </c>
    </row>
    <row r="104" spans="1:9" ht="26.25" thickBot="1" x14ac:dyDescent="0.25">
      <c r="A104" s="46" t="s">
        <v>7</v>
      </c>
      <c r="B104" s="117" t="s">
        <v>15</v>
      </c>
      <c r="C104" s="117" t="s">
        <v>4</v>
      </c>
      <c r="D104" s="117" t="s">
        <v>22</v>
      </c>
      <c r="E104" s="121" t="s">
        <v>17</v>
      </c>
      <c r="F104" s="117" t="s">
        <v>18</v>
      </c>
      <c r="G104" s="117" t="s">
        <v>9</v>
      </c>
      <c r="H104" s="117" t="s">
        <v>12</v>
      </c>
      <c r="I104" s="118" t="s">
        <v>11</v>
      </c>
    </row>
    <row r="105" spans="1:9" ht="12.75" customHeight="1" x14ac:dyDescent="0.2">
      <c r="A105" s="641" t="s">
        <v>81</v>
      </c>
      <c r="B105" s="33"/>
      <c r="C105" s="33" t="s">
        <v>65</v>
      </c>
      <c r="D105" s="34"/>
      <c r="E105" s="35"/>
      <c r="F105" s="35" t="s">
        <v>82</v>
      </c>
      <c r="G105" s="35">
        <v>352</v>
      </c>
      <c r="H105" s="16">
        <v>4.54</v>
      </c>
      <c r="I105" s="33">
        <f>G105*H105</f>
        <v>1598.08</v>
      </c>
    </row>
    <row r="106" spans="1:9" ht="12.75" customHeight="1" x14ac:dyDescent="0.2">
      <c r="A106" s="641"/>
      <c r="B106" s="13"/>
      <c r="C106" s="13" t="s">
        <v>66</v>
      </c>
      <c r="D106" s="14"/>
      <c r="E106" s="15"/>
      <c r="F106" s="15" t="s">
        <v>82</v>
      </c>
      <c r="G106" s="15">
        <v>303</v>
      </c>
      <c r="H106" s="16">
        <v>4.54</v>
      </c>
      <c r="I106" s="13">
        <f t="shared" ref="I106:I113" si="2">G106*H106</f>
        <v>1375.6200000000001</v>
      </c>
    </row>
    <row r="107" spans="1:9" x14ac:dyDescent="0.2">
      <c r="A107" s="641"/>
      <c r="B107" s="13"/>
      <c r="C107" s="13" t="s">
        <v>69</v>
      </c>
      <c r="D107" s="14"/>
      <c r="E107" s="15"/>
      <c r="F107" s="15" t="s">
        <v>82</v>
      </c>
      <c r="G107" s="15">
        <v>345</v>
      </c>
      <c r="H107" s="16">
        <v>4.54</v>
      </c>
      <c r="I107" s="13">
        <f t="shared" si="2"/>
        <v>1566.3</v>
      </c>
    </row>
    <row r="108" spans="1:9" ht="12.75" customHeight="1" x14ac:dyDescent="0.2">
      <c r="A108" s="641"/>
      <c r="B108" s="13"/>
      <c r="C108" s="13" t="s">
        <v>71</v>
      </c>
      <c r="D108" s="14"/>
      <c r="E108" s="15"/>
      <c r="F108" s="15" t="s">
        <v>82</v>
      </c>
      <c r="G108" s="15">
        <v>323</v>
      </c>
      <c r="H108" s="16">
        <v>4.54</v>
      </c>
      <c r="I108" s="13">
        <f t="shared" si="2"/>
        <v>1466.42</v>
      </c>
    </row>
    <row r="109" spans="1:9" x14ac:dyDescent="0.2">
      <c r="A109" s="641"/>
      <c r="B109" s="13"/>
      <c r="C109" s="13" t="s">
        <v>72</v>
      </c>
      <c r="D109" s="14"/>
      <c r="E109" s="15"/>
      <c r="F109" s="15" t="s">
        <v>82</v>
      </c>
      <c r="G109" s="15">
        <v>326</v>
      </c>
      <c r="H109" s="16">
        <v>4.54</v>
      </c>
      <c r="I109" s="13">
        <f t="shared" si="2"/>
        <v>1480.04</v>
      </c>
    </row>
    <row r="110" spans="1:9" ht="12.75" customHeight="1" x14ac:dyDescent="0.2">
      <c r="A110" s="641"/>
      <c r="B110" s="13"/>
      <c r="C110" s="13" t="s">
        <v>73</v>
      </c>
      <c r="D110" s="14"/>
      <c r="E110" s="15"/>
      <c r="F110" s="15" t="s">
        <v>82</v>
      </c>
      <c r="G110" s="15">
        <v>318</v>
      </c>
      <c r="H110" s="16">
        <v>4.54</v>
      </c>
      <c r="I110" s="13">
        <f t="shared" si="2"/>
        <v>1443.72</v>
      </c>
    </row>
    <row r="111" spans="1:9" ht="12.75" customHeight="1" x14ac:dyDescent="0.2">
      <c r="A111" s="641"/>
      <c r="B111" s="13"/>
      <c r="C111" s="13" t="s">
        <v>74</v>
      </c>
      <c r="D111" s="14"/>
      <c r="E111" s="15"/>
      <c r="F111" s="15" t="s">
        <v>82</v>
      </c>
      <c r="G111" s="15">
        <v>293</v>
      </c>
      <c r="H111" s="16">
        <v>4.8099999999999996</v>
      </c>
      <c r="I111" s="13">
        <f t="shared" si="2"/>
        <v>1409.33</v>
      </c>
    </row>
    <row r="112" spans="1:9" ht="12.75" customHeight="1" x14ac:dyDescent="0.2">
      <c r="A112" s="641"/>
      <c r="B112" s="13"/>
      <c r="C112" s="13" t="s">
        <v>75</v>
      </c>
      <c r="D112" s="14"/>
      <c r="E112" s="15"/>
      <c r="F112" s="15" t="s">
        <v>82</v>
      </c>
      <c r="G112" s="15">
        <v>380</v>
      </c>
      <c r="H112" s="16">
        <v>4.8099999999999996</v>
      </c>
      <c r="I112" s="13">
        <f t="shared" si="2"/>
        <v>1827.8</v>
      </c>
    </row>
    <row r="113" spans="1:255" ht="12.75" customHeight="1" x14ac:dyDescent="0.2">
      <c r="A113" s="641"/>
      <c r="B113" s="13"/>
      <c r="C113" s="13" t="s">
        <v>76</v>
      </c>
      <c r="D113" s="14"/>
      <c r="E113" s="15"/>
      <c r="F113" s="15" t="s">
        <v>82</v>
      </c>
      <c r="G113" s="15">
        <v>408</v>
      </c>
      <c r="H113" s="16">
        <v>4.8099999999999996</v>
      </c>
      <c r="I113" s="13">
        <f t="shared" si="2"/>
        <v>1962.4799999999998</v>
      </c>
    </row>
    <row r="114" spans="1:255" ht="12.75" customHeight="1" x14ac:dyDescent="0.2">
      <c r="A114" s="641"/>
      <c r="B114" s="13"/>
      <c r="C114" s="13" t="s">
        <v>77</v>
      </c>
      <c r="D114" s="14"/>
      <c r="E114" s="15"/>
      <c r="F114" s="15" t="s">
        <v>82</v>
      </c>
      <c r="G114" s="15">
        <v>341</v>
      </c>
      <c r="H114" s="16">
        <v>4.8099999999999996</v>
      </c>
      <c r="I114" s="13">
        <f>G114*H114</f>
        <v>1640.2099999999998</v>
      </c>
    </row>
    <row r="115" spans="1:255" ht="12.75" customHeight="1" x14ac:dyDescent="0.2">
      <c r="A115" s="641"/>
      <c r="B115" s="13"/>
      <c r="C115" s="13" t="s">
        <v>78</v>
      </c>
      <c r="D115" s="14"/>
      <c r="E115" s="15"/>
      <c r="F115" s="15" t="s">
        <v>82</v>
      </c>
      <c r="G115" s="15">
        <v>382</v>
      </c>
      <c r="H115" s="16">
        <v>4.8099999999999996</v>
      </c>
      <c r="I115" s="13">
        <f>G115*H115</f>
        <v>1837.4199999999998</v>
      </c>
    </row>
    <row r="116" spans="1:255" ht="12.75" customHeight="1" x14ac:dyDescent="0.2">
      <c r="A116" s="641"/>
      <c r="B116" s="13"/>
      <c r="C116" s="13" t="s">
        <v>79</v>
      </c>
      <c r="D116" s="14"/>
      <c r="E116" s="15"/>
      <c r="F116" s="15" t="s">
        <v>82</v>
      </c>
      <c r="G116" s="15">
        <v>408</v>
      </c>
      <c r="H116" s="16">
        <v>4.8099999999999996</v>
      </c>
      <c r="I116" s="13">
        <f>G116*H116</f>
        <v>1962.4799999999998</v>
      </c>
    </row>
    <row r="117" spans="1:255" ht="12.75" customHeight="1" x14ac:dyDescent="0.2">
      <c r="A117" s="653"/>
      <c r="B117" s="13"/>
      <c r="C117" s="13" t="s">
        <v>86</v>
      </c>
      <c r="D117" s="14"/>
      <c r="E117" s="15"/>
      <c r="F117" s="15" t="s">
        <v>82</v>
      </c>
      <c r="G117" s="15">
        <f>SUM(G105:G116)</f>
        <v>4179</v>
      </c>
      <c r="H117" s="16"/>
      <c r="I117" s="247">
        <f>SUM(I105:I116)</f>
        <v>19569.899999999998</v>
      </c>
    </row>
    <row r="118" spans="1:255" ht="25.5" x14ac:dyDescent="0.2">
      <c r="A118" s="11" t="s">
        <v>91</v>
      </c>
      <c r="B118" s="13"/>
      <c r="C118" s="13" t="s">
        <v>86</v>
      </c>
      <c r="D118" s="14"/>
      <c r="E118" s="15"/>
      <c r="F118" s="15"/>
      <c r="G118" s="15"/>
      <c r="H118" s="16"/>
      <c r="I118" s="247">
        <v>189842.48</v>
      </c>
    </row>
    <row r="119" spans="1:255" ht="12.75" customHeight="1" x14ac:dyDescent="0.2">
      <c r="A119" s="11" t="s">
        <v>83</v>
      </c>
      <c r="B119" s="13"/>
      <c r="C119" s="13" t="s">
        <v>86</v>
      </c>
      <c r="D119" s="14"/>
      <c r="E119" s="15"/>
      <c r="F119" s="15"/>
      <c r="G119" s="15"/>
      <c r="H119" s="16"/>
      <c r="I119" s="247">
        <v>12750.05</v>
      </c>
    </row>
    <row r="120" spans="1:255" ht="12.75" customHeight="1" x14ac:dyDescent="0.2">
      <c r="A120" s="11" t="s">
        <v>85</v>
      </c>
      <c r="B120" s="13"/>
      <c r="C120" s="13" t="s">
        <v>86</v>
      </c>
      <c r="D120" s="14"/>
      <c r="E120" s="15"/>
      <c r="F120" s="15"/>
      <c r="G120" s="15"/>
      <c r="H120" s="16"/>
      <c r="I120" s="247">
        <v>13632.47</v>
      </c>
    </row>
    <row r="121" spans="1:255" ht="12.75" customHeight="1" x14ac:dyDescent="0.2">
      <c r="A121" s="243" t="s">
        <v>88</v>
      </c>
      <c r="B121" s="13"/>
      <c r="C121" s="13" t="s">
        <v>86</v>
      </c>
      <c r="D121" s="14"/>
      <c r="E121" s="15"/>
      <c r="F121" s="15"/>
      <c r="G121" s="15"/>
      <c r="H121" s="16"/>
      <c r="I121" s="247">
        <v>10744.8</v>
      </c>
    </row>
    <row r="122" spans="1:255" ht="12.75" customHeight="1" thickBot="1" x14ac:dyDescent="0.25">
      <c r="A122" s="30"/>
      <c r="B122" s="112"/>
      <c r="C122" s="112"/>
      <c r="D122" s="111"/>
      <c r="E122" s="113"/>
      <c r="F122" s="112"/>
      <c r="G122" s="112"/>
      <c r="H122" s="111" t="s">
        <v>16</v>
      </c>
      <c r="I122" s="111">
        <f>SUM(I117:I121)</f>
        <v>246539.69999999998</v>
      </c>
    </row>
    <row r="123" spans="1:255" s="45" customFormat="1" ht="83.25" customHeight="1" thickBot="1" x14ac:dyDescent="0.25">
      <c r="A123" s="120" t="s">
        <v>96</v>
      </c>
      <c r="B123" s="117" t="s">
        <v>15</v>
      </c>
      <c r="C123" s="117" t="s">
        <v>4</v>
      </c>
      <c r="D123" s="117" t="s">
        <v>22</v>
      </c>
      <c r="E123" s="121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06"/>
      <c r="B124" s="107">
        <v>4976.91</v>
      </c>
      <c r="C124" s="58" t="s">
        <v>65</v>
      </c>
      <c r="D124" s="67"/>
      <c r="E124" s="59"/>
      <c r="F124" s="59"/>
      <c r="G124" s="59"/>
      <c r="H124" s="60"/>
      <c r="I124" s="61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106"/>
      <c r="B125" s="108">
        <v>4359.59</v>
      </c>
      <c r="C125" s="95" t="s">
        <v>66</v>
      </c>
      <c r="D125" s="96"/>
      <c r="E125" s="97"/>
      <c r="F125" s="97"/>
      <c r="G125" s="97"/>
      <c r="H125" s="98"/>
      <c r="I125" s="9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106"/>
      <c r="B126" s="109">
        <v>4972.3100000000004</v>
      </c>
      <c r="C126" s="88" t="s">
        <v>69</v>
      </c>
      <c r="D126" s="89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106"/>
      <c r="B127" s="109">
        <v>4933.3100000000004</v>
      </c>
      <c r="C127" s="88" t="s">
        <v>71</v>
      </c>
      <c r="D127" s="89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106"/>
      <c r="B128" s="109">
        <v>4984.2</v>
      </c>
      <c r="C128" s="88" t="s">
        <v>72</v>
      </c>
      <c r="D128" s="89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106"/>
      <c r="B129" s="109">
        <v>4902.7</v>
      </c>
      <c r="C129" s="88" t="s">
        <v>73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11"/>
      <c r="B130" s="109">
        <v>4114.1400000000003</v>
      </c>
      <c r="C130" s="88" t="s">
        <v>74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11"/>
      <c r="B131" s="109">
        <v>4350.357</v>
      </c>
      <c r="C131" s="88" t="s">
        <v>75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11"/>
      <c r="B132" s="109">
        <v>4901.3459999999995</v>
      </c>
      <c r="C132" s="88" t="s">
        <v>76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1"/>
      <c r="B133" s="109">
        <v>3981.1849999999999</v>
      </c>
      <c r="C133" s="88" t="s">
        <v>77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1"/>
      <c r="B134" s="109">
        <v>4031.6460000000002</v>
      </c>
      <c r="C134" s="88" t="s">
        <v>78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11"/>
      <c r="B135" s="109">
        <v>5026.8770000000004</v>
      </c>
      <c r="C135" s="88" t="s">
        <v>79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3.5" thickBot="1" x14ac:dyDescent="0.25">
      <c r="A136" s="106"/>
      <c r="B136" s="109"/>
      <c r="C136" s="88" t="s">
        <v>86</v>
      </c>
      <c r="D136" s="89"/>
      <c r="E136" s="47"/>
      <c r="F136" s="47"/>
      <c r="G136" s="47"/>
      <c r="H136" s="48"/>
      <c r="I136" s="49">
        <v>1876.76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106"/>
      <c r="B137" s="277">
        <f>SUM(B124:B135)</f>
        <v>55534.571000000004</v>
      </c>
      <c r="C137" s="78"/>
      <c r="D137" s="79"/>
      <c r="E137" s="80"/>
      <c r="F137" s="78"/>
      <c r="G137" s="78"/>
      <c r="H137" s="79" t="s">
        <v>16</v>
      </c>
      <c r="I137" s="81">
        <f>SUM(I124:I136)</f>
        <v>1876.76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52.5" customHeight="1" thickBot="1" x14ac:dyDescent="0.25">
      <c r="A138" s="46" t="s">
        <v>98</v>
      </c>
      <c r="B138" s="117" t="s">
        <v>15</v>
      </c>
      <c r="C138" s="117" t="s">
        <v>4</v>
      </c>
      <c r="D138" s="117" t="s">
        <v>22</v>
      </c>
      <c r="E138" s="121" t="s">
        <v>17</v>
      </c>
      <c r="F138" s="117" t="s">
        <v>18</v>
      </c>
      <c r="G138" s="117" t="s">
        <v>9</v>
      </c>
      <c r="H138" s="117" t="s">
        <v>12</v>
      </c>
      <c r="I138" s="118" t="s">
        <v>11</v>
      </c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26.25" thickBot="1" x14ac:dyDescent="0.25">
      <c r="A139" s="120" t="s">
        <v>87</v>
      </c>
      <c r="B139" s="167"/>
      <c r="C139" s="88" t="s">
        <v>86</v>
      </c>
      <c r="D139" s="241"/>
      <c r="E139" s="242"/>
      <c r="F139" s="241"/>
      <c r="G139" s="242"/>
      <c r="H139" s="242"/>
      <c r="I139" s="49">
        <v>74980.800000000003</v>
      </c>
    </row>
    <row r="140" spans="1:255" ht="13.5" thickBot="1" x14ac:dyDescent="0.25">
      <c r="A140" s="46"/>
      <c r="B140" s="79">
        <f>SUM(B139:B139)</f>
        <v>0</v>
      </c>
      <c r="C140" s="78"/>
      <c r="D140" s="79"/>
      <c r="E140" s="80"/>
      <c r="F140" s="78"/>
      <c r="G140" s="78"/>
      <c r="H140" s="79" t="s">
        <v>16</v>
      </c>
      <c r="I140" s="79">
        <f>SUM(I139:I139)</f>
        <v>74980.800000000003</v>
      </c>
    </row>
    <row r="141" spans="1:255" ht="51.75" thickBot="1" x14ac:dyDescent="0.25">
      <c r="A141" s="137" t="s">
        <v>97</v>
      </c>
      <c r="B141" s="117" t="s">
        <v>15</v>
      </c>
      <c r="C141" s="117" t="s">
        <v>4</v>
      </c>
      <c r="D141" s="117" t="s">
        <v>22</v>
      </c>
      <c r="E141" s="285" t="s">
        <v>17</v>
      </c>
      <c r="F141" s="117" t="s">
        <v>18</v>
      </c>
      <c r="G141" s="117" t="s">
        <v>9</v>
      </c>
      <c r="H141" s="117" t="s">
        <v>12</v>
      </c>
      <c r="I141" s="118" t="s">
        <v>11</v>
      </c>
    </row>
    <row r="142" spans="1:255" ht="13.5" thickBot="1" x14ac:dyDescent="0.25">
      <c r="A142" s="209"/>
      <c r="B142" s="188"/>
      <c r="C142" s="73" t="s">
        <v>86</v>
      </c>
      <c r="D142" s="166"/>
      <c r="E142" s="53"/>
      <c r="F142" s="53"/>
      <c r="G142" s="53"/>
      <c r="H142" s="156"/>
      <c r="I142" s="571">
        <v>118828.98</v>
      </c>
    </row>
    <row r="143" spans="1:255" ht="13.5" thickBot="1" x14ac:dyDescent="0.25">
      <c r="A143" s="137"/>
      <c r="B143" s="277"/>
      <c r="C143" s="78"/>
      <c r="D143" s="79"/>
      <c r="E143" s="80"/>
      <c r="F143" s="78"/>
      <c r="G143" s="78"/>
      <c r="H143" s="79"/>
      <c r="I143" s="81">
        <f>SUM(I142)</f>
        <v>118828.98</v>
      </c>
    </row>
    <row r="144" spans="1:255" x14ac:dyDescent="0.2">
      <c r="A144" s="9"/>
      <c r="B144" s="9"/>
      <c r="C144" s="9"/>
      <c r="D144" s="9"/>
      <c r="E144" s="9"/>
      <c r="F144" s="20"/>
      <c r="G144" s="20"/>
      <c r="H144" s="20"/>
      <c r="I144" s="20"/>
    </row>
    <row r="145" spans="1:7" ht="12.75" customHeight="1" x14ac:dyDescent="0.2">
      <c r="A145" s="21" t="s">
        <v>20</v>
      </c>
      <c r="B145" s="22"/>
      <c r="C145" s="23"/>
      <c r="D145" s="4" t="s">
        <v>8</v>
      </c>
      <c r="E145" s="4" t="s">
        <v>5</v>
      </c>
      <c r="F145" s="122" t="s">
        <v>6</v>
      </c>
    </row>
    <row r="146" spans="1:7" ht="12.75" customHeight="1" x14ac:dyDescent="0.2">
      <c r="A146" s="593" t="s">
        <v>14</v>
      </c>
      <c r="B146" s="594"/>
      <c r="C146" s="25"/>
      <c r="D146" s="26">
        <f>B23</f>
        <v>143314.99899999998</v>
      </c>
      <c r="E146" s="26">
        <f>I23</f>
        <v>1865.9536000000001</v>
      </c>
      <c r="F146" s="123">
        <f>D146+E146</f>
        <v>145180.95259999999</v>
      </c>
    </row>
    <row r="147" spans="1:7" ht="12.75" customHeight="1" x14ac:dyDescent="0.2">
      <c r="A147" s="593" t="s">
        <v>1603</v>
      </c>
      <c r="B147" s="594"/>
      <c r="C147" s="25"/>
      <c r="D147" s="26">
        <f>B68</f>
        <v>212295.75999999998</v>
      </c>
      <c r="E147" s="26">
        <f>I68</f>
        <v>8801.4999999999982</v>
      </c>
      <c r="F147" s="123">
        <f>D147+E147</f>
        <v>221097.25999999998</v>
      </c>
    </row>
    <row r="148" spans="1:7" ht="12.75" customHeight="1" x14ac:dyDescent="0.2">
      <c r="A148" s="593" t="s">
        <v>13</v>
      </c>
      <c r="B148" s="594"/>
      <c r="C148" s="25"/>
      <c r="D148" s="26">
        <f>B88</f>
        <v>107839.33039999999</v>
      </c>
      <c r="E148" s="26">
        <f>I88</f>
        <v>1123.2</v>
      </c>
      <c r="F148" s="123">
        <f>D148+E148</f>
        <v>108962.53039999999</v>
      </c>
    </row>
    <row r="149" spans="1:7" ht="12.75" customHeight="1" x14ac:dyDescent="0.2">
      <c r="A149" s="593" t="s">
        <v>383</v>
      </c>
      <c r="B149" s="594"/>
      <c r="C149" s="25"/>
      <c r="D149" s="26">
        <f>B103</f>
        <v>151895.28</v>
      </c>
      <c r="E149" s="26">
        <f>I103</f>
        <v>1186</v>
      </c>
      <c r="F149" s="123">
        <f>D149+E149</f>
        <v>153081.28</v>
      </c>
      <c r="G149" s="56"/>
    </row>
    <row r="150" spans="1:7" ht="12.75" customHeight="1" x14ac:dyDescent="0.2">
      <c r="A150" s="593" t="s">
        <v>25</v>
      </c>
      <c r="B150" s="594"/>
      <c r="C150" s="25"/>
      <c r="D150" s="26">
        <f>B137</f>
        <v>55534.571000000004</v>
      </c>
      <c r="E150" s="26">
        <f>I137</f>
        <v>1876.76</v>
      </c>
      <c r="F150" s="123">
        <f>D150+E150</f>
        <v>57411.331000000006</v>
      </c>
      <c r="G150" s="56"/>
    </row>
    <row r="151" spans="1:7" ht="12.75" customHeight="1" x14ac:dyDescent="0.2">
      <c r="A151" s="607" t="s">
        <v>68</v>
      </c>
      <c r="B151" s="608"/>
      <c r="C151" s="248"/>
      <c r="D151" s="249"/>
      <c r="E151" s="249"/>
      <c r="F151" s="245">
        <f>F152+F153+F154+F155+F156</f>
        <v>246539.69999999998</v>
      </c>
      <c r="G151" s="56"/>
    </row>
    <row r="152" spans="1:7" ht="12.75" customHeight="1" x14ac:dyDescent="0.2">
      <c r="A152" s="605" t="s">
        <v>81</v>
      </c>
      <c r="B152" s="606"/>
      <c r="C152" s="25"/>
      <c r="D152" s="26"/>
      <c r="E152" s="26"/>
      <c r="F152" s="123">
        <f>I117</f>
        <v>19569.899999999998</v>
      </c>
      <c r="G152" s="56"/>
    </row>
    <row r="153" spans="1:7" ht="12.75" customHeight="1" x14ac:dyDescent="0.2">
      <c r="A153" s="605" t="s">
        <v>91</v>
      </c>
      <c r="B153" s="606"/>
      <c r="C153" s="25"/>
      <c r="D153" s="26"/>
      <c r="E153" s="26"/>
      <c r="F153" s="123">
        <f>I118</f>
        <v>189842.48</v>
      </c>
      <c r="G153" s="56"/>
    </row>
    <row r="154" spans="1:7" ht="12.75" customHeight="1" x14ac:dyDescent="0.2">
      <c r="A154" s="605" t="s">
        <v>83</v>
      </c>
      <c r="B154" s="606"/>
      <c r="C154" s="25"/>
      <c r="D154" s="26"/>
      <c r="E154" s="26"/>
      <c r="F154" s="123">
        <f>I119</f>
        <v>12750.05</v>
      </c>
      <c r="G154" s="56"/>
    </row>
    <row r="155" spans="1:7" ht="12.75" customHeight="1" x14ac:dyDescent="0.2">
      <c r="A155" s="605" t="s">
        <v>85</v>
      </c>
      <c r="B155" s="606"/>
      <c r="C155" s="25"/>
      <c r="D155" s="26"/>
      <c r="E155" s="26"/>
      <c r="F155" s="123">
        <f>I120</f>
        <v>13632.47</v>
      </c>
      <c r="G155" s="56"/>
    </row>
    <row r="156" spans="1:7" ht="12.75" customHeight="1" x14ac:dyDescent="0.2">
      <c r="A156" s="605" t="s">
        <v>88</v>
      </c>
      <c r="B156" s="606"/>
      <c r="C156" s="25"/>
      <c r="D156" s="26"/>
      <c r="E156" s="26"/>
      <c r="F156" s="123">
        <f>I121</f>
        <v>10744.8</v>
      </c>
      <c r="G156" s="56"/>
    </row>
    <row r="157" spans="1:7" ht="12.75" customHeight="1" x14ac:dyDescent="0.2">
      <c r="A157" s="614" t="s">
        <v>2</v>
      </c>
      <c r="B157" s="615"/>
      <c r="C157" s="25"/>
      <c r="D157" s="26">
        <f>B140</f>
        <v>0</v>
      </c>
      <c r="E157" s="26"/>
      <c r="F157" s="123">
        <f>D157+E157+I140</f>
        <v>74980.800000000003</v>
      </c>
      <c r="G157" s="56"/>
    </row>
    <row r="158" spans="1:7" ht="12.75" customHeight="1" x14ac:dyDescent="0.2">
      <c r="A158" s="614" t="s">
        <v>97</v>
      </c>
      <c r="B158" s="615"/>
      <c r="C158" s="25"/>
      <c r="D158" s="26"/>
      <c r="E158" s="26"/>
      <c r="F158" s="123">
        <f>I143</f>
        <v>118828.98</v>
      </c>
      <c r="G158" s="56"/>
    </row>
    <row r="159" spans="1:7" ht="12.75" customHeight="1" x14ac:dyDescent="0.2">
      <c r="A159" s="612" t="s">
        <v>21</v>
      </c>
      <c r="B159" s="613"/>
      <c r="C159" s="27"/>
      <c r="D159" s="28">
        <f>SUM(D146:D157)</f>
        <v>670879.94039999996</v>
      </c>
      <c r="E159" s="28">
        <f>SUM(E146:E150)</f>
        <v>14853.4136</v>
      </c>
      <c r="F159" s="124">
        <f>F146+F147+F148+F149+F150+F151+F157+F158</f>
        <v>1126082.834</v>
      </c>
    </row>
  </sheetData>
  <autoFilter ref="A5:I137"/>
  <mergeCells count="46">
    <mergeCell ref="B60:B67"/>
    <mergeCell ref="C27:C39"/>
    <mergeCell ref="A21:A22"/>
    <mergeCell ref="B21:B22"/>
    <mergeCell ref="C21:C22"/>
    <mergeCell ref="D21:D22"/>
    <mergeCell ref="A154:B154"/>
    <mergeCell ref="A153:B153"/>
    <mergeCell ref="A152:B152"/>
    <mergeCell ref="B14:B16"/>
    <mergeCell ref="G2:H2"/>
    <mergeCell ref="A27:A38"/>
    <mergeCell ref="A47:A59"/>
    <mergeCell ref="D47:D59"/>
    <mergeCell ref="C47:C59"/>
    <mergeCell ref="B47:B59"/>
    <mergeCell ref="A9:A10"/>
    <mergeCell ref="D9:D10"/>
    <mergeCell ref="D27:D32"/>
    <mergeCell ref="B27:B39"/>
    <mergeCell ref="A150:B150"/>
    <mergeCell ref="D33:D38"/>
    <mergeCell ref="B9:B11"/>
    <mergeCell ref="A83:A87"/>
    <mergeCell ref="A63:A67"/>
    <mergeCell ref="D63:D67"/>
    <mergeCell ref="A1:B1"/>
    <mergeCell ref="G1:H1"/>
    <mergeCell ref="A105:A117"/>
    <mergeCell ref="C9:C11"/>
    <mergeCell ref="A14:A16"/>
    <mergeCell ref="C14:C16"/>
    <mergeCell ref="D14:D16"/>
    <mergeCell ref="A60:A62"/>
    <mergeCell ref="D60:D62"/>
    <mergeCell ref="C60:C67"/>
    <mergeCell ref="A159:B159"/>
    <mergeCell ref="A146:B146"/>
    <mergeCell ref="A147:B147"/>
    <mergeCell ref="A148:B148"/>
    <mergeCell ref="A151:B151"/>
    <mergeCell ref="A158:B158"/>
    <mergeCell ref="A156:B156"/>
    <mergeCell ref="A157:B157"/>
    <mergeCell ref="A149:B149"/>
    <mergeCell ref="A155:B155"/>
  </mergeCells>
  <phoneticPr fontId="0" type="noConversion"/>
  <pageMargins left="0.39370078740157483" right="0.39370078740157483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1"/>
  <dimension ref="A1:IU297"/>
  <sheetViews>
    <sheetView topLeftCell="A268" zoomScaleNormal="100" workbookViewId="0">
      <selection activeCell="A285" sqref="A285:B285"/>
    </sheetView>
  </sheetViews>
  <sheetFormatPr defaultRowHeight="12.75" customHeight="1" x14ac:dyDescent="0.2"/>
  <cols>
    <col min="1" max="1" width="22.42578125" customWidth="1"/>
    <col min="2" max="2" width="12.140625" customWidth="1"/>
    <col min="3" max="3" width="13.140625" customWidth="1"/>
    <col min="4" max="4" width="18" customWidth="1"/>
    <col min="5" max="5" width="26.28515625" customWidth="1"/>
    <col min="6" max="6" width="14.5703125" customWidth="1"/>
    <col min="7" max="7" width="7.28515625" customWidth="1"/>
    <col min="8" max="8" width="11.7109375" customWidth="1"/>
    <col min="9" max="9" width="13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4477</v>
      </c>
      <c r="E2" s="5">
        <v>1234209.08</v>
      </c>
      <c r="F2" s="6">
        <v>1206285.93</v>
      </c>
      <c r="G2" s="586">
        <f>E2-F2</f>
        <v>27923.15000000014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49</v>
      </c>
      <c r="E3" s="1" t="s">
        <v>64</v>
      </c>
      <c r="F3" s="1"/>
      <c r="G3" s="1"/>
      <c r="H3" s="1" t="s">
        <v>24</v>
      </c>
      <c r="I3" s="8">
        <f>F2-F297</f>
        <v>8791.372199999867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422"/>
      <c r="B6" s="73">
        <v>13462.32</v>
      </c>
      <c r="C6" s="73" t="s">
        <v>65</v>
      </c>
      <c r="D6" s="53"/>
      <c r="E6" s="53"/>
      <c r="F6" s="53"/>
      <c r="G6" s="53"/>
      <c r="H6" s="156"/>
      <c r="I6" s="168">
        <f t="shared" ref="I6:I69" si="0">G6*H6</f>
        <v>0</v>
      </c>
    </row>
    <row r="7" spans="1:9" ht="12.75" customHeight="1" x14ac:dyDescent="0.2">
      <c r="A7" s="588" t="s">
        <v>257</v>
      </c>
      <c r="B7" s="579">
        <v>13440.09</v>
      </c>
      <c r="C7" s="579" t="s">
        <v>66</v>
      </c>
      <c r="D7" s="591" t="s">
        <v>131</v>
      </c>
      <c r="E7" s="37" t="s">
        <v>151</v>
      </c>
      <c r="F7" s="37" t="s">
        <v>100</v>
      </c>
      <c r="G7" s="37">
        <v>3</v>
      </c>
      <c r="H7" s="38">
        <v>305</v>
      </c>
      <c r="I7" s="39">
        <f t="shared" si="0"/>
        <v>915</v>
      </c>
    </row>
    <row r="8" spans="1:9" ht="12.75" customHeight="1" x14ac:dyDescent="0.2">
      <c r="A8" s="589"/>
      <c r="B8" s="581"/>
      <c r="C8" s="581"/>
      <c r="D8" s="595"/>
      <c r="E8" s="76" t="s">
        <v>564</v>
      </c>
      <c r="F8" s="76" t="s">
        <v>100</v>
      </c>
      <c r="G8" s="76">
        <v>4</v>
      </c>
      <c r="H8" s="77">
        <v>45</v>
      </c>
      <c r="I8" s="43">
        <f t="shared" si="0"/>
        <v>180</v>
      </c>
    </row>
    <row r="9" spans="1:9" ht="12.75" customHeight="1" x14ac:dyDescent="0.2">
      <c r="A9" s="589"/>
      <c r="B9" s="581"/>
      <c r="C9" s="581"/>
      <c r="D9" s="595"/>
      <c r="E9" s="15" t="s">
        <v>375</v>
      </c>
      <c r="F9" s="15" t="s">
        <v>102</v>
      </c>
      <c r="G9" s="15">
        <v>0.1</v>
      </c>
      <c r="H9" s="16">
        <v>170</v>
      </c>
      <c r="I9" s="43">
        <f t="shared" si="0"/>
        <v>17</v>
      </c>
    </row>
    <row r="10" spans="1:9" x14ac:dyDescent="0.2">
      <c r="A10" s="589"/>
      <c r="B10" s="581"/>
      <c r="C10" s="581"/>
      <c r="D10" s="595"/>
      <c r="E10" s="15" t="s">
        <v>565</v>
      </c>
      <c r="F10" s="15" t="s">
        <v>102</v>
      </c>
      <c r="G10" s="15">
        <v>5</v>
      </c>
      <c r="H10" s="16">
        <v>72.5</v>
      </c>
      <c r="I10" s="43">
        <f t="shared" si="0"/>
        <v>362.5</v>
      </c>
    </row>
    <row r="11" spans="1:9" ht="12.75" customHeight="1" x14ac:dyDescent="0.2">
      <c r="A11" s="589"/>
      <c r="B11" s="581"/>
      <c r="C11" s="581"/>
      <c r="D11" s="595"/>
      <c r="E11" s="15" t="s">
        <v>473</v>
      </c>
      <c r="F11" s="15" t="s">
        <v>102</v>
      </c>
      <c r="G11" s="15">
        <v>0.2</v>
      </c>
      <c r="H11" s="16">
        <v>64</v>
      </c>
      <c r="I11" s="43">
        <f t="shared" si="0"/>
        <v>12.8</v>
      </c>
    </row>
    <row r="12" spans="1:9" ht="12.75" customHeight="1" x14ac:dyDescent="0.2">
      <c r="A12" s="589"/>
      <c r="B12" s="581"/>
      <c r="C12" s="581"/>
      <c r="D12" s="595"/>
      <c r="E12" s="15" t="s">
        <v>566</v>
      </c>
      <c r="F12" s="15" t="s">
        <v>100</v>
      </c>
      <c r="G12" s="15">
        <v>2</v>
      </c>
      <c r="H12" s="16">
        <v>28</v>
      </c>
      <c r="I12" s="43">
        <f t="shared" si="0"/>
        <v>56</v>
      </c>
    </row>
    <row r="13" spans="1:9" ht="12.75" customHeight="1" x14ac:dyDescent="0.2">
      <c r="A13" s="589"/>
      <c r="B13" s="581"/>
      <c r="C13" s="581"/>
      <c r="D13" s="595"/>
      <c r="E13" s="15" t="s">
        <v>223</v>
      </c>
      <c r="F13" s="15" t="s">
        <v>102</v>
      </c>
      <c r="G13" s="15">
        <v>0.05</v>
      </c>
      <c r="H13" s="16">
        <v>170</v>
      </c>
      <c r="I13" s="43">
        <f t="shared" si="0"/>
        <v>8.5</v>
      </c>
    </row>
    <row r="14" spans="1:9" ht="12.75" customHeight="1" x14ac:dyDescent="0.2">
      <c r="A14" s="589"/>
      <c r="B14" s="581"/>
      <c r="C14" s="581"/>
      <c r="D14" s="595"/>
      <c r="E14" s="15" t="s">
        <v>415</v>
      </c>
      <c r="F14" s="15" t="s">
        <v>102</v>
      </c>
      <c r="G14" s="15">
        <v>0.1</v>
      </c>
      <c r="H14" s="16">
        <v>64</v>
      </c>
      <c r="I14" s="43">
        <f t="shared" si="0"/>
        <v>6.4</v>
      </c>
    </row>
    <row r="15" spans="1:9" ht="12.75" customHeight="1" thickBot="1" x14ac:dyDescent="0.25">
      <c r="A15" s="590"/>
      <c r="B15" s="580"/>
      <c r="C15" s="580"/>
      <c r="D15" s="592"/>
      <c r="E15" s="40" t="s">
        <v>283</v>
      </c>
      <c r="F15" s="40" t="s">
        <v>100</v>
      </c>
      <c r="G15" s="40">
        <v>1</v>
      </c>
      <c r="H15" s="41">
        <v>100</v>
      </c>
      <c r="I15" s="42">
        <f t="shared" si="0"/>
        <v>100</v>
      </c>
    </row>
    <row r="16" spans="1:9" ht="12.75" customHeight="1" x14ac:dyDescent="0.2">
      <c r="A16" s="265"/>
      <c r="B16" s="33">
        <v>14367.48</v>
      </c>
      <c r="C16" s="33" t="s">
        <v>69</v>
      </c>
      <c r="D16" s="267"/>
      <c r="E16" s="35"/>
      <c r="F16" s="35"/>
      <c r="G16" s="35"/>
      <c r="H16" s="36"/>
      <c r="I16" s="160">
        <f t="shared" si="0"/>
        <v>0</v>
      </c>
    </row>
    <row r="17" spans="1:9" ht="12.75" customHeight="1" thickBot="1" x14ac:dyDescent="0.25">
      <c r="A17" s="268"/>
      <c r="B17" s="13">
        <v>12698.83</v>
      </c>
      <c r="C17" s="13" t="s">
        <v>71</v>
      </c>
      <c r="D17" s="270"/>
      <c r="E17" s="15"/>
      <c r="F17" s="15"/>
      <c r="G17" s="15"/>
      <c r="H17" s="16"/>
      <c r="I17" s="43">
        <f t="shared" si="0"/>
        <v>0</v>
      </c>
    </row>
    <row r="18" spans="1:9" ht="26.25" thickBot="1" x14ac:dyDescent="0.25">
      <c r="A18" s="46" t="s">
        <v>840</v>
      </c>
      <c r="B18" s="88">
        <v>11779.51</v>
      </c>
      <c r="C18" s="88" t="s">
        <v>72</v>
      </c>
      <c r="D18" s="407"/>
      <c r="E18" s="47" t="s">
        <v>841</v>
      </c>
      <c r="F18" s="47" t="s">
        <v>102</v>
      </c>
      <c r="G18" s="47">
        <v>1</v>
      </c>
      <c r="H18" s="48">
        <v>69.78</v>
      </c>
      <c r="I18" s="49">
        <f t="shared" si="0"/>
        <v>69.78</v>
      </c>
    </row>
    <row r="19" spans="1:9" ht="12.75" customHeight="1" thickBot="1" x14ac:dyDescent="0.25">
      <c r="A19" s="268"/>
      <c r="B19" s="13">
        <v>10426.459999999999</v>
      </c>
      <c r="C19" s="13" t="s">
        <v>73</v>
      </c>
      <c r="D19" s="270"/>
      <c r="E19" s="15"/>
      <c r="F19" s="15"/>
      <c r="G19" s="15"/>
      <c r="H19" s="16"/>
      <c r="I19" s="43">
        <f t="shared" si="0"/>
        <v>0</v>
      </c>
    </row>
    <row r="20" spans="1:9" x14ac:dyDescent="0.2">
      <c r="A20" s="588" t="s">
        <v>1001</v>
      </c>
      <c r="B20" s="579">
        <v>12071.85</v>
      </c>
      <c r="C20" s="579" t="s">
        <v>74</v>
      </c>
      <c r="D20" s="591" t="s">
        <v>131</v>
      </c>
      <c r="E20" s="37" t="s">
        <v>742</v>
      </c>
      <c r="F20" s="37" t="s">
        <v>104</v>
      </c>
      <c r="G20" s="37">
        <v>2</v>
      </c>
      <c r="H20" s="38">
        <v>28.1</v>
      </c>
      <c r="I20" s="39">
        <f>G20*H20</f>
        <v>56.2</v>
      </c>
    </row>
    <row r="21" spans="1:9" ht="12.75" customHeight="1" x14ac:dyDescent="0.2">
      <c r="A21" s="589"/>
      <c r="B21" s="581"/>
      <c r="C21" s="581"/>
      <c r="D21" s="595"/>
      <c r="E21" s="35" t="s">
        <v>185</v>
      </c>
      <c r="F21" s="35" t="s">
        <v>100</v>
      </c>
      <c r="G21" s="35">
        <v>1</v>
      </c>
      <c r="H21" s="36">
        <v>42</v>
      </c>
      <c r="I21" s="160">
        <f>G21*H21</f>
        <v>42</v>
      </c>
    </row>
    <row r="22" spans="1:9" ht="12.75" customHeight="1" thickBot="1" x14ac:dyDescent="0.25">
      <c r="A22" s="590"/>
      <c r="B22" s="580"/>
      <c r="C22" s="580"/>
      <c r="D22" s="592"/>
      <c r="E22" s="86" t="s">
        <v>535</v>
      </c>
      <c r="F22" s="86" t="s">
        <v>102</v>
      </c>
      <c r="G22" s="86">
        <v>0.5</v>
      </c>
      <c r="H22" s="87">
        <v>77.400000000000006</v>
      </c>
      <c r="I22" s="203">
        <f>G22*H22</f>
        <v>38.700000000000003</v>
      </c>
    </row>
    <row r="23" spans="1:9" ht="12.75" customHeight="1" x14ac:dyDescent="0.2">
      <c r="A23" s="588" t="s">
        <v>421</v>
      </c>
      <c r="B23" s="579">
        <v>9894.9789999999994</v>
      </c>
      <c r="C23" s="579" t="s">
        <v>75</v>
      </c>
      <c r="D23" s="591" t="s">
        <v>287</v>
      </c>
      <c r="E23" s="37" t="s">
        <v>422</v>
      </c>
      <c r="F23" s="37" t="s">
        <v>285</v>
      </c>
      <c r="G23" s="37">
        <v>0.25</v>
      </c>
      <c r="H23" s="38">
        <v>350</v>
      </c>
      <c r="I23" s="39">
        <f t="shared" si="0"/>
        <v>87.5</v>
      </c>
    </row>
    <row r="24" spans="1:9" ht="12.75" customHeight="1" thickBot="1" x14ac:dyDescent="0.25">
      <c r="A24" s="590"/>
      <c r="B24" s="580"/>
      <c r="C24" s="580"/>
      <c r="D24" s="592"/>
      <c r="E24" s="40" t="s">
        <v>424</v>
      </c>
      <c r="F24" s="40" t="s">
        <v>425</v>
      </c>
      <c r="G24" s="40">
        <v>0.1</v>
      </c>
      <c r="H24" s="41">
        <v>300</v>
      </c>
      <c r="I24" s="42">
        <f t="shared" si="0"/>
        <v>30</v>
      </c>
    </row>
    <row r="25" spans="1:9" ht="12.75" customHeight="1" x14ac:dyDescent="0.2">
      <c r="A25" s="588" t="s">
        <v>214</v>
      </c>
      <c r="B25" s="579">
        <v>10752.93</v>
      </c>
      <c r="C25" s="579" t="s">
        <v>76</v>
      </c>
      <c r="D25" s="591" t="s">
        <v>131</v>
      </c>
      <c r="E25" s="37" t="s">
        <v>211</v>
      </c>
      <c r="F25" s="37" t="s">
        <v>137</v>
      </c>
      <c r="G25" s="37">
        <v>0.52</v>
      </c>
      <c r="H25" s="38">
        <v>197.09</v>
      </c>
      <c r="I25" s="39">
        <f t="shared" si="0"/>
        <v>102.4868</v>
      </c>
    </row>
    <row r="26" spans="1:9" ht="12.75" customHeight="1" thickBot="1" x14ac:dyDescent="0.25">
      <c r="A26" s="590"/>
      <c r="B26" s="580"/>
      <c r="C26" s="580"/>
      <c r="D26" s="592"/>
      <c r="E26" s="86" t="s">
        <v>212</v>
      </c>
      <c r="F26" s="86" t="s">
        <v>102</v>
      </c>
      <c r="G26" s="86">
        <v>0.05</v>
      </c>
      <c r="H26" s="87">
        <v>116</v>
      </c>
      <c r="I26" s="42">
        <f t="shared" si="0"/>
        <v>5.8000000000000007</v>
      </c>
    </row>
    <row r="27" spans="1:9" ht="12.75" customHeight="1" x14ac:dyDescent="0.2">
      <c r="A27" s="588" t="s">
        <v>1323</v>
      </c>
      <c r="B27" s="579">
        <v>10894.37</v>
      </c>
      <c r="C27" s="579" t="s">
        <v>77</v>
      </c>
      <c r="D27" s="609" t="s">
        <v>131</v>
      </c>
      <c r="E27" s="37" t="s">
        <v>1324</v>
      </c>
      <c r="F27" s="37" t="s">
        <v>107</v>
      </c>
      <c r="G27" s="37">
        <v>3</v>
      </c>
      <c r="H27" s="38">
        <v>600</v>
      </c>
      <c r="I27" s="39">
        <f t="shared" si="0"/>
        <v>1800</v>
      </c>
    </row>
    <row r="28" spans="1:9" ht="13.5" thickBot="1" x14ac:dyDescent="0.25">
      <c r="A28" s="590"/>
      <c r="B28" s="581"/>
      <c r="C28" s="581"/>
      <c r="D28" s="611"/>
      <c r="E28" s="40" t="s">
        <v>223</v>
      </c>
      <c r="F28" s="40" t="s">
        <v>102</v>
      </c>
      <c r="G28" s="40">
        <v>0.3</v>
      </c>
      <c r="H28" s="41">
        <v>150</v>
      </c>
      <c r="I28" s="42">
        <f t="shared" si="0"/>
        <v>45</v>
      </c>
    </row>
    <row r="29" spans="1:9" ht="12.75" customHeight="1" x14ac:dyDescent="0.2">
      <c r="A29" s="588" t="s">
        <v>586</v>
      </c>
      <c r="B29" s="581"/>
      <c r="C29" s="581"/>
      <c r="D29" s="609" t="s">
        <v>139</v>
      </c>
      <c r="E29" s="37" t="s">
        <v>279</v>
      </c>
      <c r="F29" s="37" t="s">
        <v>102</v>
      </c>
      <c r="G29" s="37">
        <v>2</v>
      </c>
      <c r="H29" s="38">
        <v>104</v>
      </c>
      <c r="I29" s="39">
        <f t="shared" si="0"/>
        <v>208</v>
      </c>
    </row>
    <row r="30" spans="1:9" ht="12.75" customHeight="1" x14ac:dyDescent="0.2">
      <c r="A30" s="589"/>
      <c r="B30" s="581"/>
      <c r="C30" s="581"/>
      <c r="D30" s="610"/>
      <c r="E30" s="15" t="s">
        <v>306</v>
      </c>
      <c r="F30" s="15" t="s">
        <v>108</v>
      </c>
      <c r="G30" s="15">
        <v>1.75</v>
      </c>
      <c r="H30" s="16">
        <v>510</v>
      </c>
      <c r="I30" s="43">
        <f t="shared" si="0"/>
        <v>892.5</v>
      </c>
    </row>
    <row r="31" spans="1:9" ht="12.75" customHeight="1" x14ac:dyDescent="0.2">
      <c r="A31" s="589"/>
      <c r="B31" s="581"/>
      <c r="C31" s="581"/>
      <c r="D31" s="610"/>
      <c r="E31" s="15" t="s">
        <v>282</v>
      </c>
      <c r="F31" s="15" t="s">
        <v>100</v>
      </c>
      <c r="G31" s="15">
        <v>6</v>
      </c>
      <c r="H31" s="16">
        <v>60</v>
      </c>
      <c r="I31" s="43">
        <f t="shared" si="0"/>
        <v>360</v>
      </c>
    </row>
    <row r="32" spans="1:9" ht="12.75" customHeight="1" x14ac:dyDescent="0.2">
      <c r="A32" s="589"/>
      <c r="B32" s="581"/>
      <c r="C32" s="581"/>
      <c r="D32" s="610"/>
      <c r="E32" s="15" t="s">
        <v>283</v>
      </c>
      <c r="F32" s="15" t="s">
        <v>100</v>
      </c>
      <c r="G32" s="15">
        <v>4</v>
      </c>
      <c r="H32" s="16">
        <v>100</v>
      </c>
      <c r="I32" s="43">
        <f t="shared" si="0"/>
        <v>400</v>
      </c>
    </row>
    <row r="33" spans="1:9" ht="12.75" customHeight="1" x14ac:dyDescent="0.2">
      <c r="A33" s="589"/>
      <c r="B33" s="581"/>
      <c r="C33" s="581"/>
      <c r="D33" s="610"/>
      <c r="E33" s="15" t="s">
        <v>1325</v>
      </c>
      <c r="F33" s="15" t="s">
        <v>100</v>
      </c>
      <c r="G33" s="15">
        <v>12</v>
      </c>
      <c r="H33" s="16">
        <v>70</v>
      </c>
      <c r="I33" s="43">
        <f t="shared" si="0"/>
        <v>840</v>
      </c>
    </row>
    <row r="34" spans="1:9" ht="12.75" customHeight="1" x14ac:dyDescent="0.2">
      <c r="A34" s="589"/>
      <c r="B34" s="581"/>
      <c r="C34" s="581"/>
      <c r="D34" s="610"/>
      <c r="E34" s="15" t="s">
        <v>305</v>
      </c>
      <c r="F34" s="15" t="s">
        <v>285</v>
      </c>
      <c r="G34" s="15">
        <v>0.75</v>
      </c>
      <c r="H34" s="16">
        <v>450</v>
      </c>
      <c r="I34" s="43">
        <f t="shared" si="0"/>
        <v>337.5</v>
      </c>
    </row>
    <row r="35" spans="1:9" ht="12.75" customHeight="1" x14ac:dyDescent="0.2">
      <c r="A35" s="589"/>
      <c r="B35" s="581"/>
      <c r="C35" s="581"/>
      <c r="D35" s="610"/>
      <c r="E35" s="15" t="s">
        <v>1326</v>
      </c>
      <c r="F35" s="15" t="s">
        <v>100</v>
      </c>
      <c r="G35" s="15">
        <v>2</v>
      </c>
      <c r="H35" s="16">
        <v>304</v>
      </c>
      <c r="I35" s="43">
        <f t="shared" si="0"/>
        <v>608</v>
      </c>
    </row>
    <row r="36" spans="1:9" ht="12.75" customHeight="1" x14ac:dyDescent="0.2">
      <c r="A36" s="589"/>
      <c r="B36" s="581"/>
      <c r="C36" s="581"/>
      <c r="D36" s="610"/>
      <c r="E36" s="15" t="s">
        <v>305</v>
      </c>
      <c r="F36" s="15" t="s">
        <v>285</v>
      </c>
      <c r="G36" s="15">
        <v>0.75</v>
      </c>
      <c r="H36" s="16">
        <v>450</v>
      </c>
      <c r="I36" s="43">
        <f t="shared" si="0"/>
        <v>337.5</v>
      </c>
    </row>
    <row r="37" spans="1:9" ht="12.75" customHeight="1" x14ac:dyDescent="0.2">
      <c r="A37" s="589"/>
      <c r="B37" s="581"/>
      <c r="C37" s="581"/>
      <c r="D37" s="610"/>
      <c r="E37" s="15" t="s">
        <v>1327</v>
      </c>
      <c r="F37" s="15" t="s">
        <v>100</v>
      </c>
      <c r="G37" s="15">
        <v>1</v>
      </c>
      <c r="H37" s="16">
        <v>140</v>
      </c>
      <c r="I37" s="43">
        <f t="shared" si="0"/>
        <v>140</v>
      </c>
    </row>
    <row r="38" spans="1:9" ht="12.75" customHeight="1" x14ac:dyDescent="0.2">
      <c r="A38" s="589"/>
      <c r="B38" s="581"/>
      <c r="C38" s="581"/>
      <c r="D38" s="610"/>
      <c r="E38" s="15" t="s">
        <v>278</v>
      </c>
      <c r="F38" s="15" t="s">
        <v>100</v>
      </c>
      <c r="G38" s="15">
        <v>1.5</v>
      </c>
      <c r="H38" s="16">
        <v>335</v>
      </c>
      <c r="I38" s="43">
        <f t="shared" si="0"/>
        <v>502.5</v>
      </c>
    </row>
    <row r="39" spans="1:9" ht="12.75" customHeight="1" x14ac:dyDescent="0.2">
      <c r="A39" s="589"/>
      <c r="B39" s="581"/>
      <c r="C39" s="581"/>
      <c r="D39" s="610"/>
      <c r="E39" s="15" t="s">
        <v>594</v>
      </c>
      <c r="F39" s="15" t="s">
        <v>100</v>
      </c>
      <c r="G39" s="15">
        <v>5</v>
      </c>
      <c r="H39" s="16">
        <v>40</v>
      </c>
      <c r="I39" s="43">
        <f t="shared" si="0"/>
        <v>200</v>
      </c>
    </row>
    <row r="40" spans="1:9" ht="12.75" customHeight="1" x14ac:dyDescent="0.2">
      <c r="A40" s="589"/>
      <c r="B40" s="581"/>
      <c r="C40" s="581"/>
      <c r="D40" s="610"/>
      <c r="E40" s="15" t="s">
        <v>325</v>
      </c>
      <c r="F40" s="15" t="s">
        <v>107</v>
      </c>
      <c r="G40" s="15">
        <v>0.5</v>
      </c>
      <c r="H40" s="16">
        <v>280</v>
      </c>
      <c r="I40" s="43">
        <f t="shared" si="0"/>
        <v>140</v>
      </c>
    </row>
    <row r="41" spans="1:9" ht="12.75" customHeight="1" x14ac:dyDescent="0.2">
      <c r="A41" s="589"/>
      <c r="B41" s="581"/>
      <c r="C41" s="581"/>
      <c r="D41" s="610"/>
      <c r="E41" s="15" t="s">
        <v>326</v>
      </c>
      <c r="F41" s="15" t="s">
        <v>102</v>
      </c>
      <c r="G41" s="15">
        <v>0.2</v>
      </c>
      <c r="H41" s="16">
        <v>150</v>
      </c>
      <c r="I41" s="43">
        <f t="shared" si="0"/>
        <v>30</v>
      </c>
    </row>
    <row r="42" spans="1:9" ht="12.75" customHeight="1" x14ac:dyDescent="0.2">
      <c r="A42" s="589"/>
      <c r="B42" s="581"/>
      <c r="C42" s="581"/>
      <c r="D42" s="610"/>
      <c r="E42" s="15" t="s">
        <v>507</v>
      </c>
      <c r="F42" s="15" t="s">
        <v>100</v>
      </c>
      <c r="G42" s="15">
        <v>30</v>
      </c>
      <c r="H42" s="16">
        <v>2</v>
      </c>
      <c r="I42" s="43">
        <f t="shared" si="0"/>
        <v>60</v>
      </c>
    </row>
    <row r="43" spans="1:9" ht="12.75" customHeight="1" x14ac:dyDescent="0.2">
      <c r="A43" s="589"/>
      <c r="B43" s="581"/>
      <c r="C43" s="581"/>
      <c r="D43" s="610"/>
      <c r="E43" s="15" t="s">
        <v>279</v>
      </c>
      <c r="F43" s="15" t="s">
        <v>102</v>
      </c>
      <c r="G43" s="15">
        <v>20</v>
      </c>
      <c r="H43" s="16">
        <v>104</v>
      </c>
      <c r="I43" s="43">
        <f t="shared" si="0"/>
        <v>2080</v>
      </c>
    </row>
    <row r="44" spans="1:9" ht="12.75" customHeight="1" x14ac:dyDescent="0.2">
      <c r="A44" s="589"/>
      <c r="B44" s="581"/>
      <c r="C44" s="581"/>
      <c r="D44" s="610"/>
      <c r="E44" s="15" t="s">
        <v>1328</v>
      </c>
      <c r="F44" s="15" t="s">
        <v>102</v>
      </c>
      <c r="G44" s="15">
        <v>20</v>
      </c>
      <c r="H44" s="16">
        <v>104</v>
      </c>
      <c r="I44" s="43">
        <f t="shared" si="0"/>
        <v>2080</v>
      </c>
    </row>
    <row r="45" spans="1:9" ht="12.75" customHeight="1" thickBot="1" x14ac:dyDescent="0.25">
      <c r="A45" s="590"/>
      <c r="B45" s="580"/>
      <c r="C45" s="580"/>
      <c r="D45" s="611"/>
      <c r="E45" s="40" t="s">
        <v>777</v>
      </c>
      <c r="F45" s="40" t="s">
        <v>108</v>
      </c>
      <c r="G45" s="40">
        <v>0.5</v>
      </c>
      <c r="H45" s="41">
        <v>330</v>
      </c>
      <c r="I45" s="42">
        <f t="shared" si="0"/>
        <v>165</v>
      </c>
    </row>
    <row r="46" spans="1:9" ht="12.6" customHeight="1" x14ac:dyDescent="0.2">
      <c r="A46" s="588" t="s">
        <v>586</v>
      </c>
      <c r="B46" s="579">
        <v>11782.21</v>
      </c>
      <c r="C46" s="579" t="s">
        <v>78</v>
      </c>
      <c r="D46" s="609" t="s">
        <v>287</v>
      </c>
      <c r="E46" s="37" t="s">
        <v>1429</v>
      </c>
      <c r="F46" s="37" t="s">
        <v>102</v>
      </c>
      <c r="G46" s="37">
        <v>8</v>
      </c>
      <c r="H46" s="38">
        <v>120</v>
      </c>
      <c r="I46" s="39">
        <f t="shared" si="0"/>
        <v>960</v>
      </c>
    </row>
    <row r="47" spans="1:9" ht="12.75" customHeight="1" x14ac:dyDescent="0.2">
      <c r="A47" s="589"/>
      <c r="B47" s="581"/>
      <c r="C47" s="581"/>
      <c r="D47" s="610"/>
      <c r="E47" s="35" t="s">
        <v>378</v>
      </c>
      <c r="F47" s="35" t="s">
        <v>111</v>
      </c>
      <c r="G47" s="35">
        <v>2</v>
      </c>
      <c r="H47" s="36">
        <v>345</v>
      </c>
      <c r="I47" s="160">
        <f t="shared" si="0"/>
        <v>690</v>
      </c>
    </row>
    <row r="48" spans="1:9" ht="12.75" customHeight="1" x14ac:dyDescent="0.2">
      <c r="A48" s="589"/>
      <c r="B48" s="581"/>
      <c r="C48" s="581"/>
      <c r="D48" s="610"/>
      <c r="E48" s="35" t="s">
        <v>305</v>
      </c>
      <c r="F48" s="35" t="s">
        <v>285</v>
      </c>
      <c r="G48" s="35">
        <v>1.75</v>
      </c>
      <c r="H48" s="36">
        <v>450</v>
      </c>
      <c r="I48" s="160">
        <f t="shared" si="0"/>
        <v>787.5</v>
      </c>
    </row>
    <row r="49" spans="1:9" ht="12.75" customHeight="1" x14ac:dyDescent="0.2">
      <c r="A49" s="589"/>
      <c r="B49" s="581"/>
      <c r="C49" s="581"/>
      <c r="D49" s="610"/>
      <c r="E49" s="35" t="s">
        <v>278</v>
      </c>
      <c r="F49" s="35" t="s">
        <v>285</v>
      </c>
      <c r="G49" s="35">
        <v>2</v>
      </c>
      <c r="H49" s="36">
        <v>345</v>
      </c>
      <c r="I49" s="160">
        <f t="shared" si="0"/>
        <v>690</v>
      </c>
    </row>
    <row r="50" spans="1:9" ht="12.75" customHeight="1" x14ac:dyDescent="0.2">
      <c r="A50" s="589"/>
      <c r="B50" s="581"/>
      <c r="C50" s="581"/>
      <c r="D50" s="610"/>
      <c r="E50" s="35" t="s">
        <v>1430</v>
      </c>
      <c r="F50" s="35" t="s">
        <v>100</v>
      </c>
      <c r="G50" s="35">
        <v>1</v>
      </c>
      <c r="H50" s="36">
        <v>86.5</v>
      </c>
      <c r="I50" s="160">
        <f t="shared" si="0"/>
        <v>86.5</v>
      </c>
    </row>
    <row r="51" spans="1:9" ht="12.75" customHeight="1" x14ac:dyDescent="0.2">
      <c r="A51" s="589"/>
      <c r="B51" s="581"/>
      <c r="C51" s="581"/>
      <c r="D51" s="610"/>
      <c r="E51" s="35" t="s">
        <v>279</v>
      </c>
      <c r="F51" s="35" t="s">
        <v>102</v>
      </c>
      <c r="G51" s="35">
        <v>25</v>
      </c>
      <c r="H51" s="36">
        <v>104</v>
      </c>
      <c r="I51" s="160">
        <f t="shared" si="0"/>
        <v>2600</v>
      </c>
    </row>
    <row r="52" spans="1:9" ht="12.75" customHeight="1" x14ac:dyDescent="0.2">
      <c r="A52" s="589"/>
      <c r="B52" s="581"/>
      <c r="C52" s="581"/>
      <c r="D52" s="610"/>
      <c r="E52" s="35" t="s">
        <v>211</v>
      </c>
      <c r="F52" s="35" t="s">
        <v>137</v>
      </c>
      <c r="G52" s="35">
        <v>1.04</v>
      </c>
      <c r="H52" s="36">
        <v>197.09</v>
      </c>
      <c r="I52" s="160">
        <f t="shared" si="0"/>
        <v>204.9736</v>
      </c>
    </row>
    <row r="53" spans="1:9" ht="12.75" customHeight="1" x14ac:dyDescent="0.2">
      <c r="A53" s="589"/>
      <c r="B53" s="581"/>
      <c r="C53" s="581"/>
      <c r="D53" s="610"/>
      <c r="E53" s="35" t="s">
        <v>594</v>
      </c>
      <c r="F53" s="35" t="s">
        <v>285</v>
      </c>
      <c r="G53" s="35">
        <v>4</v>
      </c>
      <c r="H53" s="36">
        <v>40</v>
      </c>
      <c r="I53" s="160">
        <f t="shared" si="0"/>
        <v>160</v>
      </c>
    </row>
    <row r="54" spans="1:9" ht="12.75" customHeight="1" x14ac:dyDescent="0.2">
      <c r="A54" s="589"/>
      <c r="B54" s="581"/>
      <c r="C54" s="581"/>
      <c r="D54" s="610"/>
      <c r="E54" s="35" t="s">
        <v>1431</v>
      </c>
      <c r="F54" s="35" t="s">
        <v>108</v>
      </c>
      <c r="G54" s="35">
        <v>1</v>
      </c>
      <c r="H54" s="36">
        <v>510</v>
      </c>
      <c r="I54" s="160">
        <f t="shared" si="0"/>
        <v>510</v>
      </c>
    </row>
    <row r="55" spans="1:9" ht="12.75" customHeight="1" thickBot="1" x14ac:dyDescent="0.25">
      <c r="A55" s="590"/>
      <c r="B55" s="580"/>
      <c r="C55" s="580"/>
      <c r="D55" s="611"/>
      <c r="E55" s="86" t="s">
        <v>783</v>
      </c>
      <c r="F55" s="86" t="s">
        <v>102</v>
      </c>
      <c r="G55" s="86">
        <v>28</v>
      </c>
      <c r="H55" s="87">
        <v>112</v>
      </c>
      <c r="I55" s="203">
        <f t="shared" si="0"/>
        <v>3136</v>
      </c>
    </row>
    <row r="56" spans="1:9" ht="12.75" customHeight="1" x14ac:dyDescent="0.2">
      <c r="A56" s="588" t="s">
        <v>586</v>
      </c>
      <c r="B56" s="579">
        <v>11743.97</v>
      </c>
      <c r="C56" s="579" t="s">
        <v>79</v>
      </c>
      <c r="D56" s="609" t="s">
        <v>117</v>
      </c>
      <c r="E56" s="37" t="s">
        <v>589</v>
      </c>
      <c r="F56" s="37" t="s">
        <v>108</v>
      </c>
      <c r="G56" s="37">
        <v>0.5</v>
      </c>
      <c r="H56" s="38">
        <v>695</v>
      </c>
      <c r="I56" s="39">
        <f t="shared" si="0"/>
        <v>347.5</v>
      </c>
    </row>
    <row r="57" spans="1:9" ht="12.75" customHeight="1" x14ac:dyDescent="0.2">
      <c r="A57" s="589"/>
      <c r="B57" s="581"/>
      <c r="C57" s="581"/>
      <c r="D57" s="610"/>
      <c r="E57" s="35" t="s">
        <v>305</v>
      </c>
      <c r="F57" s="35" t="s">
        <v>285</v>
      </c>
      <c r="G57" s="35">
        <v>1</v>
      </c>
      <c r="H57" s="36">
        <v>500</v>
      </c>
      <c r="I57" s="160">
        <f t="shared" si="0"/>
        <v>500</v>
      </c>
    </row>
    <row r="58" spans="1:9" ht="12.75" customHeight="1" x14ac:dyDescent="0.2">
      <c r="A58" s="589"/>
      <c r="B58" s="581"/>
      <c r="C58" s="581"/>
      <c r="D58" s="610"/>
      <c r="E58" s="35" t="s">
        <v>1431</v>
      </c>
      <c r="F58" s="35" t="s">
        <v>108</v>
      </c>
      <c r="G58" s="35">
        <v>1</v>
      </c>
      <c r="H58" s="36">
        <v>510</v>
      </c>
      <c r="I58" s="160">
        <f t="shared" si="0"/>
        <v>510</v>
      </c>
    </row>
    <row r="59" spans="1:9" ht="12.75" customHeight="1" x14ac:dyDescent="0.2">
      <c r="A59" s="589"/>
      <c r="B59" s="581"/>
      <c r="C59" s="581"/>
      <c r="D59" s="610"/>
      <c r="E59" s="35" t="s">
        <v>278</v>
      </c>
      <c r="F59" s="35" t="s">
        <v>285</v>
      </c>
      <c r="G59" s="35">
        <v>0.75</v>
      </c>
      <c r="H59" s="36">
        <v>345</v>
      </c>
      <c r="I59" s="160">
        <f t="shared" si="0"/>
        <v>258.75</v>
      </c>
    </row>
    <row r="60" spans="1:9" ht="12.75" customHeight="1" x14ac:dyDescent="0.2">
      <c r="A60" s="589"/>
      <c r="B60" s="581"/>
      <c r="C60" s="581"/>
      <c r="D60" s="610"/>
      <c r="E60" s="35" t="s">
        <v>1548</v>
      </c>
      <c r="F60" s="35" t="s">
        <v>285</v>
      </c>
      <c r="G60" s="35">
        <v>1</v>
      </c>
      <c r="H60" s="36">
        <v>90</v>
      </c>
      <c r="I60" s="160">
        <f t="shared" si="0"/>
        <v>90</v>
      </c>
    </row>
    <row r="61" spans="1:9" ht="12.75" customHeight="1" x14ac:dyDescent="0.2">
      <c r="A61" s="589"/>
      <c r="B61" s="581"/>
      <c r="C61" s="581"/>
      <c r="D61" s="610"/>
      <c r="E61" s="35" t="s">
        <v>594</v>
      </c>
      <c r="F61" s="35" t="s">
        <v>285</v>
      </c>
      <c r="G61" s="35">
        <v>3</v>
      </c>
      <c r="H61" s="36">
        <v>40</v>
      </c>
      <c r="I61" s="160">
        <f t="shared" si="0"/>
        <v>120</v>
      </c>
    </row>
    <row r="62" spans="1:9" ht="12.75" customHeight="1" x14ac:dyDescent="0.2">
      <c r="A62" s="589"/>
      <c r="B62" s="581"/>
      <c r="C62" s="581"/>
      <c r="D62" s="610"/>
      <c r="E62" s="35" t="s">
        <v>305</v>
      </c>
      <c r="F62" s="35" t="s">
        <v>285</v>
      </c>
      <c r="G62" s="35">
        <v>0.25</v>
      </c>
      <c r="H62" s="36">
        <v>500</v>
      </c>
      <c r="I62" s="160">
        <f t="shared" si="0"/>
        <v>125</v>
      </c>
    </row>
    <row r="63" spans="1:9" ht="12.75" customHeight="1" x14ac:dyDescent="0.2">
      <c r="A63" s="589"/>
      <c r="B63" s="581"/>
      <c r="C63" s="581"/>
      <c r="D63" s="610"/>
      <c r="E63" s="35" t="s">
        <v>783</v>
      </c>
      <c r="F63" s="35" t="s">
        <v>102</v>
      </c>
      <c r="G63" s="35">
        <v>20</v>
      </c>
      <c r="H63" s="36">
        <v>112</v>
      </c>
      <c r="I63" s="160">
        <f t="shared" si="0"/>
        <v>2240</v>
      </c>
    </row>
    <row r="64" spans="1:9" ht="12.75" customHeight="1" x14ac:dyDescent="0.2">
      <c r="A64" s="589"/>
      <c r="B64" s="581"/>
      <c r="C64" s="581"/>
      <c r="D64" s="610"/>
      <c r="E64" s="35" t="s">
        <v>279</v>
      </c>
      <c r="F64" s="35" t="s">
        <v>102</v>
      </c>
      <c r="G64" s="35">
        <v>20</v>
      </c>
      <c r="H64" s="36">
        <v>136</v>
      </c>
      <c r="I64" s="160">
        <f t="shared" si="0"/>
        <v>2720</v>
      </c>
    </row>
    <row r="65" spans="1:9" ht="12.75" customHeight="1" x14ac:dyDescent="0.2">
      <c r="A65" s="589"/>
      <c r="B65" s="581"/>
      <c r="C65" s="581"/>
      <c r="D65" s="610"/>
      <c r="E65" s="35" t="s">
        <v>1549</v>
      </c>
      <c r="F65" s="35" t="s">
        <v>100</v>
      </c>
      <c r="G65" s="35">
        <v>2</v>
      </c>
      <c r="H65" s="36">
        <v>86.5</v>
      </c>
      <c r="I65" s="160">
        <f t="shared" si="0"/>
        <v>173</v>
      </c>
    </row>
    <row r="66" spans="1:9" ht="12.75" customHeight="1" thickBot="1" x14ac:dyDescent="0.25">
      <c r="A66" s="590"/>
      <c r="B66" s="581"/>
      <c r="C66" s="581"/>
      <c r="D66" s="611"/>
      <c r="E66" s="86" t="s">
        <v>378</v>
      </c>
      <c r="F66" s="86" t="s">
        <v>111</v>
      </c>
      <c r="G66" s="86">
        <v>1</v>
      </c>
      <c r="H66" s="87">
        <v>330</v>
      </c>
      <c r="I66" s="203">
        <f t="shared" si="0"/>
        <v>330</v>
      </c>
    </row>
    <row r="67" spans="1:9" ht="12.75" customHeight="1" x14ac:dyDescent="0.2">
      <c r="A67" s="588" t="s">
        <v>1550</v>
      </c>
      <c r="B67" s="581"/>
      <c r="C67" s="581"/>
      <c r="D67" s="609" t="s">
        <v>160</v>
      </c>
      <c r="E67" s="37" t="s">
        <v>1551</v>
      </c>
      <c r="F67" s="37" t="s">
        <v>104</v>
      </c>
      <c r="G67" s="37">
        <v>8</v>
      </c>
      <c r="H67" s="38">
        <v>271.41000000000003</v>
      </c>
      <c r="I67" s="39">
        <f t="shared" si="0"/>
        <v>2171.2800000000002</v>
      </c>
    </row>
    <row r="68" spans="1:9" ht="12.75" customHeight="1" x14ac:dyDescent="0.2">
      <c r="A68" s="589"/>
      <c r="B68" s="581"/>
      <c r="C68" s="581"/>
      <c r="D68" s="610"/>
      <c r="E68" s="35" t="s">
        <v>346</v>
      </c>
      <c r="F68" s="35" t="s">
        <v>100</v>
      </c>
      <c r="G68" s="35">
        <v>2</v>
      </c>
      <c r="H68" s="36">
        <v>58</v>
      </c>
      <c r="I68" s="160">
        <f t="shared" si="0"/>
        <v>116</v>
      </c>
    </row>
    <row r="69" spans="1:9" ht="12.75" customHeight="1" thickBot="1" x14ac:dyDescent="0.25">
      <c r="A69" s="590"/>
      <c r="B69" s="580"/>
      <c r="C69" s="580"/>
      <c r="D69" s="611"/>
      <c r="E69" s="40" t="s">
        <v>516</v>
      </c>
      <c r="F69" s="40" t="s">
        <v>104</v>
      </c>
      <c r="G69" s="40">
        <v>3</v>
      </c>
      <c r="H69" s="41">
        <v>19.98</v>
      </c>
      <c r="I69" s="42">
        <f t="shared" si="0"/>
        <v>59.94</v>
      </c>
    </row>
    <row r="70" spans="1:9" ht="12.75" customHeight="1" thickBot="1" x14ac:dyDescent="0.25">
      <c r="A70" s="183"/>
      <c r="B70" s="200">
        <f>SUM(B6:B69)</f>
        <v>143314.99899999998</v>
      </c>
      <c r="C70" s="201"/>
      <c r="D70" s="200"/>
      <c r="E70" s="202"/>
      <c r="F70" s="201"/>
      <c r="G70" s="201"/>
      <c r="H70" s="200" t="s">
        <v>16</v>
      </c>
      <c r="I70" s="233">
        <f>SUM(I6:I69)</f>
        <v>32903.110400000005</v>
      </c>
    </row>
    <row r="71" spans="1:9" ht="77.25" thickBot="1" x14ac:dyDescent="0.25">
      <c r="A71" s="137" t="s">
        <v>1602</v>
      </c>
      <c r="B71" s="117" t="s">
        <v>15</v>
      </c>
      <c r="C71" s="117" t="s">
        <v>4</v>
      </c>
      <c r="D71" s="117" t="s">
        <v>22</v>
      </c>
      <c r="E71" s="121" t="s">
        <v>17</v>
      </c>
      <c r="F71" s="117" t="s">
        <v>18</v>
      </c>
      <c r="G71" s="117" t="s">
        <v>9</v>
      </c>
      <c r="H71" s="117" t="s">
        <v>12</v>
      </c>
      <c r="I71" s="118" t="s">
        <v>11</v>
      </c>
    </row>
    <row r="72" spans="1:9" x14ac:dyDescent="0.2">
      <c r="A72" s="588" t="s">
        <v>118</v>
      </c>
      <c r="B72" s="579">
        <v>19444.23</v>
      </c>
      <c r="C72" s="579" t="s">
        <v>65</v>
      </c>
      <c r="D72" s="591" t="s">
        <v>176</v>
      </c>
      <c r="E72" s="37" t="s">
        <v>250</v>
      </c>
      <c r="F72" s="37" t="s">
        <v>100</v>
      </c>
      <c r="G72" s="37">
        <v>1</v>
      </c>
      <c r="H72" s="38">
        <v>320</v>
      </c>
      <c r="I72" s="39">
        <f t="shared" ref="I72:I193" si="1">G72*H72</f>
        <v>320</v>
      </c>
    </row>
    <row r="73" spans="1:9" ht="12.75" customHeight="1" x14ac:dyDescent="0.2">
      <c r="A73" s="589"/>
      <c r="B73" s="581"/>
      <c r="C73" s="581"/>
      <c r="D73" s="595"/>
      <c r="E73" s="15" t="s">
        <v>251</v>
      </c>
      <c r="F73" s="15" t="s">
        <v>100</v>
      </c>
      <c r="G73" s="15">
        <v>1</v>
      </c>
      <c r="H73" s="16">
        <v>395</v>
      </c>
      <c r="I73" s="43">
        <f t="shared" si="1"/>
        <v>395</v>
      </c>
    </row>
    <row r="74" spans="1:9" ht="12.75" customHeight="1" x14ac:dyDescent="0.2">
      <c r="A74" s="589"/>
      <c r="B74" s="581"/>
      <c r="C74" s="581"/>
      <c r="D74" s="595"/>
      <c r="E74" s="175" t="s">
        <v>224</v>
      </c>
      <c r="F74" s="15" t="s">
        <v>104</v>
      </c>
      <c r="G74" s="175">
        <v>2</v>
      </c>
      <c r="H74" s="302">
        <v>195</v>
      </c>
      <c r="I74" s="43">
        <f t="shared" si="1"/>
        <v>390</v>
      </c>
    </row>
    <row r="75" spans="1:9" ht="12.75" customHeight="1" thickBot="1" x14ac:dyDescent="0.25">
      <c r="A75" s="590"/>
      <c r="B75" s="581"/>
      <c r="C75" s="581"/>
      <c r="D75" s="592"/>
      <c r="E75" s="463" t="s">
        <v>252</v>
      </c>
      <c r="F75" s="40" t="s">
        <v>100</v>
      </c>
      <c r="G75" s="463">
        <v>2</v>
      </c>
      <c r="H75" s="464">
        <v>17</v>
      </c>
      <c r="I75" s="42">
        <f t="shared" si="1"/>
        <v>34</v>
      </c>
    </row>
    <row r="76" spans="1:9" ht="12.75" customHeight="1" x14ac:dyDescent="0.2">
      <c r="A76" s="588" t="s">
        <v>168</v>
      </c>
      <c r="B76" s="581"/>
      <c r="C76" s="581" t="s">
        <v>65</v>
      </c>
      <c r="D76" s="591" t="s">
        <v>177</v>
      </c>
      <c r="E76" s="37" t="s">
        <v>183</v>
      </c>
      <c r="F76" s="37" t="s">
        <v>100</v>
      </c>
      <c r="G76" s="37">
        <v>1</v>
      </c>
      <c r="H76" s="38">
        <v>25</v>
      </c>
      <c r="I76" s="39">
        <f t="shared" si="1"/>
        <v>25</v>
      </c>
    </row>
    <row r="77" spans="1:9" ht="12.75" customHeight="1" x14ac:dyDescent="0.2">
      <c r="A77" s="589"/>
      <c r="B77" s="581"/>
      <c r="C77" s="581"/>
      <c r="D77" s="595"/>
      <c r="E77" s="15" t="s">
        <v>253</v>
      </c>
      <c r="F77" s="15" t="s">
        <v>100</v>
      </c>
      <c r="G77" s="15">
        <v>1</v>
      </c>
      <c r="H77" s="16">
        <v>12</v>
      </c>
      <c r="I77" s="43">
        <f t="shared" si="1"/>
        <v>12</v>
      </c>
    </row>
    <row r="78" spans="1:9" ht="12.75" customHeight="1" thickBot="1" x14ac:dyDescent="0.25">
      <c r="A78" s="590"/>
      <c r="B78" s="581"/>
      <c r="C78" s="581"/>
      <c r="D78" s="592"/>
      <c r="E78" s="40" t="s">
        <v>201</v>
      </c>
      <c r="F78" s="40" t="s">
        <v>100</v>
      </c>
      <c r="G78" s="40">
        <v>1</v>
      </c>
      <c r="H78" s="41">
        <v>6.6</v>
      </c>
      <c r="I78" s="42">
        <f t="shared" si="1"/>
        <v>6.6</v>
      </c>
    </row>
    <row r="79" spans="1:9" ht="12.75" customHeight="1" x14ac:dyDescent="0.2">
      <c r="A79" s="588" t="s">
        <v>118</v>
      </c>
      <c r="B79" s="581"/>
      <c r="C79" s="581" t="s">
        <v>65</v>
      </c>
      <c r="D79" s="591" t="s">
        <v>178</v>
      </c>
      <c r="E79" s="37" t="s">
        <v>209</v>
      </c>
      <c r="F79" s="37" t="s">
        <v>100</v>
      </c>
      <c r="G79" s="37">
        <v>1</v>
      </c>
      <c r="H79" s="38">
        <v>173.33</v>
      </c>
      <c r="I79" s="39">
        <f t="shared" si="1"/>
        <v>173.33</v>
      </c>
    </row>
    <row r="80" spans="1:9" ht="12.75" customHeight="1" x14ac:dyDescent="0.2">
      <c r="A80" s="589"/>
      <c r="B80" s="581"/>
      <c r="C80" s="581"/>
      <c r="D80" s="595"/>
      <c r="E80" s="15" t="s">
        <v>193</v>
      </c>
      <c r="F80" s="15" t="s">
        <v>100</v>
      </c>
      <c r="G80" s="15">
        <v>1</v>
      </c>
      <c r="H80" s="16">
        <v>106.12</v>
      </c>
      <c r="I80" s="43">
        <f t="shared" si="1"/>
        <v>106.12</v>
      </c>
    </row>
    <row r="81" spans="1:9" x14ac:dyDescent="0.2">
      <c r="A81" s="589"/>
      <c r="B81" s="581"/>
      <c r="C81" s="581"/>
      <c r="D81" s="595"/>
      <c r="E81" s="15" t="s">
        <v>215</v>
      </c>
      <c r="F81" s="15" t="s">
        <v>100</v>
      </c>
      <c r="G81" s="15">
        <v>1</v>
      </c>
      <c r="H81" s="16">
        <v>83.62</v>
      </c>
      <c r="I81" s="43">
        <f t="shared" si="1"/>
        <v>83.62</v>
      </c>
    </row>
    <row r="82" spans="1:9" x14ac:dyDescent="0.2">
      <c r="A82" s="589"/>
      <c r="B82" s="581"/>
      <c r="C82" s="581"/>
      <c r="D82" s="595"/>
      <c r="E82" s="295" t="s">
        <v>219</v>
      </c>
      <c r="F82" s="295" t="s">
        <v>100</v>
      </c>
      <c r="G82" s="295">
        <v>1</v>
      </c>
      <c r="H82" s="296">
        <v>111.84</v>
      </c>
      <c r="I82" s="43">
        <f t="shared" si="1"/>
        <v>111.84</v>
      </c>
    </row>
    <row r="83" spans="1:9" ht="12.75" customHeight="1" x14ac:dyDescent="0.2">
      <c r="A83" s="589"/>
      <c r="B83" s="581"/>
      <c r="C83" s="581"/>
      <c r="D83" s="595"/>
      <c r="E83" s="15" t="s">
        <v>254</v>
      </c>
      <c r="F83" s="15" t="s">
        <v>100</v>
      </c>
      <c r="G83" s="15">
        <v>1</v>
      </c>
      <c r="H83" s="16">
        <v>290</v>
      </c>
      <c r="I83" s="43">
        <f t="shared" si="1"/>
        <v>290</v>
      </c>
    </row>
    <row r="84" spans="1:9" ht="12.75" customHeight="1" x14ac:dyDescent="0.2">
      <c r="A84" s="589"/>
      <c r="B84" s="581"/>
      <c r="C84" s="581"/>
      <c r="D84" s="595"/>
      <c r="E84" s="15" t="s">
        <v>206</v>
      </c>
      <c r="F84" s="15" t="s">
        <v>100</v>
      </c>
      <c r="G84" s="15">
        <v>2</v>
      </c>
      <c r="H84" s="16">
        <v>7.41</v>
      </c>
      <c r="I84" s="43">
        <f t="shared" si="1"/>
        <v>14.82</v>
      </c>
    </row>
    <row r="85" spans="1:9" ht="12.75" customHeight="1" thickBot="1" x14ac:dyDescent="0.25">
      <c r="A85" s="590"/>
      <c r="B85" s="581"/>
      <c r="C85" s="581"/>
      <c r="D85" s="592"/>
      <c r="E85" s="40" t="s">
        <v>217</v>
      </c>
      <c r="F85" s="40" t="s">
        <v>104</v>
      </c>
      <c r="G85" s="40">
        <v>2</v>
      </c>
      <c r="H85" s="41">
        <v>55.74</v>
      </c>
      <c r="I85" s="42">
        <f t="shared" si="1"/>
        <v>111.48</v>
      </c>
    </row>
    <row r="86" spans="1:9" ht="12.75" customHeight="1" x14ac:dyDescent="0.2">
      <c r="A86" s="588" t="s">
        <v>142</v>
      </c>
      <c r="B86" s="581"/>
      <c r="C86" s="581" t="s">
        <v>65</v>
      </c>
      <c r="D86" s="602" t="s">
        <v>179</v>
      </c>
      <c r="E86" s="37" t="s">
        <v>245</v>
      </c>
      <c r="F86" s="37" t="s">
        <v>100</v>
      </c>
      <c r="G86" s="37">
        <v>2</v>
      </c>
      <c r="H86" s="38">
        <v>964</v>
      </c>
      <c r="I86" s="39">
        <f t="shared" si="1"/>
        <v>1928</v>
      </c>
    </row>
    <row r="87" spans="1:9" ht="12.75" customHeight="1" x14ac:dyDescent="0.2">
      <c r="A87" s="589"/>
      <c r="B87" s="581"/>
      <c r="C87" s="581"/>
      <c r="D87" s="603"/>
      <c r="E87" s="15" t="s">
        <v>256</v>
      </c>
      <c r="F87" s="15" t="s">
        <v>100</v>
      </c>
      <c r="G87" s="15">
        <v>4</v>
      </c>
      <c r="H87" s="16">
        <v>4.9400000000000004</v>
      </c>
      <c r="I87" s="43">
        <f t="shared" si="1"/>
        <v>19.760000000000002</v>
      </c>
    </row>
    <row r="88" spans="1:9" ht="12.75" customHeight="1" x14ac:dyDescent="0.2">
      <c r="A88" s="589"/>
      <c r="B88" s="581"/>
      <c r="C88" s="581"/>
      <c r="D88" s="603"/>
      <c r="E88" s="15" t="s">
        <v>247</v>
      </c>
      <c r="F88" s="15" t="s">
        <v>102</v>
      </c>
      <c r="G88" s="15">
        <v>1</v>
      </c>
      <c r="H88" s="16">
        <v>73.75</v>
      </c>
      <c r="I88" s="43">
        <f t="shared" si="1"/>
        <v>73.75</v>
      </c>
    </row>
    <row r="89" spans="1:9" ht="12.75" customHeight="1" x14ac:dyDescent="0.2">
      <c r="A89" s="589"/>
      <c r="B89" s="581"/>
      <c r="C89" s="581"/>
      <c r="D89" s="603"/>
      <c r="E89" s="15" t="s">
        <v>246</v>
      </c>
      <c r="F89" s="15" t="s">
        <v>102</v>
      </c>
      <c r="G89" s="15">
        <v>0.5</v>
      </c>
      <c r="H89" s="16">
        <v>78.239999999999995</v>
      </c>
      <c r="I89" s="43">
        <f t="shared" si="1"/>
        <v>39.119999999999997</v>
      </c>
    </row>
    <row r="90" spans="1:9" ht="12.75" customHeight="1" x14ac:dyDescent="0.2">
      <c r="A90" s="589"/>
      <c r="B90" s="581"/>
      <c r="C90" s="581"/>
      <c r="D90" s="603"/>
      <c r="E90" s="15" t="s">
        <v>255</v>
      </c>
      <c r="F90" s="15" t="s">
        <v>104</v>
      </c>
      <c r="G90" s="15">
        <v>1</v>
      </c>
      <c r="H90" s="16">
        <v>168.34</v>
      </c>
      <c r="I90" s="43">
        <f t="shared" si="1"/>
        <v>168.34</v>
      </c>
    </row>
    <row r="91" spans="1:9" ht="12.75" customHeight="1" x14ac:dyDescent="0.2">
      <c r="A91" s="589"/>
      <c r="B91" s="581"/>
      <c r="C91" s="581"/>
      <c r="D91" s="603"/>
      <c r="E91" s="15" t="s">
        <v>185</v>
      </c>
      <c r="F91" s="15" t="s">
        <v>100</v>
      </c>
      <c r="G91" s="15">
        <v>2</v>
      </c>
      <c r="H91" s="16">
        <v>40</v>
      </c>
      <c r="I91" s="43">
        <f t="shared" si="1"/>
        <v>80</v>
      </c>
    </row>
    <row r="92" spans="1:9" ht="12.75" customHeight="1" x14ac:dyDescent="0.2">
      <c r="A92" s="589"/>
      <c r="B92" s="581"/>
      <c r="C92" s="581"/>
      <c r="D92" s="603"/>
      <c r="E92" s="15" t="s">
        <v>207</v>
      </c>
      <c r="F92" s="15" t="s">
        <v>100</v>
      </c>
      <c r="G92" s="15">
        <v>1</v>
      </c>
      <c r="H92" s="16">
        <v>5.85</v>
      </c>
      <c r="I92" s="43">
        <f t="shared" si="1"/>
        <v>5.85</v>
      </c>
    </row>
    <row r="93" spans="1:9" ht="12.75" customHeight="1" x14ac:dyDescent="0.2">
      <c r="A93" s="589"/>
      <c r="B93" s="581"/>
      <c r="C93" s="581"/>
      <c r="D93" s="603"/>
      <c r="E93" s="15" t="s">
        <v>193</v>
      </c>
      <c r="F93" s="15" t="s">
        <v>100</v>
      </c>
      <c r="G93" s="15">
        <v>1</v>
      </c>
      <c r="H93" s="16">
        <v>106.12</v>
      </c>
      <c r="I93" s="43">
        <f t="shared" si="1"/>
        <v>106.12</v>
      </c>
    </row>
    <row r="94" spans="1:9" ht="12.75" customHeight="1" thickBot="1" x14ac:dyDescent="0.25">
      <c r="A94" s="590"/>
      <c r="B94" s="581"/>
      <c r="C94" s="581"/>
      <c r="D94" s="604"/>
      <c r="E94" s="40" t="s">
        <v>244</v>
      </c>
      <c r="F94" s="40" t="s">
        <v>100</v>
      </c>
      <c r="G94" s="40">
        <v>1</v>
      </c>
      <c r="H94" s="41">
        <v>280</v>
      </c>
      <c r="I94" s="42">
        <f t="shared" si="1"/>
        <v>280</v>
      </c>
    </row>
    <row r="95" spans="1:9" ht="26.25" thickBot="1" x14ac:dyDescent="0.25">
      <c r="A95" s="46" t="s">
        <v>353</v>
      </c>
      <c r="B95" s="580"/>
      <c r="C95" s="580" t="s">
        <v>65</v>
      </c>
      <c r="D95" s="47" t="s">
        <v>362</v>
      </c>
      <c r="E95" s="47" t="s">
        <v>355</v>
      </c>
      <c r="F95" s="47" t="s">
        <v>100</v>
      </c>
      <c r="G95" s="47">
        <v>2</v>
      </c>
      <c r="H95" s="48">
        <v>17</v>
      </c>
      <c r="I95" s="49">
        <f t="shared" si="1"/>
        <v>34</v>
      </c>
    </row>
    <row r="96" spans="1:9" ht="12.75" customHeight="1" x14ac:dyDescent="0.2">
      <c r="A96" s="588" t="s">
        <v>118</v>
      </c>
      <c r="B96" s="599">
        <v>16318.77</v>
      </c>
      <c r="C96" s="599" t="s">
        <v>66</v>
      </c>
      <c r="D96" s="591" t="s">
        <v>366</v>
      </c>
      <c r="E96" s="37" t="s">
        <v>367</v>
      </c>
      <c r="F96" s="37" t="s">
        <v>104</v>
      </c>
      <c r="G96" s="37">
        <v>31.5</v>
      </c>
      <c r="H96" s="38">
        <v>136.16</v>
      </c>
      <c r="I96" s="39">
        <f t="shared" si="1"/>
        <v>4289.04</v>
      </c>
    </row>
    <row r="97" spans="1:9" ht="12.75" customHeight="1" x14ac:dyDescent="0.2">
      <c r="A97" s="589"/>
      <c r="B97" s="600"/>
      <c r="C97" s="600"/>
      <c r="D97" s="595"/>
      <c r="E97" s="15" t="s">
        <v>322</v>
      </c>
      <c r="F97" s="15" t="s">
        <v>100</v>
      </c>
      <c r="G97" s="15">
        <v>4</v>
      </c>
      <c r="H97" s="16">
        <v>567.34</v>
      </c>
      <c r="I97" s="43">
        <f t="shared" si="1"/>
        <v>2269.36</v>
      </c>
    </row>
    <row r="98" spans="1:9" ht="12.75" customHeight="1" x14ac:dyDescent="0.2">
      <c r="A98" s="589"/>
      <c r="B98" s="600"/>
      <c r="C98" s="600"/>
      <c r="D98" s="595"/>
      <c r="E98" s="15" t="s">
        <v>368</v>
      </c>
      <c r="F98" s="15" t="s">
        <v>100</v>
      </c>
      <c r="G98" s="15">
        <v>4</v>
      </c>
      <c r="H98" s="16">
        <v>6.2</v>
      </c>
      <c r="I98" s="43">
        <f t="shared" si="1"/>
        <v>24.8</v>
      </c>
    </row>
    <row r="99" spans="1:9" ht="12.75" customHeight="1" x14ac:dyDescent="0.2">
      <c r="A99" s="589"/>
      <c r="B99" s="600"/>
      <c r="C99" s="600"/>
      <c r="D99" s="595"/>
      <c r="E99" s="15" t="s">
        <v>209</v>
      </c>
      <c r="F99" s="15" t="s">
        <v>100</v>
      </c>
      <c r="G99" s="15">
        <v>12</v>
      </c>
      <c r="H99" s="16">
        <v>96.26</v>
      </c>
      <c r="I99" s="43">
        <f t="shared" si="1"/>
        <v>1155.1200000000001</v>
      </c>
    </row>
    <row r="100" spans="1:9" ht="12.75" customHeight="1" x14ac:dyDescent="0.2">
      <c r="A100" s="589"/>
      <c r="B100" s="600"/>
      <c r="C100" s="600"/>
      <c r="D100" s="595"/>
      <c r="E100" s="15" t="s">
        <v>206</v>
      </c>
      <c r="F100" s="15" t="s">
        <v>100</v>
      </c>
      <c r="G100" s="15">
        <v>5</v>
      </c>
      <c r="H100" s="16">
        <v>5.28</v>
      </c>
      <c r="I100" s="43">
        <f t="shared" si="1"/>
        <v>26.400000000000002</v>
      </c>
    </row>
    <row r="101" spans="1:9" x14ac:dyDescent="0.2">
      <c r="A101" s="589"/>
      <c r="B101" s="600"/>
      <c r="C101" s="600"/>
      <c r="D101" s="595"/>
      <c r="E101" s="15" t="s">
        <v>193</v>
      </c>
      <c r="F101" s="15" t="s">
        <v>100</v>
      </c>
      <c r="G101" s="15">
        <v>4</v>
      </c>
      <c r="H101" s="16">
        <v>106.12</v>
      </c>
      <c r="I101" s="43">
        <f t="shared" si="1"/>
        <v>424.48</v>
      </c>
    </row>
    <row r="102" spans="1:9" ht="12.75" customHeight="1" x14ac:dyDescent="0.2">
      <c r="A102" s="589"/>
      <c r="B102" s="600"/>
      <c r="C102" s="600"/>
      <c r="D102" s="595"/>
      <c r="E102" s="15" t="s">
        <v>207</v>
      </c>
      <c r="F102" s="15" t="s">
        <v>100</v>
      </c>
      <c r="G102" s="15">
        <v>3</v>
      </c>
      <c r="H102" s="16">
        <v>5.85</v>
      </c>
      <c r="I102" s="43">
        <f t="shared" si="1"/>
        <v>17.549999999999997</v>
      </c>
    </row>
    <row r="103" spans="1:9" ht="12.75" customHeight="1" x14ac:dyDescent="0.2">
      <c r="A103" s="589"/>
      <c r="B103" s="600"/>
      <c r="C103" s="600"/>
      <c r="D103" s="595"/>
      <c r="E103" s="15" t="s">
        <v>249</v>
      </c>
      <c r="F103" s="15" t="s">
        <v>100</v>
      </c>
      <c r="G103" s="15">
        <v>1</v>
      </c>
      <c r="H103" s="16">
        <v>75</v>
      </c>
      <c r="I103" s="43">
        <f t="shared" si="1"/>
        <v>75</v>
      </c>
    </row>
    <row r="104" spans="1:9" ht="12.75" customHeight="1" x14ac:dyDescent="0.2">
      <c r="A104" s="589"/>
      <c r="B104" s="600"/>
      <c r="C104" s="600"/>
      <c r="D104" s="595"/>
      <c r="E104" s="15" t="s">
        <v>185</v>
      </c>
      <c r="F104" s="15" t="s">
        <v>100</v>
      </c>
      <c r="G104" s="15">
        <v>2</v>
      </c>
      <c r="H104" s="16">
        <v>40</v>
      </c>
      <c r="I104" s="43">
        <f t="shared" si="1"/>
        <v>80</v>
      </c>
    </row>
    <row r="105" spans="1:9" ht="12.75" customHeight="1" x14ac:dyDescent="0.2">
      <c r="A105" s="589"/>
      <c r="B105" s="600"/>
      <c r="C105" s="600"/>
      <c r="D105" s="595"/>
      <c r="E105" s="15" t="s">
        <v>254</v>
      </c>
      <c r="F105" s="15" t="s">
        <v>100</v>
      </c>
      <c r="G105" s="15">
        <v>2</v>
      </c>
      <c r="H105" s="16">
        <v>290</v>
      </c>
      <c r="I105" s="43">
        <f t="shared" si="1"/>
        <v>580</v>
      </c>
    </row>
    <row r="106" spans="1:9" ht="12.75" customHeight="1" x14ac:dyDescent="0.2">
      <c r="A106" s="589"/>
      <c r="B106" s="600"/>
      <c r="C106" s="600"/>
      <c r="D106" s="595"/>
      <c r="E106" s="15" t="s">
        <v>369</v>
      </c>
      <c r="F106" s="15" t="s">
        <v>100</v>
      </c>
      <c r="G106" s="15">
        <v>2</v>
      </c>
      <c r="H106" s="16">
        <v>83.62</v>
      </c>
      <c r="I106" s="43">
        <f t="shared" si="1"/>
        <v>167.24</v>
      </c>
    </row>
    <row r="107" spans="1:9" ht="12.75" customHeight="1" x14ac:dyDescent="0.2">
      <c r="A107" s="589"/>
      <c r="B107" s="600"/>
      <c r="C107" s="600"/>
      <c r="D107" s="595"/>
      <c r="E107" s="15" t="s">
        <v>370</v>
      </c>
      <c r="F107" s="15" t="s">
        <v>100</v>
      </c>
      <c r="G107" s="15">
        <v>2</v>
      </c>
      <c r="H107" s="16">
        <v>117.27</v>
      </c>
      <c r="I107" s="43">
        <f t="shared" si="1"/>
        <v>234.54</v>
      </c>
    </row>
    <row r="108" spans="1:9" ht="12.75" customHeight="1" x14ac:dyDescent="0.2">
      <c r="A108" s="589"/>
      <c r="B108" s="600"/>
      <c r="C108" s="600"/>
      <c r="D108" s="595"/>
      <c r="E108" s="15" t="s">
        <v>217</v>
      </c>
      <c r="F108" s="15" t="s">
        <v>104</v>
      </c>
      <c r="G108" s="15">
        <v>2</v>
      </c>
      <c r="H108" s="16">
        <v>55.74</v>
      </c>
      <c r="I108" s="43">
        <f t="shared" si="1"/>
        <v>111.48</v>
      </c>
    </row>
    <row r="109" spans="1:9" ht="12.75" customHeight="1" thickBot="1" x14ac:dyDescent="0.25">
      <c r="A109" s="590"/>
      <c r="B109" s="600"/>
      <c r="C109" s="600"/>
      <c r="D109" s="592"/>
      <c r="E109" s="40" t="s">
        <v>244</v>
      </c>
      <c r="F109" s="40" t="s">
        <v>100</v>
      </c>
      <c r="G109" s="40">
        <v>1</v>
      </c>
      <c r="H109" s="41">
        <v>280</v>
      </c>
      <c r="I109" s="42">
        <f t="shared" si="1"/>
        <v>280</v>
      </c>
    </row>
    <row r="110" spans="1:9" ht="12.75" customHeight="1" x14ac:dyDescent="0.2">
      <c r="A110" s="588" t="s">
        <v>353</v>
      </c>
      <c r="B110" s="600"/>
      <c r="C110" s="600" t="s">
        <v>66</v>
      </c>
      <c r="D110" s="591" t="s">
        <v>362</v>
      </c>
      <c r="E110" s="37" t="s">
        <v>403</v>
      </c>
      <c r="F110" s="37" t="s">
        <v>100</v>
      </c>
      <c r="G110" s="37">
        <v>3</v>
      </c>
      <c r="H110" s="38">
        <v>3695.4</v>
      </c>
      <c r="I110" s="39">
        <f t="shared" si="1"/>
        <v>11086.2</v>
      </c>
    </row>
    <row r="111" spans="1:9" ht="13.5" thickBot="1" x14ac:dyDescent="0.25">
      <c r="A111" s="590"/>
      <c r="B111" s="601"/>
      <c r="C111" s="601"/>
      <c r="D111" s="592"/>
      <c r="E111" s="40" t="s">
        <v>355</v>
      </c>
      <c r="F111" s="40" t="s">
        <v>100</v>
      </c>
      <c r="G111" s="40">
        <v>5</v>
      </c>
      <c r="H111" s="41">
        <v>17</v>
      </c>
      <c r="I111" s="42">
        <f t="shared" si="1"/>
        <v>85</v>
      </c>
    </row>
    <row r="112" spans="1:9" ht="12.75" customHeight="1" x14ac:dyDescent="0.2">
      <c r="A112" s="588" t="s">
        <v>150</v>
      </c>
      <c r="B112" s="579">
        <v>16377.93</v>
      </c>
      <c r="C112" s="579" t="s">
        <v>69</v>
      </c>
      <c r="D112" s="591" t="s">
        <v>126</v>
      </c>
      <c r="E112" s="37" t="s">
        <v>189</v>
      </c>
      <c r="F112" s="37" t="s">
        <v>104</v>
      </c>
      <c r="G112" s="37">
        <v>4</v>
      </c>
      <c r="H112" s="38">
        <v>57.83</v>
      </c>
      <c r="I112" s="39">
        <f t="shared" si="1"/>
        <v>231.32</v>
      </c>
    </row>
    <row r="113" spans="1:9" ht="12.75" customHeight="1" x14ac:dyDescent="0.2">
      <c r="A113" s="589"/>
      <c r="B113" s="581"/>
      <c r="C113" s="581"/>
      <c r="D113" s="595"/>
      <c r="E113" s="15" t="s">
        <v>606</v>
      </c>
      <c r="F113" s="15" t="s">
        <v>100</v>
      </c>
      <c r="G113" s="15">
        <v>2</v>
      </c>
      <c r="H113" s="16">
        <v>169</v>
      </c>
      <c r="I113" s="43">
        <f t="shared" si="1"/>
        <v>338</v>
      </c>
    </row>
    <row r="114" spans="1:9" ht="12.75" customHeight="1" x14ac:dyDescent="0.2">
      <c r="A114" s="589"/>
      <c r="B114" s="581"/>
      <c r="C114" s="581"/>
      <c r="D114" s="595"/>
      <c r="E114" s="15" t="s">
        <v>193</v>
      </c>
      <c r="F114" s="15" t="s">
        <v>100</v>
      </c>
      <c r="G114" s="15">
        <v>2</v>
      </c>
      <c r="H114" s="16">
        <v>106.12</v>
      </c>
      <c r="I114" s="43">
        <f t="shared" si="1"/>
        <v>212.24</v>
      </c>
    </row>
    <row r="115" spans="1:9" ht="12.75" customHeight="1" x14ac:dyDescent="0.2">
      <c r="A115" s="589"/>
      <c r="B115" s="581"/>
      <c r="C115" s="581"/>
      <c r="D115" s="595"/>
      <c r="E115" s="15" t="s">
        <v>607</v>
      </c>
      <c r="F115" s="15" t="s">
        <v>100</v>
      </c>
      <c r="G115" s="15">
        <v>2</v>
      </c>
      <c r="H115" s="16">
        <v>4.22</v>
      </c>
      <c r="I115" s="43">
        <f t="shared" si="1"/>
        <v>8.44</v>
      </c>
    </row>
    <row r="116" spans="1:9" ht="12.75" customHeight="1" x14ac:dyDescent="0.2">
      <c r="A116" s="589"/>
      <c r="B116" s="581"/>
      <c r="C116" s="581"/>
      <c r="D116" s="595"/>
      <c r="E116" s="15" t="s">
        <v>229</v>
      </c>
      <c r="F116" s="15" t="s">
        <v>100</v>
      </c>
      <c r="G116" s="15">
        <v>2</v>
      </c>
      <c r="H116" s="16">
        <v>43.84</v>
      </c>
      <c r="I116" s="43">
        <f t="shared" si="1"/>
        <v>87.68</v>
      </c>
    </row>
    <row r="117" spans="1:9" x14ac:dyDescent="0.2">
      <c r="A117" s="589"/>
      <c r="B117" s="581"/>
      <c r="C117" s="581"/>
      <c r="D117" s="595"/>
      <c r="E117" s="15" t="s">
        <v>608</v>
      </c>
      <c r="F117" s="15" t="s">
        <v>100</v>
      </c>
      <c r="G117" s="15">
        <v>8</v>
      </c>
      <c r="H117" s="16">
        <v>3.5</v>
      </c>
      <c r="I117" s="43">
        <f t="shared" si="1"/>
        <v>28</v>
      </c>
    </row>
    <row r="118" spans="1:9" ht="12.6" customHeight="1" x14ac:dyDescent="0.2">
      <c r="A118" s="589"/>
      <c r="B118" s="581"/>
      <c r="C118" s="581"/>
      <c r="D118" s="595"/>
      <c r="E118" s="15" t="s">
        <v>336</v>
      </c>
      <c r="F118" s="15" t="s">
        <v>104</v>
      </c>
      <c r="G118" s="15">
        <v>2</v>
      </c>
      <c r="H118" s="16">
        <v>52.03</v>
      </c>
      <c r="I118" s="43">
        <f t="shared" si="1"/>
        <v>104.06</v>
      </c>
    </row>
    <row r="119" spans="1:9" ht="12.75" customHeight="1" x14ac:dyDescent="0.2">
      <c r="A119" s="589"/>
      <c r="B119" s="581"/>
      <c r="C119" s="581"/>
      <c r="D119" s="595"/>
      <c r="E119" s="15" t="s">
        <v>330</v>
      </c>
      <c r="F119" s="15" t="s">
        <v>100</v>
      </c>
      <c r="G119" s="15">
        <v>4</v>
      </c>
      <c r="H119" s="16">
        <v>59.81</v>
      </c>
      <c r="I119" s="43">
        <f t="shared" si="1"/>
        <v>239.24</v>
      </c>
    </row>
    <row r="120" spans="1:9" ht="12.75" customHeight="1" thickBot="1" x14ac:dyDescent="0.25">
      <c r="A120" s="590"/>
      <c r="B120" s="581"/>
      <c r="C120" s="581"/>
      <c r="D120" s="592"/>
      <c r="E120" s="40" t="s">
        <v>609</v>
      </c>
      <c r="F120" s="40" t="s">
        <v>100</v>
      </c>
      <c r="G120" s="40">
        <v>4</v>
      </c>
      <c r="H120" s="41">
        <v>51</v>
      </c>
      <c r="I120" s="42">
        <f t="shared" si="1"/>
        <v>204</v>
      </c>
    </row>
    <row r="121" spans="1:9" ht="12.75" customHeight="1" x14ac:dyDescent="0.2">
      <c r="A121" s="588" t="s">
        <v>497</v>
      </c>
      <c r="B121" s="581"/>
      <c r="C121" s="581" t="s">
        <v>69</v>
      </c>
      <c r="D121" s="591" t="s">
        <v>310</v>
      </c>
      <c r="E121" s="37" t="s">
        <v>236</v>
      </c>
      <c r="F121" s="37" t="s">
        <v>104</v>
      </c>
      <c r="G121" s="37">
        <v>12</v>
      </c>
      <c r="H121" s="38">
        <v>57.72</v>
      </c>
      <c r="I121" s="39">
        <f t="shared" si="1"/>
        <v>692.64</v>
      </c>
    </row>
    <row r="122" spans="1:9" ht="12.75" customHeight="1" x14ac:dyDescent="0.2">
      <c r="A122" s="589"/>
      <c r="B122" s="581"/>
      <c r="C122" s="581"/>
      <c r="D122" s="595"/>
      <c r="E122" s="15" t="s">
        <v>209</v>
      </c>
      <c r="F122" s="15" t="s">
        <v>100</v>
      </c>
      <c r="G122" s="15">
        <v>1</v>
      </c>
      <c r="H122" s="16">
        <v>96.26</v>
      </c>
      <c r="I122" s="43">
        <f t="shared" si="1"/>
        <v>96.26</v>
      </c>
    </row>
    <row r="123" spans="1:9" ht="12.75" customHeight="1" x14ac:dyDescent="0.2">
      <c r="A123" s="589"/>
      <c r="B123" s="581"/>
      <c r="C123" s="581"/>
      <c r="D123" s="595"/>
      <c r="E123" s="15" t="s">
        <v>193</v>
      </c>
      <c r="F123" s="15" t="s">
        <v>100</v>
      </c>
      <c r="G123" s="15">
        <v>1</v>
      </c>
      <c r="H123" s="16">
        <v>106.12</v>
      </c>
      <c r="I123" s="43">
        <f t="shared" si="1"/>
        <v>106.12</v>
      </c>
    </row>
    <row r="124" spans="1:9" ht="12.75" customHeight="1" x14ac:dyDescent="0.2">
      <c r="A124" s="589"/>
      <c r="B124" s="581"/>
      <c r="C124" s="581"/>
      <c r="D124" s="595"/>
      <c r="E124" s="15" t="s">
        <v>192</v>
      </c>
      <c r="F124" s="15" t="s">
        <v>100</v>
      </c>
      <c r="G124" s="15">
        <v>1</v>
      </c>
      <c r="H124" s="16">
        <v>68.430000000000007</v>
      </c>
      <c r="I124" s="43">
        <f t="shared" si="1"/>
        <v>68.430000000000007</v>
      </c>
    </row>
    <row r="125" spans="1:9" ht="12.75" customHeight="1" x14ac:dyDescent="0.2">
      <c r="A125" s="589"/>
      <c r="B125" s="581"/>
      <c r="C125" s="581"/>
      <c r="D125" s="595"/>
      <c r="E125" s="15" t="s">
        <v>237</v>
      </c>
      <c r="F125" s="15" t="s">
        <v>100</v>
      </c>
      <c r="G125" s="15">
        <v>5</v>
      </c>
      <c r="H125" s="16">
        <v>4.59</v>
      </c>
      <c r="I125" s="43">
        <f t="shared" si="1"/>
        <v>22.95</v>
      </c>
    </row>
    <row r="126" spans="1:9" ht="12.75" customHeight="1" x14ac:dyDescent="0.2">
      <c r="A126" s="589"/>
      <c r="B126" s="581"/>
      <c r="C126" s="581"/>
      <c r="D126" s="595"/>
      <c r="E126" s="15" t="s">
        <v>333</v>
      </c>
      <c r="F126" s="15" t="s">
        <v>100</v>
      </c>
      <c r="G126" s="15">
        <v>1</v>
      </c>
      <c r="H126" s="16">
        <v>104.84</v>
      </c>
      <c r="I126" s="43">
        <f t="shared" si="1"/>
        <v>104.84</v>
      </c>
    </row>
    <row r="127" spans="1:9" ht="12.75" customHeight="1" thickBot="1" x14ac:dyDescent="0.25">
      <c r="A127" s="590"/>
      <c r="B127" s="581"/>
      <c r="C127" s="581"/>
      <c r="D127" s="592"/>
      <c r="E127" s="40" t="s">
        <v>410</v>
      </c>
      <c r="F127" s="40" t="s">
        <v>100</v>
      </c>
      <c r="G127" s="40">
        <v>1</v>
      </c>
      <c r="H127" s="41">
        <v>7</v>
      </c>
      <c r="I127" s="42">
        <f t="shared" si="1"/>
        <v>7</v>
      </c>
    </row>
    <row r="128" spans="1:9" ht="26.25" thickBot="1" x14ac:dyDescent="0.25">
      <c r="A128" s="46" t="s">
        <v>353</v>
      </c>
      <c r="B128" s="580"/>
      <c r="C128" s="580" t="s">
        <v>69</v>
      </c>
      <c r="D128" s="47" t="s">
        <v>362</v>
      </c>
      <c r="E128" s="47" t="s">
        <v>355</v>
      </c>
      <c r="F128" s="47" t="s">
        <v>100</v>
      </c>
      <c r="G128" s="47">
        <v>1</v>
      </c>
      <c r="H128" s="48">
        <v>17</v>
      </c>
      <c r="I128" s="49">
        <f t="shared" si="1"/>
        <v>17</v>
      </c>
    </row>
    <row r="129" spans="1:9" ht="12.75" customHeight="1" x14ac:dyDescent="0.2">
      <c r="A129" s="588" t="s">
        <v>118</v>
      </c>
      <c r="B129" s="579">
        <v>15144.68</v>
      </c>
      <c r="C129" s="579" t="s">
        <v>71</v>
      </c>
      <c r="D129" s="591" t="s">
        <v>126</v>
      </c>
      <c r="E129" s="37" t="s">
        <v>273</v>
      </c>
      <c r="F129" s="37" t="s">
        <v>104</v>
      </c>
      <c r="G129" s="37">
        <v>2</v>
      </c>
      <c r="H129" s="38">
        <v>55.74</v>
      </c>
      <c r="I129" s="39">
        <f t="shared" si="1"/>
        <v>111.48</v>
      </c>
    </row>
    <row r="130" spans="1:9" ht="12.75" customHeight="1" x14ac:dyDescent="0.2">
      <c r="A130" s="589"/>
      <c r="B130" s="581"/>
      <c r="C130" s="581"/>
      <c r="D130" s="595"/>
      <c r="E130" s="15" t="s">
        <v>810</v>
      </c>
      <c r="F130" s="15" t="s">
        <v>100</v>
      </c>
      <c r="G130" s="15">
        <v>3</v>
      </c>
      <c r="H130" s="16">
        <v>92.39</v>
      </c>
      <c r="I130" s="43">
        <f t="shared" si="1"/>
        <v>277.17</v>
      </c>
    </row>
    <row r="131" spans="1:9" ht="12.75" customHeight="1" x14ac:dyDescent="0.2">
      <c r="A131" s="589"/>
      <c r="B131" s="581"/>
      <c r="C131" s="581"/>
      <c r="D131" s="595"/>
      <c r="E131" s="15" t="s">
        <v>811</v>
      </c>
      <c r="F131" s="15" t="s">
        <v>100</v>
      </c>
      <c r="G131" s="15">
        <v>3</v>
      </c>
      <c r="H131" s="16">
        <v>140</v>
      </c>
      <c r="I131" s="43">
        <f t="shared" si="1"/>
        <v>420</v>
      </c>
    </row>
    <row r="132" spans="1:9" ht="12.75" customHeight="1" x14ac:dyDescent="0.2">
      <c r="A132" s="589"/>
      <c r="B132" s="581"/>
      <c r="C132" s="581"/>
      <c r="D132" s="595"/>
      <c r="E132" s="15" t="s">
        <v>206</v>
      </c>
      <c r="F132" s="15" t="s">
        <v>100</v>
      </c>
      <c r="G132" s="15">
        <v>5</v>
      </c>
      <c r="H132" s="16">
        <v>5.28</v>
      </c>
      <c r="I132" s="43">
        <f t="shared" si="1"/>
        <v>26.400000000000002</v>
      </c>
    </row>
    <row r="133" spans="1:9" ht="12.75" customHeight="1" thickBot="1" x14ac:dyDescent="0.25">
      <c r="A133" s="590"/>
      <c r="B133" s="581"/>
      <c r="C133" s="581"/>
      <c r="D133" s="592"/>
      <c r="E133" s="40" t="s">
        <v>185</v>
      </c>
      <c r="F133" s="40" t="s">
        <v>100</v>
      </c>
      <c r="G133" s="40">
        <v>4</v>
      </c>
      <c r="H133" s="41">
        <v>42</v>
      </c>
      <c r="I133" s="42">
        <f t="shared" si="1"/>
        <v>168</v>
      </c>
    </row>
    <row r="134" spans="1:9" ht="12.75" customHeight="1" x14ac:dyDescent="0.2">
      <c r="A134" s="588" t="s">
        <v>118</v>
      </c>
      <c r="B134" s="581"/>
      <c r="C134" s="581" t="s">
        <v>71</v>
      </c>
      <c r="D134" s="609" t="s">
        <v>812</v>
      </c>
      <c r="E134" s="37" t="s">
        <v>340</v>
      </c>
      <c r="F134" s="37" t="s">
        <v>104</v>
      </c>
      <c r="G134" s="37">
        <v>1</v>
      </c>
      <c r="H134" s="38">
        <v>1451.79</v>
      </c>
      <c r="I134" s="39">
        <f t="shared" si="1"/>
        <v>1451.79</v>
      </c>
    </row>
    <row r="135" spans="1:9" ht="12.75" customHeight="1" x14ac:dyDescent="0.2">
      <c r="A135" s="589"/>
      <c r="B135" s="581"/>
      <c r="C135" s="581"/>
      <c r="D135" s="610"/>
      <c r="E135" s="35" t="s">
        <v>367</v>
      </c>
      <c r="F135" s="35" t="s">
        <v>104</v>
      </c>
      <c r="G135" s="35">
        <v>1</v>
      </c>
      <c r="H135" s="36">
        <v>1384.27</v>
      </c>
      <c r="I135" s="43">
        <f t="shared" si="1"/>
        <v>1384.27</v>
      </c>
    </row>
    <row r="136" spans="1:9" ht="12.75" customHeight="1" x14ac:dyDescent="0.2">
      <c r="A136" s="589"/>
      <c r="B136" s="581"/>
      <c r="C136" s="581"/>
      <c r="D136" s="610"/>
      <c r="E136" s="35" t="s">
        <v>209</v>
      </c>
      <c r="F136" s="35" t="s">
        <v>100</v>
      </c>
      <c r="G136" s="35">
        <v>4</v>
      </c>
      <c r="H136" s="36">
        <v>173.33</v>
      </c>
      <c r="I136" s="43">
        <f t="shared" si="1"/>
        <v>693.32</v>
      </c>
    </row>
    <row r="137" spans="1:9" ht="12.75" customHeight="1" x14ac:dyDescent="0.2">
      <c r="A137" s="589"/>
      <c r="B137" s="581"/>
      <c r="C137" s="581"/>
      <c r="D137" s="610"/>
      <c r="E137" s="35" t="s">
        <v>193</v>
      </c>
      <c r="F137" s="35" t="s">
        <v>100</v>
      </c>
      <c r="G137" s="35">
        <v>4</v>
      </c>
      <c r="H137" s="36">
        <v>106.12</v>
      </c>
      <c r="I137" s="43">
        <f t="shared" si="1"/>
        <v>424.48</v>
      </c>
    </row>
    <row r="138" spans="1:9" ht="12.75" customHeight="1" x14ac:dyDescent="0.2">
      <c r="A138" s="589"/>
      <c r="B138" s="581"/>
      <c r="C138" s="581"/>
      <c r="D138" s="610"/>
      <c r="E138" s="35" t="s">
        <v>244</v>
      </c>
      <c r="F138" s="35" t="s">
        <v>100</v>
      </c>
      <c r="G138" s="35">
        <v>1</v>
      </c>
      <c r="H138" s="36">
        <v>280</v>
      </c>
      <c r="I138" s="43">
        <f t="shared" si="1"/>
        <v>280</v>
      </c>
    </row>
    <row r="139" spans="1:9" ht="12.75" customHeight="1" x14ac:dyDescent="0.2">
      <c r="A139" s="589"/>
      <c r="B139" s="581"/>
      <c r="C139" s="581"/>
      <c r="D139" s="610"/>
      <c r="E139" s="35" t="s">
        <v>813</v>
      </c>
      <c r="F139" s="35" t="s">
        <v>100</v>
      </c>
      <c r="G139" s="35">
        <v>6</v>
      </c>
      <c r="H139" s="36">
        <v>3.6</v>
      </c>
      <c r="I139" s="43">
        <f t="shared" si="1"/>
        <v>21.6</v>
      </c>
    </row>
    <row r="140" spans="1:9" ht="12.75" customHeight="1" x14ac:dyDescent="0.2">
      <c r="A140" s="589"/>
      <c r="B140" s="581"/>
      <c r="C140" s="581"/>
      <c r="D140" s="610"/>
      <c r="E140" s="35" t="s">
        <v>785</v>
      </c>
      <c r="F140" s="35" t="s">
        <v>104</v>
      </c>
      <c r="G140" s="35">
        <v>4</v>
      </c>
      <c r="H140" s="36">
        <v>50.37</v>
      </c>
      <c r="I140" s="43">
        <f t="shared" si="1"/>
        <v>201.48</v>
      </c>
    </row>
    <row r="141" spans="1:9" ht="12.75" customHeight="1" x14ac:dyDescent="0.2">
      <c r="A141" s="589"/>
      <c r="B141" s="581"/>
      <c r="C141" s="581"/>
      <c r="D141" s="610"/>
      <c r="E141" s="35" t="s">
        <v>322</v>
      </c>
      <c r="F141" s="35" t="s">
        <v>100</v>
      </c>
      <c r="G141" s="35">
        <v>2</v>
      </c>
      <c r="H141" s="36">
        <v>567.34</v>
      </c>
      <c r="I141" s="43">
        <f t="shared" si="1"/>
        <v>1134.68</v>
      </c>
    </row>
    <row r="142" spans="1:9" ht="12.75" customHeight="1" thickBot="1" x14ac:dyDescent="0.25">
      <c r="A142" s="590"/>
      <c r="B142" s="581"/>
      <c r="C142" s="581"/>
      <c r="D142" s="611"/>
      <c r="E142" s="86" t="s">
        <v>368</v>
      </c>
      <c r="F142" s="86" t="s">
        <v>100</v>
      </c>
      <c r="G142" s="86">
        <v>2</v>
      </c>
      <c r="H142" s="87">
        <v>7.03</v>
      </c>
      <c r="I142" s="42">
        <f t="shared" si="1"/>
        <v>14.06</v>
      </c>
    </row>
    <row r="143" spans="1:9" ht="12.75" customHeight="1" x14ac:dyDescent="0.2">
      <c r="A143" s="588" t="s">
        <v>150</v>
      </c>
      <c r="B143" s="581"/>
      <c r="C143" s="581" t="s">
        <v>71</v>
      </c>
      <c r="D143" s="591" t="s">
        <v>814</v>
      </c>
      <c r="E143" s="37" t="s">
        <v>815</v>
      </c>
      <c r="F143" s="37" t="s">
        <v>104</v>
      </c>
      <c r="G143" s="37">
        <v>0.5</v>
      </c>
      <c r="H143" s="38">
        <v>218.46</v>
      </c>
      <c r="I143" s="39">
        <f t="shared" si="1"/>
        <v>109.23</v>
      </c>
    </row>
    <row r="144" spans="1:9" ht="12.75" customHeight="1" x14ac:dyDescent="0.2">
      <c r="A144" s="589"/>
      <c r="B144" s="581"/>
      <c r="C144" s="581"/>
      <c r="D144" s="595"/>
      <c r="E144" s="35" t="s">
        <v>816</v>
      </c>
      <c r="F144" s="35" t="s">
        <v>100</v>
      </c>
      <c r="G144" s="35">
        <v>2</v>
      </c>
      <c r="H144" s="36">
        <v>13.9</v>
      </c>
      <c r="I144" s="43">
        <f t="shared" si="1"/>
        <v>27.8</v>
      </c>
    </row>
    <row r="145" spans="1:9" ht="12.75" customHeight="1" x14ac:dyDescent="0.2">
      <c r="A145" s="589"/>
      <c r="B145" s="581"/>
      <c r="C145" s="581"/>
      <c r="D145" s="595"/>
      <c r="E145" s="35" t="s">
        <v>236</v>
      </c>
      <c r="F145" s="35" t="s">
        <v>104</v>
      </c>
      <c r="G145" s="35">
        <v>4</v>
      </c>
      <c r="H145" s="36">
        <v>57.72</v>
      </c>
      <c r="I145" s="43">
        <f t="shared" si="1"/>
        <v>230.88</v>
      </c>
    </row>
    <row r="146" spans="1:9" ht="12.75" customHeight="1" x14ac:dyDescent="0.2">
      <c r="A146" s="589"/>
      <c r="B146" s="581"/>
      <c r="C146" s="581"/>
      <c r="D146" s="595"/>
      <c r="E146" s="35" t="s">
        <v>689</v>
      </c>
      <c r="F146" s="35" t="s">
        <v>100</v>
      </c>
      <c r="G146" s="35">
        <v>2</v>
      </c>
      <c r="H146" s="36">
        <v>6.3</v>
      </c>
      <c r="I146" s="43">
        <f t="shared" si="1"/>
        <v>12.6</v>
      </c>
    </row>
    <row r="147" spans="1:9" ht="12.75" customHeight="1" x14ac:dyDescent="0.2">
      <c r="A147" s="589"/>
      <c r="B147" s="581"/>
      <c r="C147" s="581"/>
      <c r="D147" s="595"/>
      <c r="E147" s="35" t="s">
        <v>193</v>
      </c>
      <c r="F147" s="35" t="s">
        <v>100</v>
      </c>
      <c r="G147" s="35">
        <v>3</v>
      </c>
      <c r="H147" s="36">
        <v>106.12</v>
      </c>
      <c r="I147" s="43">
        <f t="shared" si="1"/>
        <v>318.36</v>
      </c>
    </row>
    <row r="148" spans="1:9" ht="12.75" customHeight="1" thickBot="1" x14ac:dyDescent="0.25">
      <c r="A148" s="589"/>
      <c r="B148" s="581"/>
      <c r="C148" s="581"/>
      <c r="D148" s="592"/>
      <c r="E148" s="86" t="s">
        <v>231</v>
      </c>
      <c r="F148" s="86" t="s">
        <v>100</v>
      </c>
      <c r="G148" s="86">
        <v>2</v>
      </c>
      <c r="H148" s="87">
        <v>3.6</v>
      </c>
      <c r="I148" s="42">
        <f t="shared" si="1"/>
        <v>7.2</v>
      </c>
    </row>
    <row r="149" spans="1:9" ht="12.75" customHeight="1" x14ac:dyDescent="0.2">
      <c r="A149" s="589"/>
      <c r="B149" s="581"/>
      <c r="C149" s="581"/>
      <c r="D149" s="591" t="s">
        <v>323</v>
      </c>
      <c r="E149" s="37" t="s">
        <v>189</v>
      </c>
      <c r="F149" s="37" t="s">
        <v>104</v>
      </c>
      <c r="G149" s="37">
        <v>8</v>
      </c>
      <c r="H149" s="38">
        <v>57.83</v>
      </c>
      <c r="I149" s="39">
        <f t="shared" si="1"/>
        <v>462.64</v>
      </c>
    </row>
    <row r="150" spans="1:9" ht="12.75" customHeight="1" x14ac:dyDescent="0.2">
      <c r="A150" s="589"/>
      <c r="B150" s="581"/>
      <c r="C150" s="581"/>
      <c r="D150" s="595"/>
      <c r="E150" s="35" t="s">
        <v>431</v>
      </c>
      <c r="F150" s="35" t="s">
        <v>100</v>
      </c>
      <c r="G150" s="35">
        <v>4</v>
      </c>
      <c r="H150" s="36">
        <v>3.5</v>
      </c>
      <c r="I150" s="160">
        <f t="shared" si="1"/>
        <v>14</v>
      </c>
    </row>
    <row r="151" spans="1:9" ht="12.75" customHeight="1" x14ac:dyDescent="0.2">
      <c r="A151" s="589"/>
      <c r="B151" s="581"/>
      <c r="C151" s="581"/>
      <c r="D151" s="595"/>
      <c r="E151" s="35" t="s">
        <v>191</v>
      </c>
      <c r="F151" s="35" t="s">
        <v>100</v>
      </c>
      <c r="G151" s="35">
        <v>8</v>
      </c>
      <c r="H151" s="36">
        <v>3.7</v>
      </c>
      <c r="I151" s="160">
        <f t="shared" si="1"/>
        <v>29.6</v>
      </c>
    </row>
    <row r="152" spans="1:9" ht="12.75" customHeight="1" thickBot="1" x14ac:dyDescent="0.25">
      <c r="A152" s="589"/>
      <c r="B152" s="581"/>
      <c r="C152" s="581"/>
      <c r="D152" s="592"/>
      <c r="E152" s="86" t="s">
        <v>237</v>
      </c>
      <c r="F152" s="86" t="s">
        <v>100</v>
      </c>
      <c r="G152" s="86">
        <v>4</v>
      </c>
      <c r="H152" s="87">
        <v>4.59</v>
      </c>
      <c r="I152" s="203">
        <f t="shared" si="1"/>
        <v>18.36</v>
      </c>
    </row>
    <row r="153" spans="1:9" ht="12.75" customHeight="1" x14ac:dyDescent="0.2">
      <c r="A153" s="589"/>
      <c r="B153" s="581"/>
      <c r="C153" s="581"/>
      <c r="D153" s="591" t="s">
        <v>126</v>
      </c>
      <c r="E153" s="37" t="s">
        <v>189</v>
      </c>
      <c r="F153" s="37" t="s">
        <v>104</v>
      </c>
      <c r="G153" s="37">
        <v>8</v>
      </c>
      <c r="H153" s="38">
        <v>57.83</v>
      </c>
      <c r="I153" s="39">
        <f t="shared" si="1"/>
        <v>462.64</v>
      </c>
    </row>
    <row r="154" spans="1:9" ht="12.75" customHeight="1" x14ac:dyDescent="0.2">
      <c r="A154" s="589"/>
      <c r="B154" s="581"/>
      <c r="C154" s="581"/>
      <c r="D154" s="595"/>
      <c r="E154" s="35" t="s">
        <v>689</v>
      </c>
      <c r="F154" s="35" t="s">
        <v>100</v>
      </c>
      <c r="G154" s="35">
        <v>2</v>
      </c>
      <c r="H154" s="36">
        <v>6.3</v>
      </c>
      <c r="I154" s="160">
        <f t="shared" si="1"/>
        <v>12.6</v>
      </c>
    </row>
    <row r="155" spans="1:9" ht="12.75" customHeight="1" x14ac:dyDescent="0.2">
      <c r="A155" s="589"/>
      <c r="B155" s="581"/>
      <c r="C155" s="581"/>
      <c r="D155" s="595"/>
      <c r="E155" s="35" t="s">
        <v>191</v>
      </c>
      <c r="F155" s="35" t="s">
        <v>100</v>
      </c>
      <c r="G155" s="35">
        <v>8</v>
      </c>
      <c r="H155" s="36">
        <v>3.7</v>
      </c>
      <c r="I155" s="160">
        <f t="shared" si="1"/>
        <v>29.6</v>
      </c>
    </row>
    <row r="156" spans="1:9" ht="12.75" customHeight="1" x14ac:dyDescent="0.2">
      <c r="A156" s="589"/>
      <c r="B156" s="581"/>
      <c r="C156" s="581"/>
      <c r="D156" s="595"/>
      <c r="E156" s="35" t="s">
        <v>190</v>
      </c>
      <c r="F156" s="35" t="s">
        <v>100</v>
      </c>
      <c r="G156" s="35">
        <v>2</v>
      </c>
      <c r="H156" s="36">
        <v>2.33</v>
      </c>
      <c r="I156" s="160">
        <f t="shared" si="1"/>
        <v>4.66</v>
      </c>
    </row>
    <row r="157" spans="1:9" ht="12.75" customHeight="1" thickBot="1" x14ac:dyDescent="0.25">
      <c r="A157" s="590"/>
      <c r="B157" s="580"/>
      <c r="C157" s="580"/>
      <c r="D157" s="592"/>
      <c r="E157" s="86" t="s">
        <v>431</v>
      </c>
      <c r="F157" s="86" t="s">
        <v>100</v>
      </c>
      <c r="G157" s="86">
        <v>2</v>
      </c>
      <c r="H157" s="87">
        <v>3.5</v>
      </c>
      <c r="I157" s="203">
        <f t="shared" si="1"/>
        <v>7</v>
      </c>
    </row>
    <row r="158" spans="1:9" ht="12.75" customHeight="1" x14ac:dyDescent="0.2">
      <c r="A158" s="588" t="s">
        <v>118</v>
      </c>
      <c r="B158" s="579">
        <v>15096.71</v>
      </c>
      <c r="C158" s="579" t="s">
        <v>72</v>
      </c>
      <c r="D158" s="591" t="s">
        <v>176</v>
      </c>
      <c r="E158" s="37" t="s">
        <v>236</v>
      </c>
      <c r="F158" s="37" t="s">
        <v>104</v>
      </c>
      <c r="G158" s="37">
        <v>8</v>
      </c>
      <c r="H158" s="38">
        <v>57.72</v>
      </c>
      <c r="I158" s="39">
        <f t="shared" si="1"/>
        <v>461.76</v>
      </c>
    </row>
    <row r="159" spans="1:9" ht="12.75" customHeight="1" x14ac:dyDescent="0.2">
      <c r="A159" s="589"/>
      <c r="B159" s="581"/>
      <c r="C159" s="581"/>
      <c r="D159" s="595"/>
      <c r="E159" s="35" t="s">
        <v>240</v>
      </c>
      <c r="F159" s="35" t="s">
        <v>100</v>
      </c>
      <c r="G159" s="35">
        <v>2</v>
      </c>
      <c r="H159" s="36">
        <v>173.33</v>
      </c>
      <c r="I159" s="160">
        <f t="shared" si="1"/>
        <v>346.66</v>
      </c>
    </row>
    <row r="160" spans="1:9" ht="12.75" customHeight="1" x14ac:dyDescent="0.2">
      <c r="A160" s="589"/>
      <c r="B160" s="581"/>
      <c r="C160" s="581"/>
      <c r="D160" s="595"/>
      <c r="E160" s="35" t="s">
        <v>193</v>
      </c>
      <c r="F160" s="35" t="s">
        <v>100</v>
      </c>
      <c r="G160" s="35">
        <v>2</v>
      </c>
      <c r="H160" s="36">
        <v>106.12</v>
      </c>
      <c r="I160" s="160">
        <f t="shared" si="1"/>
        <v>212.24</v>
      </c>
    </row>
    <row r="161" spans="1:9" ht="12.75" customHeight="1" x14ac:dyDescent="0.2">
      <c r="A161" s="589"/>
      <c r="B161" s="581"/>
      <c r="C161" s="581"/>
      <c r="D161" s="595"/>
      <c r="E161" s="35" t="s">
        <v>333</v>
      </c>
      <c r="F161" s="35" t="s">
        <v>100</v>
      </c>
      <c r="G161" s="35">
        <v>2</v>
      </c>
      <c r="H161" s="36">
        <v>104.84</v>
      </c>
      <c r="I161" s="160">
        <f t="shared" si="1"/>
        <v>209.68</v>
      </c>
    </row>
    <row r="162" spans="1:9" ht="12.75" customHeight="1" x14ac:dyDescent="0.2">
      <c r="A162" s="589"/>
      <c r="B162" s="581"/>
      <c r="C162" s="581"/>
      <c r="D162" s="595"/>
      <c r="E162" s="35" t="s">
        <v>689</v>
      </c>
      <c r="F162" s="35" t="s">
        <v>100</v>
      </c>
      <c r="G162" s="35">
        <v>2</v>
      </c>
      <c r="H162" s="36">
        <v>68.430000000000007</v>
      </c>
      <c r="I162" s="160">
        <f t="shared" si="1"/>
        <v>136.86000000000001</v>
      </c>
    </row>
    <row r="163" spans="1:9" ht="12.75" customHeight="1" thickBot="1" x14ac:dyDescent="0.25">
      <c r="A163" s="590"/>
      <c r="B163" s="580"/>
      <c r="C163" s="580"/>
      <c r="D163" s="592"/>
      <c r="E163" s="86" t="s">
        <v>244</v>
      </c>
      <c r="F163" s="86" t="s">
        <v>100</v>
      </c>
      <c r="G163" s="86">
        <v>1</v>
      </c>
      <c r="H163" s="87">
        <v>280</v>
      </c>
      <c r="I163" s="203">
        <f t="shared" si="1"/>
        <v>280</v>
      </c>
    </row>
    <row r="164" spans="1:9" x14ac:dyDescent="0.2">
      <c r="A164" s="588" t="s">
        <v>353</v>
      </c>
      <c r="B164" s="579">
        <v>14875.32</v>
      </c>
      <c r="C164" s="579" t="s">
        <v>73</v>
      </c>
      <c r="D164" s="591" t="s">
        <v>362</v>
      </c>
      <c r="E164" s="37" t="s">
        <v>355</v>
      </c>
      <c r="F164" s="37" t="s">
        <v>100</v>
      </c>
      <c r="G164" s="37">
        <v>2</v>
      </c>
      <c r="H164" s="38">
        <v>17</v>
      </c>
      <c r="I164" s="39">
        <f t="shared" si="1"/>
        <v>34</v>
      </c>
    </row>
    <row r="165" spans="1:9" ht="12.75" customHeight="1" thickBot="1" x14ac:dyDescent="0.25">
      <c r="A165" s="590"/>
      <c r="B165" s="580"/>
      <c r="C165" s="580"/>
      <c r="D165" s="592"/>
      <c r="E165" s="86" t="s">
        <v>356</v>
      </c>
      <c r="F165" s="86" t="s">
        <v>100</v>
      </c>
      <c r="G165" s="86">
        <v>1</v>
      </c>
      <c r="H165" s="87">
        <v>50</v>
      </c>
      <c r="I165" s="203">
        <f t="shared" si="1"/>
        <v>50</v>
      </c>
    </row>
    <row r="166" spans="1:9" ht="12.75" customHeight="1" thickBot="1" x14ac:dyDescent="0.25">
      <c r="A166" s="321"/>
      <c r="B166" s="73">
        <v>17499.88</v>
      </c>
      <c r="C166" s="73" t="s">
        <v>74</v>
      </c>
      <c r="D166" s="323"/>
      <c r="E166" s="53"/>
      <c r="F166" s="53"/>
      <c r="G166" s="53"/>
      <c r="H166" s="156"/>
      <c r="I166" s="204">
        <f t="shared" si="1"/>
        <v>0</v>
      </c>
    </row>
    <row r="167" spans="1:9" ht="12.75" customHeight="1" x14ac:dyDescent="0.2">
      <c r="A167" s="588" t="s">
        <v>539</v>
      </c>
      <c r="B167" s="579">
        <v>18076.93</v>
      </c>
      <c r="C167" s="579" t="s">
        <v>75</v>
      </c>
      <c r="D167" s="591" t="s">
        <v>1122</v>
      </c>
      <c r="E167" s="37" t="s">
        <v>207</v>
      </c>
      <c r="F167" s="37" t="s">
        <v>100</v>
      </c>
      <c r="G167" s="37">
        <v>2</v>
      </c>
      <c r="H167" s="38">
        <v>5.85</v>
      </c>
      <c r="I167" s="39">
        <f t="shared" si="1"/>
        <v>11.7</v>
      </c>
    </row>
    <row r="168" spans="1:9" ht="12.75" customHeight="1" thickBot="1" x14ac:dyDescent="0.25">
      <c r="A168" s="590"/>
      <c r="B168" s="580"/>
      <c r="C168" s="580"/>
      <c r="D168" s="592"/>
      <c r="E168" s="86" t="s">
        <v>193</v>
      </c>
      <c r="F168" s="86" t="s">
        <v>100</v>
      </c>
      <c r="G168" s="86">
        <v>2</v>
      </c>
      <c r="H168" s="87">
        <v>110.19</v>
      </c>
      <c r="I168" s="42">
        <f t="shared" si="1"/>
        <v>220.38</v>
      </c>
    </row>
    <row r="169" spans="1:9" ht="26.25" thickBot="1" x14ac:dyDescent="0.25">
      <c r="A169" s="46" t="s">
        <v>353</v>
      </c>
      <c r="B169" s="88">
        <v>21272.61</v>
      </c>
      <c r="C169" s="88" t="s">
        <v>76</v>
      </c>
      <c r="D169" s="47" t="s">
        <v>362</v>
      </c>
      <c r="E169" s="47" t="s">
        <v>355</v>
      </c>
      <c r="F169" s="47" t="s">
        <v>100</v>
      </c>
      <c r="G169" s="47">
        <v>2</v>
      </c>
      <c r="H169" s="48">
        <v>9.42</v>
      </c>
      <c r="I169" s="49">
        <f t="shared" si="1"/>
        <v>18.84</v>
      </c>
    </row>
    <row r="170" spans="1:9" ht="12.75" customHeight="1" x14ac:dyDescent="0.2">
      <c r="A170" s="588" t="s">
        <v>353</v>
      </c>
      <c r="B170" s="579">
        <v>17079.88</v>
      </c>
      <c r="C170" s="579" t="s">
        <v>77</v>
      </c>
      <c r="D170" s="591" t="s">
        <v>362</v>
      </c>
      <c r="E170" s="37" t="s">
        <v>355</v>
      </c>
      <c r="F170" s="37" t="s">
        <v>100</v>
      </c>
      <c r="G170" s="37">
        <v>5</v>
      </c>
      <c r="H170" s="38">
        <v>9.42</v>
      </c>
      <c r="I170" s="39">
        <f t="shared" si="1"/>
        <v>47.1</v>
      </c>
    </row>
    <row r="171" spans="1:9" ht="12.75" customHeight="1" thickBot="1" x14ac:dyDescent="0.25">
      <c r="A171" s="590"/>
      <c r="B171" s="581"/>
      <c r="C171" s="581"/>
      <c r="D171" s="592"/>
      <c r="E171" s="86" t="s">
        <v>356</v>
      </c>
      <c r="F171" s="86" t="s">
        <v>100</v>
      </c>
      <c r="G171" s="86">
        <v>1</v>
      </c>
      <c r="H171" s="87">
        <v>44.8</v>
      </c>
      <c r="I171" s="203">
        <f t="shared" si="1"/>
        <v>44.8</v>
      </c>
    </row>
    <row r="172" spans="1:9" ht="12.75" customHeight="1" x14ac:dyDescent="0.2">
      <c r="A172" s="588" t="s">
        <v>118</v>
      </c>
      <c r="B172" s="581"/>
      <c r="C172" s="581"/>
      <c r="D172" s="591" t="s">
        <v>1320</v>
      </c>
      <c r="E172" s="37" t="s">
        <v>189</v>
      </c>
      <c r="F172" s="37" t="s">
        <v>104</v>
      </c>
      <c r="G172" s="37">
        <v>4</v>
      </c>
      <c r="H172" s="38">
        <v>36.659999999999997</v>
      </c>
      <c r="I172" s="39">
        <f t="shared" si="1"/>
        <v>146.63999999999999</v>
      </c>
    </row>
    <row r="173" spans="1:9" ht="12.75" customHeight="1" x14ac:dyDescent="0.2">
      <c r="A173" s="589"/>
      <c r="B173" s="581"/>
      <c r="C173" s="581"/>
      <c r="D173" s="595"/>
      <c r="E173" s="35" t="s">
        <v>229</v>
      </c>
      <c r="F173" s="35" t="s">
        <v>100</v>
      </c>
      <c r="G173" s="35">
        <v>1</v>
      </c>
      <c r="H173" s="36">
        <v>47.38</v>
      </c>
      <c r="I173" s="160">
        <f t="shared" si="1"/>
        <v>47.38</v>
      </c>
    </row>
    <row r="174" spans="1:9" ht="12.75" customHeight="1" x14ac:dyDescent="0.2">
      <c r="A174" s="589"/>
      <c r="B174" s="581"/>
      <c r="C174" s="581"/>
      <c r="D174" s="595"/>
      <c r="E174" s="35" t="s">
        <v>1321</v>
      </c>
      <c r="F174" s="35" t="s">
        <v>100</v>
      </c>
      <c r="G174" s="35">
        <v>2</v>
      </c>
      <c r="H174" s="36">
        <v>112.45</v>
      </c>
      <c r="I174" s="160">
        <f t="shared" si="1"/>
        <v>224.9</v>
      </c>
    </row>
    <row r="175" spans="1:9" ht="12.75" customHeight="1" x14ac:dyDescent="0.2">
      <c r="A175" s="589"/>
      <c r="B175" s="581"/>
      <c r="C175" s="581"/>
      <c r="D175" s="595"/>
      <c r="E175" s="35" t="s">
        <v>749</v>
      </c>
      <c r="F175" s="35" t="s">
        <v>100</v>
      </c>
      <c r="G175" s="35">
        <v>2</v>
      </c>
      <c r="H175" s="36">
        <v>3</v>
      </c>
      <c r="I175" s="160">
        <f t="shared" si="1"/>
        <v>6</v>
      </c>
    </row>
    <row r="176" spans="1:9" ht="12.75" customHeight="1" x14ac:dyDescent="0.2">
      <c r="A176" s="589"/>
      <c r="B176" s="581"/>
      <c r="C176" s="581"/>
      <c r="D176" s="633"/>
      <c r="E176" s="35" t="s">
        <v>432</v>
      </c>
      <c r="F176" s="35" t="s">
        <v>100</v>
      </c>
      <c r="G176" s="35">
        <v>2</v>
      </c>
      <c r="H176" s="36">
        <v>3.73</v>
      </c>
      <c r="I176" s="160">
        <f t="shared" si="1"/>
        <v>7.46</v>
      </c>
    </row>
    <row r="177" spans="1:9" ht="12.75" customHeight="1" x14ac:dyDescent="0.2">
      <c r="A177" s="589"/>
      <c r="B177" s="581"/>
      <c r="C177" s="581"/>
      <c r="D177" s="627" t="s">
        <v>126</v>
      </c>
      <c r="E177" s="35" t="s">
        <v>882</v>
      </c>
      <c r="F177" s="35" t="s">
        <v>100</v>
      </c>
      <c r="G177" s="35">
        <v>3</v>
      </c>
      <c r="H177" s="36">
        <v>204.42</v>
      </c>
      <c r="I177" s="160">
        <f t="shared" si="1"/>
        <v>613.26</v>
      </c>
    </row>
    <row r="178" spans="1:9" ht="12.75" customHeight="1" x14ac:dyDescent="0.2">
      <c r="A178" s="589"/>
      <c r="B178" s="581"/>
      <c r="C178" s="581"/>
      <c r="D178" s="595"/>
      <c r="E178" s="35" t="s">
        <v>255</v>
      </c>
      <c r="F178" s="35" t="s">
        <v>104</v>
      </c>
      <c r="G178" s="35">
        <v>1.5</v>
      </c>
      <c r="H178" s="36">
        <v>138.27000000000001</v>
      </c>
      <c r="I178" s="160">
        <f t="shared" si="1"/>
        <v>207.40500000000003</v>
      </c>
    </row>
    <row r="179" spans="1:9" ht="12.75" customHeight="1" thickBot="1" x14ac:dyDescent="0.25">
      <c r="A179" s="589"/>
      <c r="B179" s="581"/>
      <c r="C179" s="581"/>
      <c r="D179" s="592"/>
      <c r="E179" s="86" t="s">
        <v>535</v>
      </c>
      <c r="F179" s="86" t="s">
        <v>102</v>
      </c>
      <c r="G179" s="86">
        <v>2</v>
      </c>
      <c r="H179" s="87">
        <v>77.400000000000006</v>
      </c>
      <c r="I179" s="203">
        <f t="shared" si="1"/>
        <v>154.80000000000001</v>
      </c>
    </row>
    <row r="180" spans="1:9" ht="12.75" customHeight="1" x14ac:dyDescent="0.2">
      <c r="A180" s="589"/>
      <c r="B180" s="581"/>
      <c r="C180" s="581"/>
      <c r="D180" s="591" t="s">
        <v>310</v>
      </c>
      <c r="E180" s="35" t="s">
        <v>1322</v>
      </c>
      <c r="F180" s="35" t="s">
        <v>100</v>
      </c>
      <c r="G180" s="35">
        <v>1</v>
      </c>
      <c r="H180" s="36">
        <v>2401.9899999999998</v>
      </c>
      <c r="I180" s="160">
        <f t="shared" si="1"/>
        <v>2401.9899999999998</v>
      </c>
    </row>
    <row r="181" spans="1:9" ht="12.75" customHeight="1" x14ac:dyDescent="0.2">
      <c r="A181" s="589"/>
      <c r="B181" s="581"/>
      <c r="C181" s="581"/>
      <c r="D181" s="595"/>
      <c r="E181" s="35" t="s">
        <v>256</v>
      </c>
      <c r="F181" s="35" t="s">
        <v>100</v>
      </c>
      <c r="G181" s="35">
        <v>8</v>
      </c>
      <c r="H181" s="36">
        <v>4.9400000000000004</v>
      </c>
      <c r="I181" s="160">
        <f t="shared" si="1"/>
        <v>39.520000000000003</v>
      </c>
    </row>
    <row r="182" spans="1:9" ht="12.75" customHeight="1" x14ac:dyDescent="0.2">
      <c r="A182" s="589"/>
      <c r="B182" s="581"/>
      <c r="C182" s="581"/>
      <c r="D182" s="595"/>
      <c r="E182" s="35" t="s">
        <v>740</v>
      </c>
      <c r="F182" s="35" t="s">
        <v>102</v>
      </c>
      <c r="G182" s="35">
        <v>1</v>
      </c>
      <c r="H182" s="36">
        <v>73.75</v>
      </c>
      <c r="I182" s="160">
        <f t="shared" si="1"/>
        <v>73.75</v>
      </c>
    </row>
    <row r="183" spans="1:9" ht="12.75" customHeight="1" x14ac:dyDescent="0.2">
      <c r="A183" s="589"/>
      <c r="B183" s="581"/>
      <c r="C183" s="581"/>
      <c r="D183" s="595"/>
      <c r="E183" s="35" t="s">
        <v>246</v>
      </c>
      <c r="F183" s="35" t="s">
        <v>102</v>
      </c>
      <c r="G183" s="35">
        <v>0.5</v>
      </c>
      <c r="H183" s="36">
        <v>103.35</v>
      </c>
      <c r="I183" s="160">
        <f t="shared" si="1"/>
        <v>51.674999999999997</v>
      </c>
    </row>
    <row r="184" spans="1:9" ht="12.75" customHeight="1" thickBot="1" x14ac:dyDescent="0.25">
      <c r="A184" s="590"/>
      <c r="B184" s="581"/>
      <c r="C184" s="581"/>
      <c r="D184" s="592"/>
      <c r="E184" s="86" t="s">
        <v>244</v>
      </c>
      <c r="F184" s="86" t="s">
        <v>100</v>
      </c>
      <c r="G184" s="86">
        <v>1</v>
      </c>
      <c r="H184" s="87">
        <v>290</v>
      </c>
      <c r="I184" s="203">
        <f t="shared" si="1"/>
        <v>290</v>
      </c>
    </row>
    <row r="185" spans="1:9" ht="12.75" customHeight="1" x14ac:dyDescent="0.2">
      <c r="A185" s="588" t="s">
        <v>925</v>
      </c>
      <c r="B185" s="581"/>
      <c r="C185" s="581"/>
      <c r="D185" s="591" t="s">
        <v>131</v>
      </c>
      <c r="E185" s="37" t="s">
        <v>244</v>
      </c>
      <c r="F185" s="37" t="s">
        <v>100</v>
      </c>
      <c r="G185" s="37">
        <v>1</v>
      </c>
      <c r="H185" s="38">
        <v>290</v>
      </c>
      <c r="I185" s="39">
        <f t="shared" si="1"/>
        <v>290</v>
      </c>
    </row>
    <row r="186" spans="1:9" ht="13.5" thickBot="1" x14ac:dyDescent="0.25">
      <c r="A186" s="590"/>
      <c r="B186" s="580"/>
      <c r="C186" s="580"/>
      <c r="D186" s="592"/>
      <c r="E186" s="86" t="s">
        <v>1137</v>
      </c>
      <c r="F186" s="86" t="s">
        <v>100</v>
      </c>
      <c r="G186" s="86">
        <v>6</v>
      </c>
      <c r="H186" s="87">
        <v>80</v>
      </c>
      <c r="I186" s="203">
        <f t="shared" si="1"/>
        <v>480</v>
      </c>
    </row>
    <row r="187" spans="1:9" ht="26.25" thickBot="1" x14ac:dyDescent="0.25">
      <c r="A187" s="46" t="s">
        <v>353</v>
      </c>
      <c r="B187" s="579">
        <v>22120.52</v>
      </c>
      <c r="C187" s="579" t="s">
        <v>78</v>
      </c>
      <c r="D187" s="47" t="s">
        <v>362</v>
      </c>
      <c r="E187" s="47" t="s">
        <v>355</v>
      </c>
      <c r="F187" s="47" t="s">
        <v>100</v>
      </c>
      <c r="G187" s="47">
        <v>4</v>
      </c>
      <c r="H187" s="48">
        <v>17</v>
      </c>
      <c r="I187" s="318">
        <f t="shared" si="1"/>
        <v>68</v>
      </c>
    </row>
    <row r="188" spans="1:9" ht="12.75" customHeight="1" x14ac:dyDescent="0.2">
      <c r="A188" s="588" t="s">
        <v>1432</v>
      </c>
      <c r="B188" s="581"/>
      <c r="C188" s="581"/>
      <c r="D188" s="591" t="s">
        <v>695</v>
      </c>
      <c r="E188" s="37" t="s">
        <v>722</v>
      </c>
      <c r="F188" s="37" t="s">
        <v>100</v>
      </c>
      <c r="G188" s="37">
        <v>1</v>
      </c>
      <c r="H188" s="38">
        <v>125.8</v>
      </c>
      <c r="I188" s="39">
        <f t="shared" si="1"/>
        <v>125.8</v>
      </c>
    </row>
    <row r="189" spans="1:9" ht="12.75" customHeight="1" x14ac:dyDescent="0.2">
      <c r="A189" s="589"/>
      <c r="B189" s="581"/>
      <c r="C189" s="581"/>
      <c r="D189" s="595"/>
      <c r="E189" s="35" t="s">
        <v>447</v>
      </c>
      <c r="F189" s="35" t="s">
        <v>100</v>
      </c>
      <c r="G189" s="35">
        <v>1</v>
      </c>
      <c r="H189" s="36">
        <v>32</v>
      </c>
      <c r="I189" s="160">
        <f t="shared" si="1"/>
        <v>32</v>
      </c>
    </row>
    <row r="190" spans="1:9" ht="12.75" customHeight="1" x14ac:dyDescent="0.2">
      <c r="A190" s="589"/>
      <c r="B190" s="581"/>
      <c r="C190" s="581"/>
      <c r="D190" s="595"/>
      <c r="E190" s="35" t="s">
        <v>345</v>
      </c>
      <c r="F190" s="35" t="s">
        <v>100</v>
      </c>
      <c r="G190" s="35">
        <v>2</v>
      </c>
      <c r="H190" s="36">
        <v>70</v>
      </c>
      <c r="I190" s="160">
        <f t="shared" si="1"/>
        <v>140</v>
      </c>
    </row>
    <row r="191" spans="1:9" ht="12.75" customHeight="1" x14ac:dyDescent="0.2">
      <c r="A191" s="589"/>
      <c r="B191" s="581"/>
      <c r="C191" s="581"/>
      <c r="D191" s="595"/>
      <c r="E191" s="35" t="s">
        <v>343</v>
      </c>
      <c r="F191" s="35" t="s">
        <v>100</v>
      </c>
      <c r="G191" s="35">
        <v>1</v>
      </c>
      <c r="H191" s="36">
        <v>57.25</v>
      </c>
      <c r="I191" s="160">
        <f t="shared" si="1"/>
        <v>57.25</v>
      </c>
    </row>
    <row r="192" spans="1:9" ht="12.75" customHeight="1" thickBot="1" x14ac:dyDescent="0.25">
      <c r="A192" s="590"/>
      <c r="B192" s="580"/>
      <c r="C192" s="580"/>
      <c r="D192" s="592"/>
      <c r="E192" s="86" t="s">
        <v>571</v>
      </c>
      <c r="F192" s="86" t="s">
        <v>100</v>
      </c>
      <c r="G192" s="86">
        <v>2</v>
      </c>
      <c r="H192" s="87">
        <v>27</v>
      </c>
      <c r="I192" s="203">
        <f t="shared" si="1"/>
        <v>54</v>
      </c>
    </row>
    <row r="193" spans="1:9" ht="26.25" thickBot="1" x14ac:dyDescent="0.25">
      <c r="A193" s="46" t="s">
        <v>353</v>
      </c>
      <c r="B193" s="272">
        <v>18988.3</v>
      </c>
      <c r="C193" s="88" t="s">
        <v>79</v>
      </c>
      <c r="D193" s="47" t="s">
        <v>362</v>
      </c>
      <c r="E193" s="47" t="s">
        <v>355</v>
      </c>
      <c r="F193" s="47" t="s">
        <v>100</v>
      </c>
      <c r="G193" s="47">
        <v>6</v>
      </c>
      <c r="H193" s="48">
        <v>17</v>
      </c>
      <c r="I193" s="49">
        <f t="shared" si="1"/>
        <v>102</v>
      </c>
    </row>
    <row r="194" spans="1:9" ht="12.75" customHeight="1" thickBot="1" x14ac:dyDescent="0.25">
      <c r="A194" s="183"/>
      <c r="B194" s="200">
        <f>SUM(B72:B193)</f>
        <v>212295.75999999998</v>
      </c>
      <c r="C194" s="201"/>
      <c r="D194" s="200"/>
      <c r="E194" s="202"/>
      <c r="F194" s="201"/>
      <c r="G194" s="201"/>
      <c r="H194" s="200" t="s">
        <v>16</v>
      </c>
      <c r="I194" s="233">
        <f>SUM(I72:I193)</f>
        <v>44326.93</v>
      </c>
    </row>
    <row r="195" spans="1:9" ht="64.5" thickBot="1" x14ac:dyDescent="0.25">
      <c r="A195" s="137" t="s">
        <v>381</v>
      </c>
      <c r="B195" s="117" t="s">
        <v>15</v>
      </c>
      <c r="C195" s="117" t="s">
        <v>4</v>
      </c>
      <c r="D195" s="117" t="s">
        <v>22</v>
      </c>
      <c r="E195" s="121" t="s">
        <v>17</v>
      </c>
      <c r="F195" s="117" t="s">
        <v>18</v>
      </c>
      <c r="G195" s="117" t="s">
        <v>9</v>
      </c>
      <c r="H195" s="117" t="s">
        <v>12</v>
      </c>
      <c r="I195" s="118" t="s">
        <v>11</v>
      </c>
    </row>
    <row r="196" spans="1:9" ht="12.75" customHeight="1" thickBot="1" x14ac:dyDescent="0.25">
      <c r="A196" s="230"/>
      <c r="B196" s="107">
        <v>8503.4699999999993</v>
      </c>
      <c r="C196" s="58" t="s">
        <v>65</v>
      </c>
      <c r="D196" s="67"/>
      <c r="E196" s="59"/>
      <c r="F196" s="59"/>
      <c r="G196" s="59"/>
      <c r="H196" s="60"/>
      <c r="I196" s="61"/>
    </row>
    <row r="197" spans="1:9" ht="12.75" customHeight="1" thickBot="1" x14ac:dyDescent="0.25">
      <c r="A197" s="230"/>
      <c r="B197" s="125">
        <v>8673.44</v>
      </c>
      <c r="C197" s="126" t="s">
        <v>66</v>
      </c>
      <c r="D197" s="127"/>
      <c r="E197" s="128"/>
      <c r="F197" s="128"/>
      <c r="G197" s="128"/>
      <c r="H197" s="129"/>
      <c r="I197" s="130"/>
    </row>
    <row r="198" spans="1:9" ht="12.75" customHeight="1" thickBot="1" x14ac:dyDescent="0.25">
      <c r="A198" s="230"/>
      <c r="B198" s="109">
        <v>8188.67</v>
      </c>
      <c r="C198" s="88" t="s">
        <v>69</v>
      </c>
      <c r="D198" s="89"/>
      <c r="E198" s="47"/>
      <c r="F198" s="47"/>
      <c r="G198" s="47"/>
      <c r="H198" s="48"/>
      <c r="I198" s="49"/>
    </row>
    <row r="199" spans="1:9" ht="12.75" customHeight="1" thickBot="1" x14ac:dyDescent="0.25">
      <c r="A199" s="230"/>
      <c r="B199" s="109">
        <v>8148.88</v>
      </c>
      <c r="C199" s="88" t="s">
        <v>71</v>
      </c>
      <c r="D199" s="89"/>
      <c r="E199" s="47"/>
      <c r="F199" s="47"/>
      <c r="G199" s="47"/>
      <c r="H199" s="48"/>
      <c r="I199" s="49"/>
    </row>
    <row r="200" spans="1:9" ht="12.75" customHeight="1" thickBot="1" x14ac:dyDescent="0.25">
      <c r="A200" s="230"/>
      <c r="B200" s="109">
        <v>8353.0300000000007</v>
      </c>
      <c r="C200" s="88" t="s">
        <v>72</v>
      </c>
      <c r="D200" s="89"/>
      <c r="E200" s="47"/>
      <c r="F200" s="47"/>
      <c r="G200" s="47"/>
      <c r="H200" s="48"/>
      <c r="I200" s="49"/>
    </row>
    <row r="201" spans="1:9" ht="12.75" customHeight="1" thickBot="1" x14ac:dyDescent="0.25">
      <c r="A201" s="230"/>
      <c r="B201" s="109">
        <v>9026.7099999999991</v>
      </c>
      <c r="C201" s="88" t="s">
        <v>73</v>
      </c>
      <c r="D201" s="89"/>
      <c r="E201" s="47"/>
      <c r="F201" s="47"/>
      <c r="G201" s="47"/>
      <c r="H201" s="48"/>
      <c r="I201" s="49"/>
    </row>
    <row r="202" spans="1:9" ht="12.75" customHeight="1" thickBot="1" x14ac:dyDescent="0.25">
      <c r="A202" s="224"/>
      <c r="B202" s="109">
        <v>8182.56</v>
      </c>
      <c r="C202" s="88" t="s">
        <v>74</v>
      </c>
      <c r="D202" s="89"/>
      <c r="E202" s="47"/>
      <c r="F202" s="47"/>
      <c r="G202" s="47"/>
      <c r="H202" s="48"/>
      <c r="I202" s="49"/>
    </row>
    <row r="203" spans="1:9" ht="12.75" customHeight="1" thickBot="1" x14ac:dyDescent="0.25">
      <c r="A203" s="224"/>
      <c r="B203" s="109">
        <v>10507.661</v>
      </c>
      <c r="C203" s="88" t="s">
        <v>75</v>
      </c>
      <c r="D203" s="89"/>
      <c r="E203" s="47"/>
      <c r="F203" s="47"/>
      <c r="G203" s="47"/>
      <c r="H203" s="48"/>
      <c r="I203" s="49"/>
    </row>
    <row r="204" spans="1:9" ht="12.75" customHeight="1" thickBot="1" x14ac:dyDescent="0.25">
      <c r="A204" s="224"/>
      <c r="B204" s="109">
        <v>8583.4256000000005</v>
      </c>
      <c r="C204" s="88" t="s">
        <v>76</v>
      </c>
      <c r="D204" s="55"/>
      <c r="E204" s="47"/>
      <c r="F204" s="47"/>
      <c r="G204" s="47"/>
      <c r="H204" s="48"/>
      <c r="I204" s="49"/>
    </row>
    <row r="205" spans="1:9" ht="12.75" customHeight="1" thickBot="1" x14ac:dyDescent="0.25">
      <c r="A205" s="333"/>
      <c r="B205" s="164">
        <v>8127.9988999999996</v>
      </c>
      <c r="C205" s="157" t="s">
        <v>77</v>
      </c>
      <c r="D205" s="331"/>
      <c r="E205" s="47"/>
      <c r="F205" s="47"/>
      <c r="G205" s="47"/>
      <c r="H205" s="48"/>
      <c r="I205" s="49"/>
    </row>
    <row r="206" spans="1:9" ht="12.75" customHeight="1" thickBot="1" x14ac:dyDescent="0.25">
      <c r="A206" s="333"/>
      <c r="B206" s="164">
        <v>9094.0391</v>
      </c>
      <c r="C206" s="157" t="s">
        <v>78</v>
      </c>
      <c r="D206" s="331"/>
      <c r="E206" s="37"/>
      <c r="F206" s="37"/>
      <c r="G206" s="37"/>
      <c r="H206" s="38"/>
      <c r="I206" s="49"/>
    </row>
    <row r="207" spans="1:9" ht="12.75" customHeight="1" thickBot="1" x14ac:dyDescent="0.25">
      <c r="A207" s="224"/>
      <c r="B207" s="109">
        <v>9226.8358000000007</v>
      </c>
      <c r="C207" s="88" t="s">
        <v>79</v>
      </c>
      <c r="D207" s="89"/>
      <c r="E207" s="47"/>
      <c r="F207" s="47"/>
      <c r="G207" s="47"/>
      <c r="H207" s="48"/>
      <c r="I207" s="49"/>
    </row>
    <row r="208" spans="1:9" ht="12.75" customHeight="1" thickBot="1" x14ac:dyDescent="0.25">
      <c r="A208" s="231"/>
      <c r="B208" s="512">
        <f>SUM(B196:B207)</f>
        <v>104616.72040000001</v>
      </c>
      <c r="C208" s="518" t="s">
        <v>86</v>
      </c>
      <c r="D208" s="89"/>
      <c r="E208" s="47"/>
      <c r="F208" s="47"/>
      <c r="G208" s="47"/>
      <c r="H208" s="48"/>
      <c r="I208" s="49"/>
    </row>
    <row r="209" spans="1:9" ht="12.75" customHeight="1" thickBot="1" x14ac:dyDescent="0.25">
      <c r="A209" s="596" t="s">
        <v>114</v>
      </c>
      <c r="B209" s="109">
        <v>916.37</v>
      </c>
      <c r="C209" s="88" t="s">
        <v>72</v>
      </c>
      <c r="D209" s="89"/>
      <c r="E209" s="47"/>
      <c r="F209" s="47"/>
      <c r="G209" s="47"/>
      <c r="H209" s="48"/>
      <c r="I209" s="49"/>
    </row>
    <row r="210" spans="1:9" ht="12.75" customHeight="1" thickBot="1" x14ac:dyDescent="0.25">
      <c r="A210" s="597"/>
      <c r="B210" s="109">
        <v>1361.53</v>
      </c>
      <c r="C210" s="88" t="s">
        <v>73</v>
      </c>
      <c r="D210" s="89"/>
      <c r="E210" s="47"/>
      <c r="F210" s="47"/>
      <c r="G210" s="47"/>
      <c r="H210" s="48"/>
      <c r="I210" s="49"/>
    </row>
    <row r="211" spans="1:9" ht="12.75" customHeight="1" thickBot="1" x14ac:dyDescent="0.25">
      <c r="A211" s="597"/>
      <c r="B211" s="109">
        <v>671.72</v>
      </c>
      <c r="C211" s="88" t="s">
        <v>74</v>
      </c>
      <c r="D211" s="89"/>
      <c r="E211" s="47"/>
      <c r="F211" s="47"/>
      <c r="G211" s="47"/>
      <c r="H211" s="48"/>
      <c r="I211" s="49"/>
    </row>
    <row r="212" spans="1:9" ht="12.75" customHeight="1" thickBot="1" x14ac:dyDescent="0.25">
      <c r="A212" s="597"/>
      <c r="B212" s="109">
        <v>271.82</v>
      </c>
      <c r="C212" s="88" t="s">
        <v>75</v>
      </c>
      <c r="D212" s="89"/>
      <c r="E212" s="47"/>
      <c r="F212" s="47"/>
      <c r="G212" s="47"/>
      <c r="H212" s="48"/>
      <c r="I212" s="49"/>
    </row>
    <row r="213" spans="1:9" ht="12.75" customHeight="1" thickBot="1" x14ac:dyDescent="0.25">
      <c r="A213" s="598"/>
      <c r="B213" s="512">
        <f>SUM(B209:B212)</f>
        <v>3221.44</v>
      </c>
      <c r="C213" s="518" t="s">
        <v>86</v>
      </c>
      <c r="D213" s="89"/>
      <c r="E213" s="47"/>
      <c r="F213" s="47"/>
      <c r="G213" s="47"/>
      <c r="H213" s="48"/>
      <c r="I213" s="49">
        <v>1123.2</v>
      </c>
    </row>
    <row r="214" spans="1:9" ht="12.75" customHeight="1" thickBot="1" x14ac:dyDescent="0.25">
      <c r="A214" s="183"/>
      <c r="B214" s="200">
        <f>B208+B213</f>
        <v>107838.16040000001</v>
      </c>
      <c r="C214" s="201"/>
      <c r="D214" s="200"/>
      <c r="E214" s="202"/>
      <c r="F214" s="201"/>
      <c r="G214" s="201"/>
      <c r="H214" s="200" t="s">
        <v>16</v>
      </c>
      <c r="I214" s="233">
        <f>SUM(I196:I213)</f>
        <v>1123.2</v>
      </c>
    </row>
    <row r="215" spans="1:9" ht="77.25" thickBot="1" x14ac:dyDescent="0.25">
      <c r="A215" s="137" t="s">
        <v>382</v>
      </c>
      <c r="B215" s="120" t="s">
        <v>15</v>
      </c>
      <c r="C215" s="134" t="s">
        <v>4</v>
      </c>
      <c r="D215" s="120" t="s">
        <v>22</v>
      </c>
      <c r="E215" s="135" t="s">
        <v>17</v>
      </c>
      <c r="F215" s="120" t="s">
        <v>18</v>
      </c>
      <c r="G215" s="134" t="s">
        <v>9</v>
      </c>
      <c r="H215" s="120" t="s">
        <v>12</v>
      </c>
      <c r="I215" s="120" t="s">
        <v>11</v>
      </c>
    </row>
    <row r="216" spans="1:9" ht="12.75" customHeight="1" thickBot="1" x14ac:dyDescent="0.25">
      <c r="A216" s="230"/>
      <c r="B216" s="109">
        <v>12036.05</v>
      </c>
      <c r="C216" s="55" t="s">
        <v>65</v>
      </c>
      <c r="D216" s="89"/>
      <c r="E216" s="47"/>
      <c r="F216" s="47"/>
      <c r="G216" s="47"/>
      <c r="H216" s="48"/>
      <c r="I216" s="49"/>
    </row>
    <row r="217" spans="1:9" ht="12.75" customHeight="1" thickBot="1" x14ac:dyDescent="0.25">
      <c r="A217" s="230"/>
      <c r="B217" s="109">
        <v>12781.48</v>
      </c>
      <c r="C217" s="55" t="s">
        <v>66</v>
      </c>
      <c r="D217" s="89"/>
      <c r="E217" s="47"/>
      <c r="F217" s="47"/>
      <c r="G217" s="47"/>
      <c r="H217" s="48"/>
      <c r="I217" s="49"/>
    </row>
    <row r="218" spans="1:9" ht="12.75" customHeight="1" thickBot="1" x14ac:dyDescent="0.25">
      <c r="A218" s="230"/>
      <c r="B218" s="109">
        <v>11562.6</v>
      </c>
      <c r="C218" s="88" t="s">
        <v>69</v>
      </c>
      <c r="D218" s="89"/>
      <c r="E218" s="47"/>
      <c r="F218" s="47"/>
      <c r="G218" s="47"/>
      <c r="H218" s="48"/>
      <c r="I218" s="49"/>
    </row>
    <row r="219" spans="1:9" ht="12.75" customHeight="1" thickBot="1" x14ac:dyDescent="0.25">
      <c r="A219" s="230"/>
      <c r="B219" s="109">
        <v>12184.69</v>
      </c>
      <c r="C219" s="88" t="s">
        <v>71</v>
      </c>
      <c r="D219" s="89"/>
      <c r="E219" s="47"/>
      <c r="F219" s="47"/>
      <c r="G219" s="47"/>
      <c r="H219" s="48"/>
      <c r="I219" s="49"/>
    </row>
    <row r="220" spans="1:9" ht="12.75" customHeight="1" thickBot="1" x14ac:dyDescent="0.25">
      <c r="A220" s="230"/>
      <c r="B220" s="109">
        <v>13235.14</v>
      </c>
      <c r="C220" s="88" t="s">
        <v>72</v>
      </c>
      <c r="D220" s="89"/>
      <c r="E220" s="47"/>
      <c r="F220" s="47"/>
      <c r="G220" s="47"/>
      <c r="H220" s="48"/>
      <c r="I220" s="49"/>
    </row>
    <row r="221" spans="1:9" ht="12.75" customHeight="1" thickBot="1" x14ac:dyDescent="0.25">
      <c r="A221" s="230"/>
      <c r="B221" s="109">
        <v>13018.14</v>
      </c>
      <c r="C221" s="88" t="s">
        <v>73</v>
      </c>
      <c r="D221" s="89"/>
      <c r="E221" s="47"/>
      <c r="F221" s="47"/>
      <c r="G221" s="47"/>
      <c r="H221" s="48"/>
      <c r="I221" s="49"/>
    </row>
    <row r="222" spans="1:9" ht="12.75" customHeight="1" thickBot="1" x14ac:dyDescent="0.25">
      <c r="A222" s="230"/>
      <c r="B222" s="109">
        <v>11622.63</v>
      </c>
      <c r="C222" s="88" t="s">
        <v>74</v>
      </c>
      <c r="D222" s="89"/>
      <c r="E222" s="47"/>
      <c r="F222" s="47"/>
      <c r="G222" s="47"/>
      <c r="H222" s="48"/>
      <c r="I222" s="49"/>
    </row>
    <row r="223" spans="1:9" ht="12.75" customHeight="1" thickBot="1" x14ac:dyDescent="0.25">
      <c r="A223" s="230"/>
      <c r="B223" s="109">
        <v>13466.58</v>
      </c>
      <c r="C223" s="88" t="s">
        <v>75</v>
      </c>
      <c r="D223" s="89"/>
      <c r="E223" s="47"/>
      <c r="F223" s="47"/>
      <c r="G223" s="47"/>
      <c r="H223" s="48"/>
      <c r="I223" s="49"/>
    </row>
    <row r="224" spans="1:9" ht="12.75" customHeight="1" thickBot="1" x14ac:dyDescent="0.25">
      <c r="A224" s="230"/>
      <c r="B224" s="109">
        <v>13577.73</v>
      </c>
      <c r="C224" s="88" t="s">
        <v>76</v>
      </c>
      <c r="D224" s="89"/>
      <c r="E224" s="47"/>
      <c r="F224" s="47"/>
      <c r="G224" s="47"/>
      <c r="H224" s="48"/>
      <c r="I224" s="49"/>
    </row>
    <row r="225" spans="1:9" ht="12.75" customHeight="1" thickBot="1" x14ac:dyDescent="0.25">
      <c r="A225" s="230"/>
      <c r="B225" s="109">
        <v>12666.96</v>
      </c>
      <c r="C225" s="88" t="s">
        <v>77</v>
      </c>
      <c r="D225" s="89"/>
      <c r="E225" s="47"/>
      <c r="F225" s="47"/>
      <c r="G225" s="47"/>
      <c r="H225" s="48"/>
      <c r="I225" s="49"/>
    </row>
    <row r="226" spans="1:9" ht="12.75" customHeight="1" thickBot="1" x14ac:dyDescent="0.25">
      <c r="A226" s="230"/>
      <c r="B226" s="109">
        <v>12651.45</v>
      </c>
      <c r="C226" s="88" t="s">
        <v>78</v>
      </c>
      <c r="D226" s="89"/>
      <c r="E226" s="47"/>
      <c r="F226" s="47"/>
      <c r="G226" s="47"/>
      <c r="H226" s="48"/>
      <c r="I226" s="49"/>
    </row>
    <row r="227" spans="1:9" ht="12.75" customHeight="1" thickBot="1" x14ac:dyDescent="0.25">
      <c r="A227" s="230"/>
      <c r="B227" s="109">
        <v>13082.71</v>
      </c>
      <c r="C227" s="88" t="s">
        <v>79</v>
      </c>
      <c r="D227" s="89"/>
      <c r="E227" s="47"/>
      <c r="F227" s="47"/>
      <c r="G227" s="47"/>
      <c r="H227" s="48"/>
      <c r="I227" s="49"/>
    </row>
    <row r="228" spans="1:9" ht="12.75" customHeight="1" thickBot="1" x14ac:dyDescent="0.25">
      <c r="A228" s="230"/>
      <c r="B228" s="109"/>
      <c r="C228" s="170" t="s">
        <v>86</v>
      </c>
      <c r="D228" s="89"/>
      <c r="E228" s="47"/>
      <c r="F228" s="47"/>
      <c r="G228" s="47"/>
      <c r="H228" s="48"/>
      <c r="I228" s="49">
        <v>1186</v>
      </c>
    </row>
    <row r="229" spans="1:9" ht="13.5" thickBot="1" x14ac:dyDescent="0.25">
      <c r="A229" s="183"/>
      <c r="B229" s="200">
        <f>SUM(B216:B228)</f>
        <v>151886.16</v>
      </c>
      <c r="C229" s="201"/>
      <c r="D229" s="200"/>
      <c r="E229" s="202"/>
      <c r="F229" s="201"/>
      <c r="G229" s="201"/>
      <c r="H229" s="200" t="s">
        <v>16</v>
      </c>
      <c r="I229" s="233">
        <f>SUM(I216:I228)</f>
        <v>1186</v>
      </c>
    </row>
    <row r="230" spans="1:9" ht="26.25" thickBot="1" x14ac:dyDescent="0.25">
      <c r="A230" s="46" t="s">
        <v>7</v>
      </c>
      <c r="B230" s="117" t="s">
        <v>15</v>
      </c>
      <c r="C230" s="117" t="s">
        <v>4</v>
      </c>
      <c r="D230" s="117" t="s">
        <v>22</v>
      </c>
      <c r="E230" s="121" t="s">
        <v>17</v>
      </c>
      <c r="F230" s="117" t="s">
        <v>18</v>
      </c>
      <c r="G230" s="117" t="s">
        <v>9</v>
      </c>
      <c r="H230" s="117" t="s">
        <v>12</v>
      </c>
      <c r="I230" s="118" t="s">
        <v>11</v>
      </c>
    </row>
    <row r="231" spans="1:9" ht="12.75" customHeight="1" x14ac:dyDescent="0.2">
      <c r="A231" s="589" t="s">
        <v>81</v>
      </c>
      <c r="B231" s="33"/>
      <c r="C231" s="33" t="s">
        <v>65</v>
      </c>
      <c r="D231" s="34"/>
      <c r="E231" s="35"/>
      <c r="F231" s="35" t="s">
        <v>82</v>
      </c>
      <c r="G231" s="35">
        <v>550</v>
      </c>
      <c r="H231" s="16">
        <v>4.54</v>
      </c>
      <c r="I231" s="160">
        <f>G231*H231</f>
        <v>2497</v>
      </c>
    </row>
    <row r="232" spans="1:9" ht="12.75" customHeight="1" x14ac:dyDescent="0.2">
      <c r="A232" s="589"/>
      <c r="B232" s="13"/>
      <c r="C232" s="13" t="s">
        <v>66</v>
      </c>
      <c r="D232" s="14"/>
      <c r="E232" s="15"/>
      <c r="F232" s="15" t="s">
        <v>82</v>
      </c>
      <c r="G232" s="15">
        <v>427</v>
      </c>
      <c r="H232" s="16">
        <v>4.54</v>
      </c>
      <c r="I232" s="43">
        <f t="shared" ref="I232:I239" si="2">G232*H232</f>
        <v>1938.58</v>
      </c>
    </row>
    <row r="233" spans="1:9" x14ac:dyDescent="0.2">
      <c r="A233" s="589"/>
      <c r="B233" s="13"/>
      <c r="C233" s="13" t="s">
        <v>69</v>
      </c>
      <c r="D233" s="14"/>
      <c r="E233" s="15"/>
      <c r="F233" s="15" t="s">
        <v>82</v>
      </c>
      <c r="G233" s="15">
        <v>420</v>
      </c>
      <c r="H233" s="16">
        <v>4.54</v>
      </c>
      <c r="I233" s="43">
        <f t="shared" si="2"/>
        <v>1906.8</v>
      </c>
    </row>
    <row r="234" spans="1:9" ht="12.75" customHeight="1" x14ac:dyDescent="0.2">
      <c r="A234" s="589"/>
      <c r="B234" s="13"/>
      <c r="C234" s="13" t="s">
        <v>71</v>
      </c>
      <c r="D234" s="14"/>
      <c r="E234" s="15"/>
      <c r="F234" s="15" t="s">
        <v>82</v>
      </c>
      <c r="G234" s="15">
        <v>340</v>
      </c>
      <c r="H234" s="16">
        <v>4.54</v>
      </c>
      <c r="I234" s="43">
        <f t="shared" si="2"/>
        <v>1543.6</v>
      </c>
    </row>
    <row r="235" spans="1:9" x14ac:dyDescent="0.2">
      <c r="A235" s="589"/>
      <c r="B235" s="13"/>
      <c r="C235" s="13" t="s">
        <v>72</v>
      </c>
      <c r="D235" s="14"/>
      <c r="E235" s="15"/>
      <c r="F235" s="15" t="s">
        <v>82</v>
      </c>
      <c r="G235" s="15">
        <v>321</v>
      </c>
      <c r="H235" s="16">
        <v>4.54</v>
      </c>
      <c r="I235" s="43">
        <f t="shared" si="2"/>
        <v>1457.34</v>
      </c>
    </row>
    <row r="236" spans="1:9" ht="12.75" customHeight="1" x14ac:dyDescent="0.2">
      <c r="A236" s="589"/>
      <c r="B236" s="13"/>
      <c r="C236" s="13" t="s">
        <v>73</v>
      </c>
      <c r="D236" s="14"/>
      <c r="E236" s="15"/>
      <c r="F236" s="15" t="s">
        <v>82</v>
      </c>
      <c r="G236" s="15">
        <v>372</v>
      </c>
      <c r="H236" s="16">
        <v>4.54</v>
      </c>
      <c r="I236" s="43">
        <f t="shared" si="2"/>
        <v>1688.88</v>
      </c>
    </row>
    <row r="237" spans="1:9" ht="12.75" customHeight="1" x14ac:dyDescent="0.2">
      <c r="A237" s="589"/>
      <c r="B237" s="13"/>
      <c r="C237" s="13" t="s">
        <v>74</v>
      </c>
      <c r="D237" s="14"/>
      <c r="E237" s="15"/>
      <c r="F237" s="15" t="s">
        <v>82</v>
      </c>
      <c r="G237" s="15">
        <v>320</v>
      </c>
      <c r="H237" s="16">
        <v>4.8099999999999996</v>
      </c>
      <c r="I237" s="43">
        <f t="shared" si="2"/>
        <v>1539.1999999999998</v>
      </c>
    </row>
    <row r="238" spans="1:9" ht="12.75" customHeight="1" x14ac:dyDescent="0.2">
      <c r="A238" s="589"/>
      <c r="B238" s="13"/>
      <c r="C238" s="13" t="s">
        <v>75</v>
      </c>
      <c r="D238" s="14"/>
      <c r="E238" s="15"/>
      <c r="F238" s="15" t="s">
        <v>82</v>
      </c>
      <c r="G238" s="15">
        <v>540</v>
      </c>
      <c r="H238" s="16">
        <v>4.8099999999999996</v>
      </c>
      <c r="I238" s="43">
        <f t="shared" si="2"/>
        <v>2597.3999999999996</v>
      </c>
    </row>
    <row r="239" spans="1:9" ht="12.75" customHeight="1" x14ac:dyDescent="0.2">
      <c r="A239" s="589"/>
      <c r="B239" s="13"/>
      <c r="C239" s="13" t="s">
        <v>76</v>
      </c>
      <c r="D239" s="14"/>
      <c r="E239" s="15"/>
      <c r="F239" s="15" t="s">
        <v>82</v>
      </c>
      <c r="G239" s="15">
        <v>527</v>
      </c>
      <c r="H239" s="16">
        <v>4.8099999999999996</v>
      </c>
      <c r="I239" s="43">
        <f t="shared" si="2"/>
        <v>2534.87</v>
      </c>
    </row>
    <row r="240" spans="1:9" ht="12.75" customHeight="1" x14ac:dyDescent="0.2">
      <c r="A240" s="589"/>
      <c r="B240" s="13"/>
      <c r="C240" s="13" t="s">
        <v>77</v>
      </c>
      <c r="D240" s="14"/>
      <c r="E240" s="15"/>
      <c r="F240" s="15" t="s">
        <v>82</v>
      </c>
      <c r="G240" s="15">
        <v>447</v>
      </c>
      <c r="H240" s="16">
        <v>4.8099999999999996</v>
      </c>
      <c r="I240" s="43">
        <f>G240*H240</f>
        <v>2150.0699999999997</v>
      </c>
    </row>
    <row r="241" spans="1:255" ht="12.75" customHeight="1" x14ac:dyDescent="0.2">
      <c r="A241" s="589"/>
      <c r="B241" s="13"/>
      <c r="C241" s="13" t="s">
        <v>78</v>
      </c>
      <c r="D241" s="14"/>
      <c r="E241" s="15"/>
      <c r="F241" s="15" t="s">
        <v>82</v>
      </c>
      <c r="G241" s="15">
        <v>516</v>
      </c>
      <c r="H241" s="16">
        <v>4.8099999999999996</v>
      </c>
      <c r="I241" s="43">
        <f>G241*H241</f>
        <v>2481.9599999999996</v>
      </c>
    </row>
    <row r="242" spans="1:255" ht="12.75" customHeight="1" x14ac:dyDescent="0.2">
      <c r="A242" s="589"/>
      <c r="B242" s="13"/>
      <c r="C242" s="13" t="s">
        <v>79</v>
      </c>
      <c r="D242" s="14"/>
      <c r="E242" s="15"/>
      <c r="F242" s="15" t="s">
        <v>82</v>
      </c>
      <c r="G242" s="15">
        <v>552</v>
      </c>
      <c r="H242" s="16">
        <v>4.8099999999999996</v>
      </c>
      <c r="I242" s="43">
        <f>G242*H242</f>
        <v>2655.12</v>
      </c>
    </row>
    <row r="243" spans="1:255" ht="12.75" customHeight="1" x14ac:dyDescent="0.2">
      <c r="A243" s="625"/>
      <c r="B243" s="13"/>
      <c r="C243" s="13" t="s">
        <v>86</v>
      </c>
      <c r="D243" s="14"/>
      <c r="E243" s="15"/>
      <c r="F243" s="15" t="s">
        <v>82</v>
      </c>
      <c r="G243" s="15">
        <f>SUM(G231:G242)</f>
        <v>5332</v>
      </c>
      <c r="H243" s="16"/>
      <c r="I243" s="246">
        <f>SUM(I231:I242)</f>
        <v>24990.82</v>
      </c>
    </row>
    <row r="244" spans="1:255" ht="25.5" x14ac:dyDescent="0.2">
      <c r="A244" s="224" t="s">
        <v>91</v>
      </c>
      <c r="B244" s="13"/>
      <c r="C244" s="13" t="s">
        <v>86</v>
      </c>
      <c r="D244" s="14"/>
      <c r="E244" s="15"/>
      <c r="F244" s="15"/>
      <c r="G244" s="15"/>
      <c r="H244" s="16"/>
      <c r="I244" s="246">
        <v>189284.03</v>
      </c>
    </row>
    <row r="245" spans="1:255" ht="12.75" customHeight="1" x14ac:dyDescent="0.2">
      <c r="A245" s="224" t="s">
        <v>83</v>
      </c>
      <c r="B245" s="13"/>
      <c r="C245" s="13" t="s">
        <v>86</v>
      </c>
      <c r="D245" s="14"/>
      <c r="E245" s="15"/>
      <c r="F245" s="15"/>
      <c r="G245" s="15"/>
      <c r="H245" s="16"/>
      <c r="I245" s="246">
        <v>12750.05</v>
      </c>
    </row>
    <row r="246" spans="1:255" ht="12.75" customHeight="1" x14ac:dyDescent="0.2">
      <c r="A246" s="224" t="s">
        <v>85</v>
      </c>
      <c r="B246" s="13"/>
      <c r="C246" s="13" t="s">
        <v>86</v>
      </c>
      <c r="D246" s="14"/>
      <c r="E246" s="15"/>
      <c r="F246" s="15"/>
      <c r="G246" s="15"/>
      <c r="H246" s="16"/>
      <c r="I246" s="246">
        <v>13632.47</v>
      </c>
    </row>
    <row r="247" spans="1:255" ht="12.75" customHeight="1" x14ac:dyDescent="0.2">
      <c r="A247" s="222" t="s">
        <v>88</v>
      </c>
      <c r="B247" s="13"/>
      <c r="C247" s="13" t="s">
        <v>86</v>
      </c>
      <c r="D247" s="14"/>
      <c r="E247" s="15"/>
      <c r="F247" s="15"/>
      <c r="G247" s="15"/>
      <c r="H247" s="16"/>
      <c r="I247" s="246">
        <v>10744.8</v>
      </c>
    </row>
    <row r="248" spans="1:255" ht="12.75" customHeight="1" thickBot="1" x14ac:dyDescent="0.25">
      <c r="A248" s="222"/>
      <c r="B248" s="112"/>
      <c r="C248" s="112"/>
      <c r="D248" s="111"/>
      <c r="E248" s="113"/>
      <c r="F248" s="112"/>
      <c r="G248" s="112"/>
      <c r="H248" s="111" t="s">
        <v>16</v>
      </c>
      <c r="I248" s="235">
        <f>SUM(I243:I247)</f>
        <v>251402.16999999998</v>
      </c>
    </row>
    <row r="249" spans="1:255" s="45" customFormat="1" ht="83.25" customHeight="1" thickBot="1" x14ac:dyDescent="0.25">
      <c r="A249" s="120" t="s">
        <v>96</v>
      </c>
      <c r="B249" s="117" t="s">
        <v>15</v>
      </c>
      <c r="C249" s="117" t="s">
        <v>4</v>
      </c>
      <c r="D249" s="117" t="s">
        <v>22</v>
      </c>
      <c r="E249" s="121" t="s">
        <v>17</v>
      </c>
      <c r="F249" s="117" t="s">
        <v>18</v>
      </c>
      <c r="G249" s="117" t="s">
        <v>9</v>
      </c>
      <c r="H249" s="117" t="s">
        <v>12</v>
      </c>
      <c r="I249" s="118" t="s">
        <v>11</v>
      </c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2.75" customHeight="1" thickBot="1" x14ac:dyDescent="0.25">
      <c r="A250" s="230"/>
      <c r="B250" s="107">
        <v>4972.09</v>
      </c>
      <c r="C250" s="58" t="s">
        <v>65</v>
      </c>
      <c r="D250" s="67"/>
      <c r="E250" s="59"/>
      <c r="F250" s="59"/>
      <c r="G250" s="59"/>
      <c r="H250" s="60"/>
      <c r="I250" s="61"/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2.75" customHeight="1" thickBot="1" x14ac:dyDescent="0.25">
      <c r="A251" s="230"/>
      <c r="B251" s="108">
        <v>4359.59</v>
      </c>
      <c r="C251" s="95" t="s">
        <v>66</v>
      </c>
      <c r="D251" s="96"/>
      <c r="E251" s="97"/>
      <c r="F251" s="97"/>
      <c r="G251" s="97"/>
      <c r="H251" s="98"/>
      <c r="I251" s="99"/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12.75" customHeight="1" thickBot="1" x14ac:dyDescent="0.25">
      <c r="A252" s="230"/>
      <c r="B252" s="109">
        <v>4974.09</v>
      </c>
      <c r="C252" s="88" t="s">
        <v>69</v>
      </c>
      <c r="D252" s="89"/>
      <c r="E252" s="47"/>
      <c r="F252" s="47"/>
      <c r="G252" s="47"/>
      <c r="H252" s="48"/>
      <c r="I252" s="49"/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2.75" customHeight="1" thickBot="1" x14ac:dyDescent="0.25">
      <c r="A253" s="230"/>
      <c r="B253" s="109">
        <v>4933.3100000000004</v>
      </c>
      <c r="C253" s="88" t="s">
        <v>71</v>
      </c>
      <c r="D253" s="89"/>
      <c r="E253" s="47"/>
      <c r="F253" s="47"/>
      <c r="G253" s="47"/>
      <c r="H253" s="48"/>
      <c r="I253" s="49"/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12.75" customHeight="1" thickBot="1" x14ac:dyDescent="0.25">
      <c r="A254" s="230"/>
      <c r="B254" s="109">
        <v>4984.2</v>
      </c>
      <c r="C254" s="88" t="s">
        <v>72</v>
      </c>
      <c r="D254" s="89"/>
      <c r="E254" s="47"/>
      <c r="F254" s="47"/>
      <c r="G254" s="47"/>
      <c r="H254" s="48"/>
      <c r="I254" s="49"/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12.75" customHeight="1" thickBot="1" x14ac:dyDescent="0.25">
      <c r="A255" s="230"/>
      <c r="B255" s="109">
        <v>4902.7</v>
      </c>
      <c r="C255" s="88" t="s">
        <v>73</v>
      </c>
      <c r="D255" s="89"/>
      <c r="E255" s="47"/>
      <c r="F255" s="47"/>
      <c r="G255" s="47"/>
      <c r="H255" s="48"/>
      <c r="I255" s="49"/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12.75" customHeight="1" thickBot="1" x14ac:dyDescent="0.25">
      <c r="A256" s="224"/>
      <c r="B256" s="109">
        <v>4114.1369999999997</v>
      </c>
      <c r="C256" s="88" t="s">
        <v>74</v>
      </c>
      <c r="D256" s="89"/>
      <c r="E256" s="47"/>
      <c r="F256" s="47"/>
      <c r="G256" s="47"/>
      <c r="H256" s="48"/>
      <c r="I256" s="49"/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12.75" customHeight="1" thickBot="1" x14ac:dyDescent="0.25">
      <c r="A257" s="224"/>
      <c r="B257" s="109">
        <v>4350.357</v>
      </c>
      <c r="C257" s="88" t="s">
        <v>75</v>
      </c>
      <c r="D257" s="89"/>
      <c r="E257" s="47"/>
      <c r="F257" s="47"/>
      <c r="G257" s="47"/>
      <c r="H257" s="48"/>
      <c r="I257" s="49"/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ht="12.75" customHeight="1" thickBot="1" x14ac:dyDescent="0.25">
      <c r="A258" s="224"/>
      <c r="B258" s="109">
        <v>4901.3459999999995</v>
      </c>
      <c r="C258" s="88" t="s">
        <v>76</v>
      </c>
      <c r="D258" s="89"/>
      <c r="E258" s="47"/>
      <c r="F258" s="47"/>
      <c r="G258" s="47"/>
      <c r="H258" s="48"/>
      <c r="I258" s="49"/>
      <c r="J258" s="56"/>
      <c r="K258" s="56"/>
      <c r="L258" s="56"/>
      <c r="M258" s="56"/>
      <c r="N258" s="56"/>
      <c r="O258" s="56"/>
      <c r="P258" s="56"/>
      <c r="Q258" s="56"/>
      <c r="R258" s="56"/>
      <c r="T258" s="56"/>
      <c r="U258" s="56"/>
      <c r="V258" s="56"/>
      <c r="W258" s="56"/>
      <c r="X258" s="56"/>
      <c r="Y258" s="56"/>
      <c r="Z258" s="56"/>
      <c r="AA258" s="56"/>
      <c r="AB258" s="56"/>
      <c r="AD258" s="56"/>
      <c r="AE258" s="56"/>
      <c r="AF258" s="56"/>
      <c r="AG258" s="56"/>
      <c r="AH258" s="56"/>
      <c r="AI258" s="56"/>
      <c r="AJ258" s="56"/>
      <c r="AK258" s="56"/>
      <c r="AL258" s="56"/>
      <c r="AN258" s="56"/>
      <c r="AO258" s="56"/>
      <c r="AP258" s="56"/>
      <c r="AQ258" s="56"/>
      <c r="AR258" s="56"/>
      <c r="AS258" s="56"/>
      <c r="AT258" s="56"/>
      <c r="AU258" s="56"/>
      <c r="AV258" s="56"/>
      <c r="AX258" s="56"/>
      <c r="AY258" s="56"/>
      <c r="AZ258" s="56"/>
      <c r="BA258" s="56"/>
      <c r="BB258" s="56"/>
      <c r="BC258" s="56"/>
      <c r="BD258" s="56"/>
      <c r="BE258" s="56"/>
      <c r="BF258" s="56"/>
      <c r="BH258" s="56"/>
      <c r="BI258" s="56"/>
      <c r="BJ258" s="56"/>
      <c r="BK258" s="56"/>
      <c r="BL258" s="56"/>
      <c r="BM258" s="56"/>
      <c r="BN258" s="56"/>
      <c r="BO258" s="56"/>
      <c r="BP258" s="56"/>
      <c r="BR258" s="56"/>
      <c r="BS258" s="56"/>
      <c r="BT258" s="56"/>
      <c r="BU258" s="56"/>
      <c r="BV258" s="56"/>
      <c r="BW258" s="56"/>
      <c r="BX258" s="56"/>
      <c r="BY258" s="56"/>
      <c r="BZ258" s="56"/>
      <c r="CB258" s="56"/>
      <c r="CC258" s="56"/>
      <c r="CD258" s="56"/>
      <c r="CE258" s="56"/>
      <c r="CF258" s="56"/>
      <c r="CG258" s="56"/>
      <c r="CH258" s="56"/>
      <c r="CI258" s="56"/>
      <c r="CJ258" s="56"/>
      <c r="CL258" s="56"/>
      <c r="CM258" s="56"/>
      <c r="CN258" s="56"/>
      <c r="CO258" s="56"/>
      <c r="CP258" s="56"/>
      <c r="CQ258" s="56"/>
      <c r="CR258" s="56"/>
      <c r="CS258" s="56"/>
      <c r="CT258" s="56"/>
      <c r="CV258" s="56"/>
      <c r="CW258" s="56"/>
      <c r="CX258" s="56"/>
      <c r="CY258" s="56"/>
      <c r="CZ258" s="56"/>
      <c r="DA258" s="56"/>
      <c r="DB258" s="56"/>
      <c r="DC258" s="56"/>
      <c r="DD258" s="56"/>
      <c r="DF258" s="56"/>
      <c r="DG258" s="56"/>
      <c r="DH258" s="56"/>
      <c r="DI258" s="56"/>
      <c r="DJ258" s="56"/>
      <c r="DK258" s="56"/>
      <c r="DL258" s="56"/>
      <c r="DM258" s="56"/>
      <c r="DN258" s="56"/>
      <c r="DP258" s="56"/>
      <c r="DQ258" s="56"/>
      <c r="DR258" s="56"/>
      <c r="DS258" s="56"/>
      <c r="DT258" s="56"/>
      <c r="DU258" s="56"/>
      <c r="DV258" s="56"/>
      <c r="DW258" s="56"/>
      <c r="DX258" s="56"/>
      <c r="DZ258" s="56"/>
      <c r="EA258" s="56"/>
      <c r="EB258" s="56"/>
      <c r="EC258" s="56"/>
      <c r="ED258" s="56"/>
      <c r="EE258" s="56"/>
      <c r="EF258" s="56"/>
      <c r="EG258" s="56"/>
      <c r="EH258" s="56"/>
      <c r="EJ258" s="56"/>
      <c r="EK258" s="56"/>
      <c r="EL258" s="56"/>
      <c r="EM258" s="56"/>
      <c r="EN258" s="56"/>
      <c r="EO258" s="56"/>
      <c r="EP258" s="56"/>
      <c r="EQ258" s="56"/>
      <c r="ER258" s="56"/>
      <c r="ET258" s="56"/>
      <c r="EU258" s="56"/>
      <c r="EV258" s="56"/>
      <c r="EW258" s="56"/>
      <c r="EX258" s="56"/>
      <c r="EY258" s="56"/>
      <c r="EZ258" s="56"/>
      <c r="FA258" s="56"/>
      <c r="FB258" s="56"/>
      <c r="FD258" s="56"/>
      <c r="FE258" s="56"/>
      <c r="FF258" s="56"/>
      <c r="FG258" s="56"/>
      <c r="FH258" s="56"/>
      <c r="FI258" s="56"/>
      <c r="FJ258" s="56"/>
      <c r="FK258" s="56"/>
      <c r="FL258" s="56"/>
      <c r="FN258" s="56"/>
      <c r="FO258" s="56"/>
      <c r="FP258" s="56"/>
      <c r="FQ258" s="56"/>
      <c r="FR258" s="56"/>
      <c r="FS258" s="56"/>
      <c r="FT258" s="56"/>
      <c r="FU258" s="56"/>
      <c r="FV258" s="56"/>
      <c r="FX258" s="56"/>
      <c r="FY258" s="56"/>
      <c r="FZ258" s="56"/>
      <c r="GA258" s="56"/>
      <c r="GB258" s="56"/>
      <c r="GC258" s="56"/>
      <c r="GD258" s="56"/>
      <c r="GE258" s="56"/>
      <c r="GF258" s="56"/>
      <c r="GH258" s="56"/>
      <c r="GI258" s="56"/>
      <c r="GJ258" s="56"/>
      <c r="GK258" s="56"/>
      <c r="GL258" s="56"/>
      <c r="GM258" s="56"/>
      <c r="GN258" s="56"/>
      <c r="GO258" s="56"/>
      <c r="GP258" s="56"/>
      <c r="GR258" s="56"/>
      <c r="GS258" s="56"/>
      <c r="GT258" s="56"/>
      <c r="GU258" s="56"/>
      <c r="GV258" s="56"/>
      <c r="GW258" s="56"/>
      <c r="GX258" s="56"/>
      <c r="GY258" s="56"/>
      <c r="GZ258" s="56"/>
      <c r="HB258" s="56"/>
      <c r="HC258" s="56"/>
      <c r="HD258" s="56"/>
      <c r="HE258" s="56"/>
      <c r="HF258" s="56"/>
      <c r="HG258" s="56"/>
      <c r="HH258" s="56"/>
      <c r="HI258" s="56"/>
      <c r="HJ258" s="56"/>
      <c r="HL258" s="56"/>
      <c r="HM258" s="56"/>
      <c r="HN258" s="56"/>
      <c r="HO258" s="56"/>
      <c r="HP258" s="56"/>
      <c r="HQ258" s="56"/>
      <c r="HR258" s="56"/>
      <c r="HS258" s="56"/>
      <c r="HT258" s="56"/>
      <c r="HV258" s="56"/>
      <c r="HW258" s="56"/>
      <c r="HX258" s="56"/>
      <c r="HY258" s="56"/>
      <c r="HZ258" s="56"/>
      <c r="IA258" s="56"/>
      <c r="IB258" s="56"/>
      <c r="IC258" s="56"/>
      <c r="ID258" s="56"/>
      <c r="IF258" s="56"/>
      <c r="IG258" s="56"/>
      <c r="IH258" s="56"/>
      <c r="II258" s="56"/>
      <c r="IJ258" s="56"/>
      <c r="IK258" s="56"/>
      <c r="IL258" s="56"/>
      <c r="IM258" s="56"/>
      <c r="IN258" s="56"/>
      <c r="IP258" s="56"/>
      <c r="IQ258" s="56"/>
      <c r="IR258" s="56"/>
      <c r="IS258" s="56"/>
      <c r="IT258" s="56"/>
      <c r="IU258" s="56"/>
    </row>
    <row r="259" spans="1:255" ht="12.75" customHeight="1" thickBot="1" x14ac:dyDescent="0.25">
      <c r="A259" s="224"/>
      <c r="B259" s="109">
        <v>3981.1849999999999</v>
      </c>
      <c r="C259" s="88" t="s">
        <v>77</v>
      </c>
      <c r="D259" s="89"/>
      <c r="E259" s="47"/>
      <c r="F259" s="47"/>
      <c r="G259" s="47"/>
      <c r="H259" s="48"/>
      <c r="I259" s="49"/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W259" s="56"/>
      <c r="X259" s="56"/>
      <c r="Y259" s="56"/>
      <c r="Z259" s="56"/>
      <c r="AA259" s="56"/>
      <c r="AB259" s="56"/>
      <c r="AD259" s="56"/>
      <c r="AE259" s="56"/>
      <c r="AF259" s="56"/>
      <c r="AG259" s="56"/>
      <c r="AH259" s="56"/>
      <c r="AI259" s="56"/>
      <c r="AJ259" s="56"/>
      <c r="AK259" s="56"/>
      <c r="AL259" s="56"/>
      <c r="AN259" s="56"/>
      <c r="AO259" s="56"/>
      <c r="AP259" s="56"/>
      <c r="AQ259" s="56"/>
      <c r="AR259" s="56"/>
      <c r="AS259" s="56"/>
      <c r="AT259" s="56"/>
      <c r="AU259" s="56"/>
      <c r="AV259" s="56"/>
      <c r="AX259" s="56"/>
      <c r="AY259" s="56"/>
      <c r="AZ259" s="56"/>
      <c r="BA259" s="56"/>
      <c r="BB259" s="56"/>
      <c r="BC259" s="56"/>
      <c r="BD259" s="56"/>
      <c r="BE259" s="56"/>
      <c r="BF259" s="56"/>
      <c r="BH259" s="56"/>
      <c r="BI259" s="56"/>
      <c r="BJ259" s="56"/>
      <c r="BK259" s="56"/>
      <c r="BL259" s="56"/>
      <c r="BM259" s="56"/>
      <c r="BN259" s="56"/>
      <c r="BO259" s="56"/>
      <c r="BP259" s="56"/>
      <c r="BR259" s="56"/>
      <c r="BS259" s="56"/>
      <c r="BT259" s="56"/>
      <c r="BU259" s="56"/>
      <c r="BV259" s="56"/>
      <c r="BW259" s="56"/>
      <c r="BX259" s="56"/>
      <c r="BY259" s="56"/>
      <c r="BZ259" s="56"/>
      <c r="CB259" s="56"/>
      <c r="CC259" s="56"/>
      <c r="CD259" s="56"/>
      <c r="CE259" s="56"/>
      <c r="CF259" s="56"/>
      <c r="CG259" s="56"/>
      <c r="CH259" s="56"/>
      <c r="CI259" s="56"/>
      <c r="CJ259" s="56"/>
      <c r="CL259" s="56"/>
      <c r="CM259" s="56"/>
      <c r="CN259" s="56"/>
      <c r="CO259" s="56"/>
      <c r="CP259" s="56"/>
      <c r="CQ259" s="56"/>
      <c r="CR259" s="56"/>
      <c r="CS259" s="56"/>
      <c r="CT259" s="56"/>
      <c r="CV259" s="56"/>
      <c r="CW259" s="56"/>
      <c r="CX259" s="56"/>
      <c r="CY259" s="56"/>
      <c r="CZ259" s="56"/>
      <c r="DA259" s="56"/>
      <c r="DB259" s="56"/>
      <c r="DC259" s="56"/>
      <c r="DD259" s="56"/>
      <c r="DF259" s="56"/>
      <c r="DG259" s="56"/>
      <c r="DH259" s="56"/>
      <c r="DI259" s="56"/>
      <c r="DJ259" s="56"/>
      <c r="DK259" s="56"/>
      <c r="DL259" s="56"/>
      <c r="DM259" s="56"/>
      <c r="DN259" s="56"/>
      <c r="DP259" s="56"/>
      <c r="DQ259" s="56"/>
      <c r="DR259" s="56"/>
      <c r="DS259" s="56"/>
      <c r="DT259" s="56"/>
      <c r="DU259" s="56"/>
      <c r="DV259" s="56"/>
      <c r="DW259" s="56"/>
      <c r="DX259" s="56"/>
      <c r="DZ259" s="56"/>
      <c r="EA259" s="56"/>
      <c r="EB259" s="56"/>
      <c r="EC259" s="56"/>
      <c r="ED259" s="56"/>
      <c r="EE259" s="56"/>
      <c r="EF259" s="56"/>
      <c r="EG259" s="56"/>
      <c r="EH259" s="56"/>
      <c r="EJ259" s="56"/>
      <c r="EK259" s="56"/>
      <c r="EL259" s="56"/>
      <c r="EM259" s="56"/>
      <c r="EN259" s="56"/>
      <c r="EO259" s="56"/>
      <c r="EP259" s="56"/>
      <c r="EQ259" s="56"/>
      <c r="ER259" s="56"/>
      <c r="ET259" s="56"/>
      <c r="EU259" s="56"/>
      <c r="EV259" s="56"/>
      <c r="EW259" s="56"/>
      <c r="EX259" s="56"/>
      <c r="EY259" s="56"/>
      <c r="EZ259" s="56"/>
      <c r="FA259" s="56"/>
      <c r="FB259" s="56"/>
      <c r="FD259" s="56"/>
      <c r="FE259" s="56"/>
      <c r="FF259" s="56"/>
      <c r="FG259" s="56"/>
      <c r="FH259" s="56"/>
      <c r="FI259" s="56"/>
      <c r="FJ259" s="56"/>
      <c r="FK259" s="56"/>
      <c r="FL259" s="56"/>
      <c r="FN259" s="56"/>
      <c r="FO259" s="56"/>
      <c r="FP259" s="56"/>
      <c r="FQ259" s="56"/>
      <c r="FR259" s="56"/>
      <c r="FS259" s="56"/>
      <c r="FT259" s="56"/>
      <c r="FU259" s="56"/>
      <c r="FV259" s="56"/>
      <c r="FX259" s="56"/>
      <c r="FY259" s="56"/>
      <c r="FZ259" s="56"/>
      <c r="GA259" s="56"/>
      <c r="GB259" s="56"/>
      <c r="GC259" s="56"/>
      <c r="GD259" s="56"/>
      <c r="GE259" s="56"/>
      <c r="GF259" s="56"/>
      <c r="GH259" s="56"/>
      <c r="GI259" s="56"/>
      <c r="GJ259" s="56"/>
      <c r="GK259" s="56"/>
      <c r="GL259" s="56"/>
      <c r="GM259" s="56"/>
      <c r="GN259" s="56"/>
      <c r="GO259" s="56"/>
      <c r="GP259" s="56"/>
      <c r="GR259" s="56"/>
      <c r="GS259" s="56"/>
      <c r="GT259" s="56"/>
      <c r="GU259" s="56"/>
      <c r="GV259" s="56"/>
      <c r="GW259" s="56"/>
      <c r="GX259" s="56"/>
      <c r="GY259" s="56"/>
      <c r="GZ259" s="56"/>
      <c r="HB259" s="56"/>
      <c r="HC259" s="56"/>
      <c r="HD259" s="56"/>
      <c r="HE259" s="56"/>
      <c r="HF259" s="56"/>
      <c r="HG259" s="56"/>
      <c r="HH259" s="56"/>
      <c r="HI259" s="56"/>
      <c r="HJ259" s="56"/>
      <c r="HL259" s="56"/>
      <c r="HM259" s="56"/>
      <c r="HN259" s="56"/>
      <c r="HO259" s="56"/>
      <c r="HP259" s="56"/>
      <c r="HQ259" s="56"/>
      <c r="HR259" s="56"/>
      <c r="HS259" s="56"/>
      <c r="HT259" s="56"/>
      <c r="HV259" s="56"/>
      <c r="HW259" s="56"/>
      <c r="HX259" s="56"/>
      <c r="HY259" s="56"/>
      <c r="HZ259" s="56"/>
      <c r="IA259" s="56"/>
      <c r="IB259" s="56"/>
      <c r="IC259" s="56"/>
      <c r="ID259" s="56"/>
      <c r="IF259" s="56"/>
      <c r="IG259" s="56"/>
      <c r="IH259" s="56"/>
      <c r="II259" s="56"/>
      <c r="IJ259" s="56"/>
      <c r="IK259" s="56"/>
      <c r="IL259" s="56"/>
      <c r="IM259" s="56"/>
      <c r="IN259" s="56"/>
      <c r="IP259" s="56"/>
      <c r="IQ259" s="56"/>
      <c r="IR259" s="56"/>
      <c r="IS259" s="56"/>
      <c r="IT259" s="56"/>
      <c r="IU259" s="56"/>
    </row>
    <row r="260" spans="1:255" ht="12.75" customHeight="1" thickBot="1" x14ac:dyDescent="0.25">
      <c r="A260" s="224"/>
      <c r="B260" s="109">
        <v>4031.6460000000002</v>
      </c>
      <c r="C260" s="88" t="s">
        <v>78</v>
      </c>
      <c r="D260" s="89"/>
      <c r="E260" s="47"/>
      <c r="F260" s="47"/>
      <c r="G260" s="47"/>
      <c r="H260" s="48"/>
      <c r="I260" s="49"/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W260" s="56"/>
      <c r="X260" s="56"/>
      <c r="Y260" s="56"/>
      <c r="Z260" s="56"/>
      <c r="AA260" s="56"/>
      <c r="AB260" s="56"/>
      <c r="AD260" s="56"/>
      <c r="AE260" s="56"/>
      <c r="AF260" s="56"/>
      <c r="AG260" s="56"/>
      <c r="AH260" s="56"/>
      <c r="AI260" s="56"/>
      <c r="AJ260" s="56"/>
      <c r="AK260" s="56"/>
      <c r="AL260" s="56"/>
      <c r="AN260" s="56"/>
      <c r="AO260" s="56"/>
      <c r="AP260" s="56"/>
      <c r="AQ260" s="56"/>
      <c r="AR260" s="56"/>
      <c r="AS260" s="56"/>
      <c r="AT260" s="56"/>
      <c r="AU260" s="56"/>
      <c r="AV260" s="56"/>
      <c r="AX260" s="56"/>
      <c r="AY260" s="56"/>
      <c r="AZ260" s="56"/>
      <c r="BA260" s="56"/>
      <c r="BB260" s="56"/>
      <c r="BC260" s="56"/>
      <c r="BD260" s="56"/>
      <c r="BE260" s="56"/>
      <c r="BF260" s="56"/>
      <c r="BH260" s="56"/>
      <c r="BI260" s="56"/>
      <c r="BJ260" s="56"/>
      <c r="BK260" s="56"/>
      <c r="BL260" s="56"/>
      <c r="BM260" s="56"/>
      <c r="BN260" s="56"/>
      <c r="BO260" s="56"/>
      <c r="BP260" s="56"/>
      <c r="BR260" s="56"/>
      <c r="BS260" s="56"/>
      <c r="BT260" s="56"/>
      <c r="BU260" s="56"/>
      <c r="BV260" s="56"/>
      <c r="BW260" s="56"/>
      <c r="BX260" s="56"/>
      <c r="BY260" s="56"/>
      <c r="BZ260" s="56"/>
      <c r="CB260" s="56"/>
      <c r="CC260" s="56"/>
      <c r="CD260" s="56"/>
      <c r="CE260" s="56"/>
      <c r="CF260" s="56"/>
      <c r="CG260" s="56"/>
      <c r="CH260" s="56"/>
      <c r="CI260" s="56"/>
      <c r="CJ260" s="56"/>
      <c r="CL260" s="56"/>
      <c r="CM260" s="56"/>
      <c r="CN260" s="56"/>
      <c r="CO260" s="56"/>
      <c r="CP260" s="56"/>
      <c r="CQ260" s="56"/>
      <c r="CR260" s="56"/>
      <c r="CS260" s="56"/>
      <c r="CT260" s="56"/>
      <c r="CV260" s="56"/>
      <c r="CW260" s="56"/>
      <c r="CX260" s="56"/>
      <c r="CY260" s="56"/>
      <c r="CZ260" s="56"/>
      <c r="DA260" s="56"/>
      <c r="DB260" s="56"/>
      <c r="DC260" s="56"/>
      <c r="DD260" s="56"/>
      <c r="DF260" s="56"/>
      <c r="DG260" s="56"/>
      <c r="DH260" s="56"/>
      <c r="DI260" s="56"/>
      <c r="DJ260" s="56"/>
      <c r="DK260" s="56"/>
      <c r="DL260" s="56"/>
      <c r="DM260" s="56"/>
      <c r="DN260" s="56"/>
      <c r="DP260" s="56"/>
      <c r="DQ260" s="56"/>
      <c r="DR260" s="56"/>
      <c r="DS260" s="56"/>
      <c r="DT260" s="56"/>
      <c r="DU260" s="56"/>
      <c r="DV260" s="56"/>
      <c r="DW260" s="56"/>
      <c r="DX260" s="56"/>
      <c r="DZ260" s="56"/>
      <c r="EA260" s="56"/>
      <c r="EB260" s="56"/>
      <c r="EC260" s="56"/>
      <c r="ED260" s="56"/>
      <c r="EE260" s="56"/>
      <c r="EF260" s="56"/>
      <c r="EG260" s="56"/>
      <c r="EH260" s="56"/>
      <c r="EJ260" s="56"/>
      <c r="EK260" s="56"/>
      <c r="EL260" s="56"/>
      <c r="EM260" s="56"/>
      <c r="EN260" s="56"/>
      <c r="EO260" s="56"/>
      <c r="EP260" s="56"/>
      <c r="EQ260" s="56"/>
      <c r="ER260" s="56"/>
      <c r="ET260" s="56"/>
      <c r="EU260" s="56"/>
      <c r="EV260" s="56"/>
      <c r="EW260" s="56"/>
      <c r="EX260" s="56"/>
      <c r="EY260" s="56"/>
      <c r="EZ260" s="56"/>
      <c r="FA260" s="56"/>
      <c r="FB260" s="56"/>
      <c r="FD260" s="56"/>
      <c r="FE260" s="56"/>
      <c r="FF260" s="56"/>
      <c r="FG260" s="56"/>
      <c r="FH260" s="56"/>
      <c r="FI260" s="56"/>
      <c r="FJ260" s="56"/>
      <c r="FK260" s="56"/>
      <c r="FL260" s="56"/>
      <c r="FN260" s="56"/>
      <c r="FO260" s="56"/>
      <c r="FP260" s="56"/>
      <c r="FQ260" s="56"/>
      <c r="FR260" s="56"/>
      <c r="FS260" s="56"/>
      <c r="FT260" s="56"/>
      <c r="FU260" s="56"/>
      <c r="FV260" s="56"/>
      <c r="FX260" s="56"/>
      <c r="FY260" s="56"/>
      <c r="FZ260" s="56"/>
      <c r="GA260" s="56"/>
      <c r="GB260" s="56"/>
      <c r="GC260" s="56"/>
      <c r="GD260" s="56"/>
      <c r="GE260" s="56"/>
      <c r="GF260" s="56"/>
      <c r="GH260" s="56"/>
      <c r="GI260" s="56"/>
      <c r="GJ260" s="56"/>
      <c r="GK260" s="56"/>
      <c r="GL260" s="56"/>
      <c r="GM260" s="56"/>
      <c r="GN260" s="56"/>
      <c r="GO260" s="56"/>
      <c r="GP260" s="56"/>
      <c r="GR260" s="56"/>
      <c r="GS260" s="56"/>
      <c r="GT260" s="56"/>
      <c r="GU260" s="56"/>
      <c r="GV260" s="56"/>
      <c r="GW260" s="56"/>
      <c r="GX260" s="56"/>
      <c r="GY260" s="56"/>
      <c r="GZ260" s="56"/>
      <c r="HB260" s="56"/>
      <c r="HC260" s="56"/>
      <c r="HD260" s="56"/>
      <c r="HE260" s="56"/>
      <c r="HF260" s="56"/>
      <c r="HG260" s="56"/>
      <c r="HH260" s="56"/>
      <c r="HI260" s="56"/>
      <c r="HJ260" s="56"/>
      <c r="HL260" s="56"/>
      <c r="HM260" s="56"/>
      <c r="HN260" s="56"/>
      <c r="HO260" s="56"/>
      <c r="HP260" s="56"/>
      <c r="HQ260" s="56"/>
      <c r="HR260" s="56"/>
      <c r="HS260" s="56"/>
      <c r="HT260" s="56"/>
      <c r="HV260" s="56"/>
      <c r="HW260" s="56"/>
      <c r="HX260" s="56"/>
      <c r="HY260" s="56"/>
      <c r="HZ260" s="56"/>
      <c r="IA260" s="56"/>
      <c r="IB260" s="56"/>
      <c r="IC260" s="56"/>
      <c r="ID260" s="56"/>
      <c r="IF260" s="56"/>
      <c r="IG260" s="56"/>
      <c r="IH260" s="56"/>
      <c r="II260" s="56"/>
      <c r="IJ260" s="56"/>
      <c r="IK260" s="56"/>
      <c r="IL260" s="56"/>
      <c r="IM260" s="56"/>
      <c r="IN260" s="56"/>
      <c r="IP260" s="56"/>
      <c r="IQ260" s="56"/>
      <c r="IR260" s="56"/>
      <c r="IS260" s="56"/>
      <c r="IT260" s="56"/>
      <c r="IU260" s="56"/>
    </row>
    <row r="261" spans="1:255" ht="12.75" customHeight="1" thickBot="1" x14ac:dyDescent="0.25">
      <c r="A261" s="224"/>
      <c r="B261" s="109">
        <v>5026.8770000000004</v>
      </c>
      <c r="C261" s="88" t="s">
        <v>79</v>
      </c>
      <c r="D261" s="89"/>
      <c r="E261" s="47"/>
      <c r="F261" s="47"/>
      <c r="G261" s="47"/>
      <c r="H261" s="48"/>
      <c r="I261" s="49"/>
      <c r="J261" s="56"/>
      <c r="K261" s="56"/>
      <c r="L261" s="56"/>
      <c r="M261" s="56"/>
      <c r="N261" s="56"/>
      <c r="O261" s="56"/>
      <c r="P261" s="56"/>
      <c r="Q261" s="56"/>
      <c r="R261" s="56"/>
      <c r="T261" s="56"/>
      <c r="U261" s="56"/>
      <c r="V261" s="56"/>
      <c r="W261" s="56"/>
      <c r="X261" s="56"/>
      <c r="Y261" s="56"/>
      <c r="Z261" s="56"/>
      <c r="AA261" s="56"/>
      <c r="AB261" s="56"/>
      <c r="AD261" s="56"/>
      <c r="AE261" s="56"/>
      <c r="AF261" s="56"/>
      <c r="AG261" s="56"/>
      <c r="AH261" s="56"/>
      <c r="AI261" s="56"/>
      <c r="AJ261" s="56"/>
      <c r="AK261" s="56"/>
      <c r="AL261" s="56"/>
      <c r="AN261" s="56"/>
      <c r="AO261" s="56"/>
      <c r="AP261" s="56"/>
      <c r="AQ261" s="56"/>
      <c r="AR261" s="56"/>
      <c r="AS261" s="56"/>
      <c r="AT261" s="56"/>
      <c r="AU261" s="56"/>
      <c r="AV261" s="56"/>
      <c r="AX261" s="56"/>
      <c r="AY261" s="56"/>
      <c r="AZ261" s="56"/>
      <c r="BA261" s="56"/>
      <c r="BB261" s="56"/>
      <c r="BC261" s="56"/>
      <c r="BD261" s="56"/>
      <c r="BE261" s="56"/>
      <c r="BF261" s="56"/>
      <c r="BH261" s="56"/>
      <c r="BI261" s="56"/>
      <c r="BJ261" s="56"/>
      <c r="BK261" s="56"/>
      <c r="BL261" s="56"/>
      <c r="BM261" s="56"/>
      <c r="BN261" s="56"/>
      <c r="BO261" s="56"/>
      <c r="BP261" s="56"/>
      <c r="BR261" s="56"/>
      <c r="BS261" s="56"/>
      <c r="BT261" s="56"/>
      <c r="BU261" s="56"/>
      <c r="BV261" s="56"/>
      <c r="BW261" s="56"/>
      <c r="BX261" s="56"/>
      <c r="BY261" s="56"/>
      <c r="BZ261" s="56"/>
      <c r="CB261" s="56"/>
      <c r="CC261" s="56"/>
      <c r="CD261" s="56"/>
      <c r="CE261" s="56"/>
      <c r="CF261" s="56"/>
      <c r="CG261" s="56"/>
      <c r="CH261" s="56"/>
      <c r="CI261" s="56"/>
      <c r="CJ261" s="56"/>
      <c r="CL261" s="56"/>
      <c r="CM261" s="56"/>
      <c r="CN261" s="56"/>
      <c r="CO261" s="56"/>
      <c r="CP261" s="56"/>
      <c r="CQ261" s="56"/>
      <c r="CR261" s="56"/>
      <c r="CS261" s="56"/>
      <c r="CT261" s="56"/>
      <c r="CV261" s="56"/>
      <c r="CW261" s="56"/>
      <c r="CX261" s="56"/>
      <c r="CY261" s="56"/>
      <c r="CZ261" s="56"/>
      <c r="DA261" s="56"/>
      <c r="DB261" s="56"/>
      <c r="DC261" s="56"/>
      <c r="DD261" s="56"/>
      <c r="DF261" s="56"/>
      <c r="DG261" s="56"/>
      <c r="DH261" s="56"/>
      <c r="DI261" s="56"/>
      <c r="DJ261" s="56"/>
      <c r="DK261" s="56"/>
      <c r="DL261" s="56"/>
      <c r="DM261" s="56"/>
      <c r="DN261" s="56"/>
      <c r="DP261" s="56"/>
      <c r="DQ261" s="56"/>
      <c r="DR261" s="56"/>
      <c r="DS261" s="56"/>
      <c r="DT261" s="56"/>
      <c r="DU261" s="56"/>
      <c r="DV261" s="56"/>
      <c r="DW261" s="56"/>
      <c r="DX261" s="56"/>
      <c r="DZ261" s="56"/>
      <c r="EA261" s="56"/>
      <c r="EB261" s="56"/>
      <c r="EC261" s="56"/>
      <c r="ED261" s="56"/>
      <c r="EE261" s="56"/>
      <c r="EF261" s="56"/>
      <c r="EG261" s="56"/>
      <c r="EH261" s="56"/>
      <c r="EJ261" s="56"/>
      <c r="EK261" s="56"/>
      <c r="EL261" s="56"/>
      <c r="EM261" s="56"/>
      <c r="EN261" s="56"/>
      <c r="EO261" s="56"/>
      <c r="EP261" s="56"/>
      <c r="EQ261" s="56"/>
      <c r="ER261" s="56"/>
      <c r="ET261" s="56"/>
      <c r="EU261" s="56"/>
      <c r="EV261" s="56"/>
      <c r="EW261" s="56"/>
      <c r="EX261" s="56"/>
      <c r="EY261" s="56"/>
      <c r="EZ261" s="56"/>
      <c r="FA261" s="56"/>
      <c r="FB261" s="56"/>
      <c r="FD261" s="56"/>
      <c r="FE261" s="56"/>
      <c r="FF261" s="56"/>
      <c r="FG261" s="56"/>
      <c r="FH261" s="56"/>
      <c r="FI261" s="56"/>
      <c r="FJ261" s="56"/>
      <c r="FK261" s="56"/>
      <c r="FL261" s="56"/>
      <c r="FN261" s="56"/>
      <c r="FO261" s="56"/>
      <c r="FP261" s="56"/>
      <c r="FQ261" s="56"/>
      <c r="FR261" s="56"/>
      <c r="FS261" s="56"/>
      <c r="FT261" s="56"/>
      <c r="FU261" s="56"/>
      <c r="FV261" s="56"/>
      <c r="FX261" s="56"/>
      <c r="FY261" s="56"/>
      <c r="FZ261" s="56"/>
      <c r="GA261" s="56"/>
      <c r="GB261" s="56"/>
      <c r="GC261" s="56"/>
      <c r="GD261" s="56"/>
      <c r="GE261" s="56"/>
      <c r="GF261" s="56"/>
      <c r="GH261" s="56"/>
      <c r="GI261" s="56"/>
      <c r="GJ261" s="56"/>
      <c r="GK261" s="56"/>
      <c r="GL261" s="56"/>
      <c r="GM261" s="56"/>
      <c r="GN261" s="56"/>
      <c r="GO261" s="56"/>
      <c r="GP261" s="56"/>
      <c r="GR261" s="56"/>
      <c r="GS261" s="56"/>
      <c r="GT261" s="56"/>
      <c r="GU261" s="56"/>
      <c r="GV261" s="56"/>
      <c r="GW261" s="56"/>
      <c r="GX261" s="56"/>
      <c r="GY261" s="56"/>
      <c r="GZ261" s="56"/>
      <c r="HB261" s="56"/>
      <c r="HC261" s="56"/>
      <c r="HD261" s="56"/>
      <c r="HE261" s="56"/>
      <c r="HF261" s="56"/>
      <c r="HG261" s="56"/>
      <c r="HH261" s="56"/>
      <c r="HI261" s="56"/>
      <c r="HJ261" s="56"/>
      <c r="HL261" s="56"/>
      <c r="HM261" s="56"/>
      <c r="HN261" s="56"/>
      <c r="HO261" s="56"/>
      <c r="HP261" s="56"/>
      <c r="HQ261" s="56"/>
      <c r="HR261" s="56"/>
      <c r="HS261" s="56"/>
      <c r="HT261" s="56"/>
      <c r="HV261" s="56"/>
      <c r="HW261" s="56"/>
      <c r="HX261" s="56"/>
      <c r="HY261" s="56"/>
      <c r="HZ261" s="56"/>
      <c r="IA261" s="56"/>
      <c r="IB261" s="56"/>
      <c r="IC261" s="56"/>
      <c r="ID261" s="56"/>
      <c r="IF261" s="56"/>
      <c r="IG261" s="56"/>
      <c r="IH261" s="56"/>
      <c r="II261" s="56"/>
      <c r="IJ261" s="56"/>
      <c r="IK261" s="56"/>
      <c r="IL261" s="56"/>
      <c r="IM261" s="56"/>
      <c r="IN261" s="56"/>
      <c r="IP261" s="56"/>
      <c r="IQ261" s="56"/>
      <c r="IR261" s="56"/>
      <c r="IS261" s="56"/>
      <c r="IT261" s="56"/>
      <c r="IU261" s="56"/>
    </row>
    <row r="262" spans="1:255" ht="13.5" thickBot="1" x14ac:dyDescent="0.25">
      <c r="A262" s="224"/>
      <c r="B262" s="188"/>
      <c r="C262" s="73" t="s">
        <v>86</v>
      </c>
      <c r="D262" s="166"/>
      <c r="E262" s="53"/>
      <c r="F262" s="53"/>
      <c r="G262" s="53"/>
      <c r="H262" s="156"/>
      <c r="I262" s="49">
        <v>1876.76</v>
      </c>
      <c r="J262" s="56"/>
      <c r="K262" s="56"/>
      <c r="L262" s="56"/>
      <c r="M262" s="56"/>
      <c r="N262" s="56"/>
      <c r="O262" s="56"/>
      <c r="P262" s="56"/>
      <c r="Q262" s="56"/>
      <c r="R262" s="56"/>
      <c r="T262" s="56"/>
      <c r="U262" s="56"/>
      <c r="V262" s="56"/>
      <c r="W262" s="56"/>
      <c r="X262" s="56"/>
      <c r="Y262" s="56"/>
      <c r="Z262" s="56"/>
      <c r="AA262" s="56"/>
      <c r="AB262" s="56"/>
      <c r="AD262" s="56"/>
      <c r="AE262" s="56"/>
      <c r="AF262" s="56"/>
      <c r="AG262" s="56"/>
      <c r="AH262" s="56"/>
      <c r="AI262" s="56"/>
      <c r="AJ262" s="56"/>
      <c r="AK262" s="56"/>
      <c r="AL262" s="56"/>
      <c r="AN262" s="56"/>
      <c r="AO262" s="56"/>
      <c r="AP262" s="56"/>
      <c r="AQ262" s="56"/>
      <c r="AR262" s="56"/>
      <c r="AS262" s="56"/>
      <c r="AT262" s="56"/>
      <c r="AU262" s="56"/>
      <c r="AV262" s="56"/>
      <c r="AX262" s="56"/>
      <c r="AY262" s="56"/>
      <c r="AZ262" s="56"/>
      <c r="BA262" s="56"/>
      <c r="BB262" s="56"/>
      <c r="BC262" s="56"/>
      <c r="BD262" s="56"/>
      <c r="BE262" s="56"/>
      <c r="BF262" s="56"/>
      <c r="BH262" s="56"/>
      <c r="BI262" s="56"/>
      <c r="BJ262" s="56"/>
      <c r="BK262" s="56"/>
      <c r="BL262" s="56"/>
      <c r="BM262" s="56"/>
      <c r="BN262" s="56"/>
      <c r="BO262" s="56"/>
      <c r="BP262" s="56"/>
      <c r="BR262" s="56"/>
      <c r="BS262" s="56"/>
      <c r="BT262" s="56"/>
      <c r="BU262" s="56"/>
      <c r="BV262" s="56"/>
      <c r="BW262" s="56"/>
      <c r="BX262" s="56"/>
      <c r="BY262" s="56"/>
      <c r="BZ262" s="56"/>
      <c r="CB262" s="56"/>
      <c r="CC262" s="56"/>
      <c r="CD262" s="56"/>
      <c r="CE262" s="56"/>
      <c r="CF262" s="56"/>
      <c r="CG262" s="56"/>
      <c r="CH262" s="56"/>
      <c r="CI262" s="56"/>
      <c r="CJ262" s="56"/>
      <c r="CL262" s="56"/>
      <c r="CM262" s="56"/>
      <c r="CN262" s="56"/>
      <c r="CO262" s="56"/>
      <c r="CP262" s="56"/>
      <c r="CQ262" s="56"/>
      <c r="CR262" s="56"/>
      <c r="CS262" s="56"/>
      <c r="CT262" s="56"/>
      <c r="CV262" s="56"/>
      <c r="CW262" s="56"/>
      <c r="CX262" s="56"/>
      <c r="CY262" s="56"/>
      <c r="CZ262" s="56"/>
      <c r="DA262" s="56"/>
      <c r="DB262" s="56"/>
      <c r="DC262" s="56"/>
      <c r="DD262" s="56"/>
      <c r="DF262" s="56"/>
      <c r="DG262" s="56"/>
      <c r="DH262" s="56"/>
      <c r="DI262" s="56"/>
      <c r="DJ262" s="56"/>
      <c r="DK262" s="56"/>
      <c r="DL262" s="56"/>
      <c r="DM262" s="56"/>
      <c r="DN262" s="56"/>
      <c r="DP262" s="56"/>
      <c r="DQ262" s="56"/>
      <c r="DR262" s="56"/>
      <c r="DS262" s="56"/>
      <c r="DT262" s="56"/>
      <c r="DU262" s="56"/>
      <c r="DV262" s="56"/>
      <c r="DW262" s="56"/>
      <c r="DX262" s="56"/>
      <c r="DZ262" s="56"/>
      <c r="EA262" s="56"/>
      <c r="EB262" s="56"/>
      <c r="EC262" s="56"/>
      <c r="ED262" s="56"/>
      <c r="EE262" s="56"/>
      <c r="EF262" s="56"/>
      <c r="EG262" s="56"/>
      <c r="EH262" s="56"/>
      <c r="EJ262" s="56"/>
      <c r="EK262" s="56"/>
      <c r="EL262" s="56"/>
      <c r="EM262" s="56"/>
      <c r="EN262" s="56"/>
      <c r="EO262" s="56"/>
      <c r="EP262" s="56"/>
      <c r="EQ262" s="56"/>
      <c r="ER262" s="56"/>
      <c r="ET262" s="56"/>
      <c r="EU262" s="56"/>
      <c r="EV262" s="56"/>
      <c r="EW262" s="56"/>
      <c r="EX262" s="56"/>
      <c r="EY262" s="56"/>
      <c r="EZ262" s="56"/>
      <c r="FA262" s="56"/>
      <c r="FB262" s="56"/>
      <c r="FD262" s="56"/>
      <c r="FE262" s="56"/>
      <c r="FF262" s="56"/>
      <c r="FG262" s="56"/>
      <c r="FH262" s="56"/>
      <c r="FI262" s="56"/>
      <c r="FJ262" s="56"/>
      <c r="FK262" s="56"/>
      <c r="FL262" s="56"/>
      <c r="FN262" s="56"/>
      <c r="FO262" s="56"/>
      <c r="FP262" s="56"/>
      <c r="FQ262" s="56"/>
      <c r="FR262" s="56"/>
      <c r="FS262" s="56"/>
      <c r="FT262" s="56"/>
      <c r="FU262" s="56"/>
      <c r="FV262" s="56"/>
      <c r="FX262" s="56"/>
      <c r="FY262" s="56"/>
      <c r="FZ262" s="56"/>
      <c r="GA262" s="56"/>
      <c r="GB262" s="56"/>
      <c r="GC262" s="56"/>
      <c r="GD262" s="56"/>
      <c r="GE262" s="56"/>
      <c r="GF262" s="56"/>
      <c r="GH262" s="56"/>
      <c r="GI262" s="56"/>
      <c r="GJ262" s="56"/>
      <c r="GK262" s="56"/>
      <c r="GL262" s="56"/>
      <c r="GM262" s="56"/>
      <c r="GN262" s="56"/>
      <c r="GO262" s="56"/>
      <c r="GP262" s="56"/>
      <c r="GR262" s="56"/>
      <c r="GS262" s="56"/>
      <c r="GT262" s="56"/>
      <c r="GU262" s="56"/>
      <c r="GV262" s="56"/>
      <c r="GW262" s="56"/>
      <c r="GX262" s="56"/>
      <c r="GY262" s="56"/>
      <c r="GZ262" s="56"/>
      <c r="HB262" s="56"/>
      <c r="HC262" s="56"/>
      <c r="HD262" s="56"/>
      <c r="HE262" s="56"/>
      <c r="HF262" s="56"/>
      <c r="HG262" s="56"/>
      <c r="HH262" s="56"/>
      <c r="HI262" s="56"/>
      <c r="HJ262" s="56"/>
      <c r="HL262" s="56"/>
      <c r="HM262" s="56"/>
      <c r="HN262" s="56"/>
      <c r="HO262" s="56"/>
      <c r="HP262" s="56"/>
      <c r="HQ262" s="56"/>
      <c r="HR262" s="56"/>
      <c r="HS262" s="56"/>
      <c r="HT262" s="56"/>
      <c r="HV262" s="56"/>
      <c r="HW262" s="56"/>
      <c r="HX262" s="56"/>
      <c r="HY262" s="56"/>
      <c r="HZ262" s="56"/>
      <c r="IA262" s="56"/>
      <c r="IB262" s="56"/>
      <c r="IC262" s="56"/>
      <c r="ID262" s="56"/>
      <c r="IF262" s="56"/>
      <c r="IG262" s="56"/>
      <c r="IH262" s="56"/>
      <c r="II262" s="56"/>
      <c r="IJ262" s="56"/>
      <c r="IK262" s="56"/>
      <c r="IL262" s="56"/>
      <c r="IM262" s="56"/>
      <c r="IN262" s="56"/>
      <c r="IP262" s="56"/>
      <c r="IQ262" s="56"/>
      <c r="IR262" s="56"/>
      <c r="IS262" s="56"/>
      <c r="IT262" s="56"/>
      <c r="IU262" s="56"/>
    </row>
    <row r="263" spans="1:255" ht="12.75" customHeight="1" thickBot="1" x14ac:dyDescent="0.25">
      <c r="A263" s="224"/>
      <c r="B263" s="18">
        <f>SUM(B250:B261)</f>
        <v>55531.527999999998</v>
      </c>
      <c r="C263" s="17"/>
      <c r="D263" s="18"/>
      <c r="E263" s="19"/>
      <c r="F263" s="17"/>
      <c r="G263" s="17"/>
      <c r="H263" s="18" t="s">
        <v>16</v>
      </c>
      <c r="I263" s="236">
        <f>SUM(I250:I262)</f>
        <v>1876.76</v>
      </c>
      <c r="J263" s="56"/>
      <c r="K263" s="56"/>
      <c r="L263" s="56"/>
      <c r="M263" s="56"/>
      <c r="N263" s="56"/>
      <c r="O263" s="56"/>
      <c r="P263" s="56"/>
      <c r="Q263" s="56"/>
      <c r="R263" s="56"/>
      <c r="T263" s="56"/>
      <c r="U263" s="56"/>
      <c r="V263" s="56"/>
      <c r="W263" s="56"/>
      <c r="X263" s="56"/>
      <c r="Y263" s="56"/>
      <c r="Z263" s="56"/>
      <c r="AA263" s="56"/>
      <c r="AB263" s="56"/>
      <c r="AD263" s="56"/>
      <c r="AE263" s="56"/>
      <c r="AF263" s="56"/>
      <c r="AG263" s="56"/>
      <c r="AH263" s="56"/>
      <c r="AI263" s="56"/>
      <c r="AJ263" s="56"/>
      <c r="AK263" s="56"/>
      <c r="AL263" s="56"/>
      <c r="AN263" s="56"/>
      <c r="AO263" s="56"/>
      <c r="AP263" s="56"/>
      <c r="AQ263" s="56"/>
      <c r="AR263" s="56"/>
      <c r="AS263" s="56"/>
      <c r="AT263" s="56"/>
      <c r="AU263" s="56"/>
      <c r="AV263" s="56"/>
      <c r="AX263" s="56"/>
      <c r="AY263" s="56"/>
      <c r="AZ263" s="56"/>
      <c r="BA263" s="56"/>
      <c r="BB263" s="56"/>
      <c r="BC263" s="56"/>
      <c r="BD263" s="56"/>
      <c r="BE263" s="56"/>
      <c r="BF263" s="56"/>
      <c r="BH263" s="56"/>
      <c r="BI263" s="56"/>
      <c r="BJ263" s="56"/>
      <c r="BK263" s="56"/>
      <c r="BL263" s="56"/>
      <c r="BM263" s="56"/>
      <c r="BN263" s="56"/>
      <c r="BO263" s="56"/>
      <c r="BP263" s="56"/>
      <c r="BR263" s="56"/>
      <c r="BS263" s="56"/>
      <c r="BT263" s="56"/>
      <c r="BU263" s="56"/>
      <c r="BV263" s="56"/>
      <c r="BW263" s="56"/>
      <c r="BX263" s="56"/>
      <c r="BY263" s="56"/>
      <c r="BZ263" s="56"/>
      <c r="CB263" s="56"/>
      <c r="CC263" s="56"/>
      <c r="CD263" s="56"/>
      <c r="CE263" s="56"/>
      <c r="CF263" s="56"/>
      <c r="CG263" s="56"/>
      <c r="CH263" s="56"/>
      <c r="CI263" s="56"/>
      <c r="CJ263" s="56"/>
      <c r="CL263" s="56"/>
      <c r="CM263" s="56"/>
      <c r="CN263" s="56"/>
      <c r="CO263" s="56"/>
      <c r="CP263" s="56"/>
      <c r="CQ263" s="56"/>
      <c r="CR263" s="56"/>
      <c r="CS263" s="56"/>
      <c r="CT263" s="56"/>
      <c r="CV263" s="56"/>
      <c r="CW263" s="56"/>
      <c r="CX263" s="56"/>
      <c r="CY263" s="56"/>
      <c r="CZ263" s="56"/>
      <c r="DA263" s="56"/>
      <c r="DB263" s="56"/>
      <c r="DC263" s="56"/>
      <c r="DD263" s="56"/>
      <c r="DF263" s="56"/>
      <c r="DG263" s="56"/>
      <c r="DH263" s="56"/>
      <c r="DI263" s="56"/>
      <c r="DJ263" s="56"/>
      <c r="DK263" s="56"/>
      <c r="DL263" s="56"/>
      <c r="DM263" s="56"/>
      <c r="DN263" s="56"/>
      <c r="DP263" s="56"/>
      <c r="DQ263" s="56"/>
      <c r="DR263" s="56"/>
      <c r="DS263" s="56"/>
      <c r="DT263" s="56"/>
      <c r="DU263" s="56"/>
      <c r="DV263" s="56"/>
      <c r="DW263" s="56"/>
      <c r="DX263" s="56"/>
      <c r="DZ263" s="56"/>
      <c r="EA263" s="56"/>
      <c r="EB263" s="56"/>
      <c r="EC263" s="56"/>
      <c r="ED263" s="56"/>
      <c r="EE263" s="56"/>
      <c r="EF263" s="56"/>
      <c r="EG263" s="56"/>
      <c r="EH263" s="56"/>
      <c r="EJ263" s="56"/>
      <c r="EK263" s="56"/>
      <c r="EL263" s="56"/>
      <c r="EM263" s="56"/>
      <c r="EN263" s="56"/>
      <c r="EO263" s="56"/>
      <c r="EP263" s="56"/>
      <c r="EQ263" s="56"/>
      <c r="ER263" s="56"/>
      <c r="ET263" s="56"/>
      <c r="EU263" s="56"/>
      <c r="EV263" s="56"/>
      <c r="EW263" s="56"/>
      <c r="EX263" s="56"/>
      <c r="EY263" s="56"/>
      <c r="EZ263" s="56"/>
      <c r="FA263" s="56"/>
      <c r="FB263" s="56"/>
      <c r="FD263" s="56"/>
      <c r="FE263" s="56"/>
      <c r="FF263" s="56"/>
      <c r="FG263" s="56"/>
      <c r="FH263" s="56"/>
      <c r="FI263" s="56"/>
      <c r="FJ263" s="56"/>
      <c r="FK263" s="56"/>
      <c r="FL263" s="56"/>
      <c r="FN263" s="56"/>
      <c r="FO263" s="56"/>
      <c r="FP263" s="56"/>
      <c r="FQ263" s="56"/>
      <c r="FR263" s="56"/>
      <c r="FS263" s="56"/>
      <c r="FT263" s="56"/>
      <c r="FU263" s="56"/>
      <c r="FV263" s="56"/>
      <c r="FX263" s="56"/>
      <c r="FY263" s="56"/>
      <c r="FZ263" s="56"/>
      <c r="GA263" s="56"/>
      <c r="GB263" s="56"/>
      <c r="GC263" s="56"/>
      <c r="GD263" s="56"/>
      <c r="GE263" s="56"/>
      <c r="GF263" s="56"/>
      <c r="GH263" s="56"/>
      <c r="GI263" s="56"/>
      <c r="GJ263" s="56"/>
      <c r="GK263" s="56"/>
      <c r="GL263" s="56"/>
      <c r="GM263" s="56"/>
      <c r="GN263" s="56"/>
      <c r="GO263" s="56"/>
      <c r="GP263" s="56"/>
      <c r="GR263" s="56"/>
      <c r="GS263" s="56"/>
      <c r="GT263" s="56"/>
      <c r="GU263" s="56"/>
      <c r="GV263" s="56"/>
      <c r="GW263" s="56"/>
      <c r="GX263" s="56"/>
      <c r="GY263" s="56"/>
      <c r="GZ263" s="56"/>
      <c r="HB263" s="56"/>
      <c r="HC263" s="56"/>
      <c r="HD263" s="56"/>
      <c r="HE263" s="56"/>
      <c r="HF263" s="56"/>
      <c r="HG263" s="56"/>
      <c r="HH263" s="56"/>
      <c r="HI263" s="56"/>
      <c r="HJ263" s="56"/>
      <c r="HL263" s="56"/>
      <c r="HM263" s="56"/>
      <c r="HN263" s="56"/>
      <c r="HO263" s="56"/>
      <c r="HP263" s="56"/>
      <c r="HQ263" s="56"/>
      <c r="HR263" s="56"/>
      <c r="HS263" s="56"/>
      <c r="HT263" s="56"/>
      <c r="HV263" s="56"/>
      <c r="HW263" s="56"/>
      <c r="HX263" s="56"/>
      <c r="HY263" s="56"/>
      <c r="HZ263" s="56"/>
      <c r="IA263" s="56"/>
      <c r="IB263" s="56"/>
      <c r="IC263" s="56"/>
      <c r="ID263" s="56"/>
      <c r="IF263" s="56"/>
      <c r="IG263" s="56"/>
      <c r="IH263" s="56"/>
      <c r="II263" s="56"/>
      <c r="IJ263" s="56"/>
      <c r="IK263" s="56"/>
      <c r="IL263" s="56"/>
      <c r="IM263" s="56"/>
      <c r="IN263" s="56"/>
      <c r="IP263" s="56"/>
      <c r="IQ263" s="56"/>
      <c r="IR263" s="56"/>
      <c r="IS263" s="56"/>
      <c r="IT263" s="56"/>
      <c r="IU263" s="56"/>
    </row>
    <row r="264" spans="1:255" ht="39" customHeight="1" thickBot="1" x14ac:dyDescent="0.25">
      <c r="A264" s="46" t="s">
        <v>98</v>
      </c>
      <c r="B264" s="117" t="s">
        <v>15</v>
      </c>
      <c r="C264" s="117" t="s">
        <v>4</v>
      </c>
      <c r="D264" s="117" t="s">
        <v>22</v>
      </c>
      <c r="E264" s="121" t="s">
        <v>17</v>
      </c>
      <c r="F264" s="117" t="s">
        <v>18</v>
      </c>
      <c r="G264" s="117" t="s">
        <v>9</v>
      </c>
      <c r="H264" s="117" t="s">
        <v>12</v>
      </c>
      <c r="I264" s="118" t="s">
        <v>11</v>
      </c>
      <c r="J264" s="56"/>
      <c r="K264" s="56"/>
      <c r="L264" s="56"/>
      <c r="M264" s="56"/>
      <c r="N264" s="56"/>
      <c r="O264" s="56"/>
      <c r="P264" s="56"/>
      <c r="Q264" s="56"/>
      <c r="R264" s="56"/>
      <c r="T264" s="56"/>
      <c r="U264" s="56"/>
      <c r="V264" s="56"/>
      <c r="W264" s="56"/>
      <c r="X264" s="56"/>
      <c r="Y264" s="56"/>
      <c r="Z264" s="56"/>
      <c r="AA264" s="56"/>
      <c r="AB264" s="56"/>
      <c r="AD264" s="56"/>
      <c r="AE264" s="56"/>
      <c r="AF264" s="56"/>
      <c r="AG264" s="56"/>
      <c r="AH264" s="56"/>
      <c r="AI264" s="56"/>
      <c r="AJ264" s="56"/>
      <c r="AK264" s="56"/>
      <c r="AL264" s="56"/>
      <c r="AN264" s="56"/>
      <c r="AO264" s="56"/>
      <c r="AP264" s="56"/>
      <c r="AQ264" s="56"/>
      <c r="AR264" s="56"/>
      <c r="AS264" s="56"/>
      <c r="AT264" s="56"/>
      <c r="AU264" s="56"/>
      <c r="AV264" s="56"/>
      <c r="AX264" s="56"/>
      <c r="AY264" s="56"/>
      <c r="AZ264" s="56"/>
      <c r="BA264" s="56"/>
      <c r="BB264" s="56"/>
      <c r="BC264" s="56"/>
      <c r="BD264" s="56"/>
      <c r="BE264" s="56"/>
      <c r="BF264" s="56"/>
      <c r="BH264" s="56"/>
      <c r="BI264" s="56"/>
      <c r="BJ264" s="56"/>
      <c r="BK264" s="56"/>
      <c r="BL264" s="56"/>
      <c r="BM264" s="56"/>
      <c r="BN264" s="56"/>
      <c r="BO264" s="56"/>
      <c r="BP264" s="56"/>
      <c r="BR264" s="56"/>
      <c r="BS264" s="56"/>
      <c r="BT264" s="56"/>
      <c r="BU264" s="56"/>
      <c r="BV264" s="56"/>
      <c r="BW264" s="56"/>
      <c r="BX264" s="56"/>
      <c r="BY264" s="56"/>
      <c r="BZ264" s="56"/>
      <c r="CB264" s="56"/>
      <c r="CC264" s="56"/>
      <c r="CD264" s="56"/>
      <c r="CE264" s="56"/>
      <c r="CF264" s="56"/>
      <c r="CG264" s="56"/>
      <c r="CH264" s="56"/>
      <c r="CI264" s="56"/>
      <c r="CJ264" s="56"/>
      <c r="CL264" s="56"/>
      <c r="CM264" s="56"/>
      <c r="CN264" s="56"/>
      <c r="CO264" s="56"/>
      <c r="CP264" s="56"/>
      <c r="CQ264" s="56"/>
      <c r="CR264" s="56"/>
      <c r="CS264" s="56"/>
      <c r="CT264" s="56"/>
      <c r="CV264" s="56"/>
      <c r="CW264" s="56"/>
      <c r="CX264" s="56"/>
      <c r="CY264" s="56"/>
      <c r="CZ264" s="56"/>
      <c r="DA264" s="56"/>
      <c r="DB264" s="56"/>
      <c r="DC264" s="56"/>
      <c r="DD264" s="56"/>
      <c r="DF264" s="56"/>
      <c r="DG264" s="56"/>
      <c r="DH264" s="56"/>
      <c r="DI264" s="56"/>
      <c r="DJ264" s="56"/>
      <c r="DK264" s="56"/>
      <c r="DL264" s="56"/>
      <c r="DM264" s="56"/>
      <c r="DN264" s="56"/>
      <c r="DP264" s="56"/>
      <c r="DQ264" s="56"/>
      <c r="DR264" s="56"/>
      <c r="DS264" s="56"/>
      <c r="DT264" s="56"/>
      <c r="DU264" s="56"/>
      <c r="DV264" s="56"/>
      <c r="DW264" s="56"/>
      <c r="DX264" s="56"/>
      <c r="DZ264" s="56"/>
      <c r="EA264" s="56"/>
      <c r="EB264" s="56"/>
      <c r="EC264" s="56"/>
      <c r="ED264" s="56"/>
      <c r="EE264" s="56"/>
      <c r="EF264" s="56"/>
      <c r="EG264" s="56"/>
      <c r="EH264" s="56"/>
      <c r="EJ264" s="56"/>
      <c r="EK264" s="56"/>
      <c r="EL264" s="56"/>
      <c r="EM264" s="56"/>
      <c r="EN264" s="56"/>
      <c r="EO264" s="56"/>
      <c r="EP264" s="56"/>
      <c r="EQ264" s="56"/>
      <c r="ER264" s="56"/>
      <c r="ET264" s="56"/>
      <c r="EU264" s="56"/>
      <c r="EV264" s="56"/>
      <c r="EW264" s="56"/>
      <c r="EX264" s="56"/>
      <c r="EY264" s="56"/>
      <c r="EZ264" s="56"/>
      <c r="FA264" s="56"/>
      <c r="FB264" s="56"/>
      <c r="FD264" s="56"/>
      <c r="FE264" s="56"/>
      <c r="FF264" s="56"/>
      <c r="FG264" s="56"/>
      <c r="FH264" s="56"/>
      <c r="FI264" s="56"/>
      <c r="FJ264" s="56"/>
      <c r="FK264" s="56"/>
      <c r="FL264" s="56"/>
      <c r="FN264" s="56"/>
      <c r="FO264" s="56"/>
      <c r="FP264" s="56"/>
      <c r="FQ264" s="56"/>
      <c r="FR264" s="56"/>
      <c r="FS264" s="56"/>
      <c r="FT264" s="56"/>
      <c r="FU264" s="56"/>
      <c r="FV264" s="56"/>
      <c r="FX264" s="56"/>
      <c r="FY264" s="56"/>
      <c r="FZ264" s="56"/>
      <c r="GA264" s="56"/>
      <c r="GB264" s="56"/>
      <c r="GC264" s="56"/>
      <c r="GD264" s="56"/>
      <c r="GE264" s="56"/>
      <c r="GF264" s="56"/>
      <c r="GH264" s="56"/>
      <c r="GI264" s="56"/>
      <c r="GJ264" s="56"/>
      <c r="GK264" s="56"/>
      <c r="GL264" s="56"/>
      <c r="GM264" s="56"/>
      <c r="GN264" s="56"/>
      <c r="GO264" s="56"/>
      <c r="GP264" s="56"/>
      <c r="GR264" s="56"/>
      <c r="GS264" s="56"/>
      <c r="GT264" s="56"/>
      <c r="GU264" s="56"/>
      <c r="GV264" s="56"/>
      <c r="GW264" s="56"/>
      <c r="GX264" s="56"/>
      <c r="GY264" s="56"/>
      <c r="GZ264" s="56"/>
      <c r="HB264" s="56"/>
      <c r="HC264" s="56"/>
      <c r="HD264" s="56"/>
      <c r="HE264" s="56"/>
      <c r="HF264" s="56"/>
      <c r="HG264" s="56"/>
      <c r="HH264" s="56"/>
      <c r="HI264" s="56"/>
      <c r="HJ264" s="56"/>
      <c r="HL264" s="56"/>
      <c r="HM264" s="56"/>
      <c r="HN264" s="56"/>
      <c r="HO264" s="56"/>
      <c r="HP264" s="56"/>
      <c r="HQ264" s="56"/>
      <c r="HR264" s="56"/>
      <c r="HS264" s="56"/>
      <c r="HT264" s="56"/>
      <c r="HV264" s="56"/>
      <c r="HW264" s="56"/>
      <c r="HX264" s="56"/>
      <c r="HY264" s="56"/>
      <c r="HZ264" s="56"/>
      <c r="IA264" s="56"/>
      <c r="IB264" s="56"/>
      <c r="IC264" s="56"/>
      <c r="ID264" s="56"/>
      <c r="IF264" s="56"/>
      <c r="IG264" s="56"/>
      <c r="IH264" s="56"/>
      <c r="II264" s="56"/>
      <c r="IJ264" s="56"/>
      <c r="IK264" s="56"/>
      <c r="IL264" s="56"/>
      <c r="IM264" s="56"/>
      <c r="IN264" s="56"/>
      <c r="IP264" s="56"/>
      <c r="IQ264" s="56"/>
      <c r="IR264" s="56"/>
      <c r="IS264" s="56"/>
      <c r="IT264" s="56"/>
      <c r="IU264" s="56"/>
    </row>
    <row r="265" spans="1:255" ht="12.75" customHeight="1" thickBot="1" x14ac:dyDescent="0.25">
      <c r="A265" s="596"/>
      <c r="B265" s="109"/>
      <c r="C265" s="88" t="s">
        <v>65</v>
      </c>
      <c r="D265" s="212"/>
      <c r="E265" s="216"/>
      <c r="F265" s="213"/>
      <c r="G265" s="216"/>
      <c r="H265" s="216"/>
      <c r="I265" s="49"/>
      <c r="J265" s="56"/>
      <c r="K265" s="56"/>
      <c r="L265" s="56"/>
      <c r="M265" s="56"/>
      <c r="N265" s="56"/>
      <c r="O265" s="56"/>
      <c r="P265" s="56"/>
      <c r="Q265" s="56"/>
      <c r="R265" s="56"/>
      <c r="T265" s="56"/>
      <c r="U265" s="56"/>
      <c r="V265" s="56"/>
      <c r="W265" s="56"/>
      <c r="X265" s="56"/>
      <c r="Y265" s="56"/>
      <c r="Z265" s="56"/>
      <c r="AA265" s="56"/>
      <c r="AB265" s="56"/>
      <c r="AD265" s="56"/>
      <c r="AE265" s="56"/>
      <c r="AF265" s="56"/>
      <c r="AG265" s="56"/>
      <c r="AH265" s="56"/>
      <c r="AI265" s="56"/>
      <c r="AJ265" s="56"/>
      <c r="AK265" s="56"/>
      <c r="AL265" s="56"/>
      <c r="AN265" s="56"/>
      <c r="AO265" s="56"/>
      <c r="AP265" s="56"/>
      <c r="AQ265" s="56"/>
      <c r="AR265" s="56"/>
      <c r="AS265" s="56"/>
      <c r="AT265" s="56"/>
      <c r="AU265" s="56"/>
      <c r="AV265" s="56"/>
      <c r="AX265" s="56"/>
      <c r="AY265" s="56"/>
      <c r="AZ265" s="56"/>
      <c r="BA265" s="56"/>
      <c r="BB265" s="56"/>
      <c r="BC265" s="56"/>
      <c r="BD265" s="56"/>
      <c r="BE265" s="56"/>
      <c r="BF265" s="56"/>
      <c r="BH265" s="56"/>
      <c r="BI265" s="56"/>
      <c r="BJ265" s="56"/>
      <c r="BK265" s="56"/>
      <c r="BL265" s="56"/>
      <c r="BM265" s="56"/>
      <c r="BN265" s="56"/>
      <c r="BO265" s="56"/>
      <c r="BP265" s="56"/>
      <c r="BR265" s="56"/>
      <c r="BS265" s="56"/>
      <c r="BT265" s="56"/>
      <c r="BU265" s="56"/>
      <c r="BV265" s="56"/>
      <c r="BW265" s="56"/>
      <c r="BX265" s="56"/>
      <c r="BY265" s="56"/>
      <c r="BZ265" s="56"/>
      <c r="CB265" s="56"/>
      <c r="CC265" s="56"/>
      <c r="CD265" s="56"/>
      <c r="CE265" s="56"/>
      <c r="CF265" s="56"/>
      <c r="CG265" s="56"/>
      <c r="CH265" s="56"/>
      <c r="CI265" s="56"/>
      <c r="CJ265" s="56"/>
      <c r="CL265" s="56"/>
      <c r="CM265" s="56"/>
      <c r="CN265" s="56"/>
      <c r="CO265" s="56"/>
      <c r="CP265" s="56"/>
      <c r="CQ265" s="56"/>
      <c r="CR265" s="56"/>
      <c r="CS265" s="56"/>
      <c r="CT265" s="56"/>
      <c r="CV265" s="56"/>
      <c r="CW265" s="56"/>
      <c r="CX265" s="56"/>
      <c r="CY265" s="56"/>
      <c r="CZ265" s="56"/>
      <c r="DA265" s="56"/>
      <c r="DB265" s="56"/>
      <c r="DC265" s="56"/>
      <c r="DD265" s="56"/>
      <c r="DF265" s="56"/>
      <c r="DG265" s="56"/>
      <c r="DH265" s="56"/>
      <c r="DI265" s="56"/>
      <c r="DJ265" s="56"/>
      <c r="DK265" s="56"/>
      <c r="DL265" s="56"/>
      <c r="DM265" s="56"/>
      <c r="DN265" s="56"/>
      <c r="DP265" s="56"/>
      <c r="DQ265" s="56"/>
      <c r="DR265" s="56"/>
      <c r="DS265" s="56"/>
      <c r="DT265" s="56"/>
      <c r="DU265" s="56"/>
      <c r="DV265" s="56"/>
      <c r="DW265" s="56"/>
      <c r="DX265" s="56"/>
      <c r="DZ265" s="56"/>
      <c r="EA265" s="56"/>
      <c r="EB265" s="56"/>
      <c r="EC265" s="56"/>
      <c r="ED265" s="56"/>
      <c r="EE265" s="56"/>
      <c r="EF265" s="56"/>
      <c r="EG265" s="56"/>
      <c r="EH265" s="56"/>
      <c r="EJ265" s="56"/>
      <c r="EK265" s="56"/>
      <c r="EL265" s="56"/>
      <c r="EM265" s="56"/>
      <c r="EN265" s="56"/>
      <c r="EO265" s="56"/>
      <c r="EP265" s="56"/>
      <c r="EQ265" s="56"/>
      <c r="ER265" s="56"/>
      <c r="ET265" s="56"/>
      <c r="EU265" s="56"/>
      <c r="EV265" s="56"/>
      <c r="EW265" s="56"/>
      <c r="EX265" s="56"/>
      <c r="EY265" s="56"/>
      <c r="EZ265" s="56"/>
      <c r="FA265" s="56"/>
      <c r="FB265" s="56"/>
      <c r="FD265" s="56"/>
      <c r="FE265" s="56"/>
      <c r="FF265" s="56"/>
      <c r="FG265" s="56"/>
      <c r="FH265" s="56"/>
      <c r="FI265" s="56"/>
      <c r="FJ265" s="56"/>
      <c r="FK265" s="56"/>
      <c r="FL265" s="56"/>
      <c r="FN265" s="56"/>
      <c r="FO265" s="56"/>
      <c r="FP265" s="56"/>
      <c r="FQ265" s="56"/>
      <c r="FR265" s="56"/>
      <c r="FS265" s="56"/>
      <c r="FT265" s="56"/>
      <c r="FU265" s="56"/>
      <c r="FV265" s="56"/>
      <c r="FX265" s="56"/>
      <c r="FY265" s="56"/>
      <c r="FZ265" s="56"/>
      <c r="GA265" s="56"/>
      <c r="GB265" s="56"/>
      <c r="GC265" s="56"/>
      <c r="GD265" s="56"/>
      <c r="GE265" s="56"/>
      <c r="GF265" s="56"/>
      <c r="GH265" s="56"/>
      <c r="GI265" s="56"/>
      <c r="GJ265" s="56"/>
      <c r="GK265" s="56"/>
      <c r="GL265" s="56"/>
      <c r="GM265" s="56"/>
      <c r="GN265" s="56"/>
      <c r="GO265" s="56"/>
      <c r="GP265" s="56"/>
      <c r="GR265" s="56"/>
      <c r="GS265" s="56"/>
      <c r="GT265" s="56"/>
      <c r="GU265" s="56"/>
      <c r="GV265" s="56"/>
      <c r="GW265" s="56"/>
      <c r="GX265" s="56"/>
      <c r="GY265" s="56"/>
      <c r="GZ265" s="56"/>
      <c r="HB265" s="56"/>
      <c r="HC265" s="56"/>
      <c r="HD265" s="56"/>
      <c r="HE265" s="56"/>
      <c r="HF265" s="56"/>
      <c r="HG265" s="56"/>
      <c r="HH265" s="56"/>
      <c r="HI265" s="56"/>
      <c r="HJ265" s="56"/>
      <c r="HL265" s="56"/>
      <c r="HM265" s="56"/>
      <c r="HN265" s="56"/>
      <c r="HO265" s="56"/>
      <c r="HP265" s="56"/>
      <c r="HQ265" s="56"/>
      <c r="HR265" s="56"/>
      <c r="HS265" s="56"/>
      <c r="HT265" s="56"/>
      <c r="HV265" s="56"/>
      <c r="HW265" s="56"/>
      <c r="HX265" s="56"/>
      <c r="HY265" s="56"/>
      <c r="HZ265" s="56"/>
      <c r="IA265" s="56"/>
      <c r="IB265" s="56"/>
      <c r="IC265" s="56"/>
      <c r="ID265" s="56"/>
      <c r="IF265" s="56"/>
      <c r="IG265" s="56"/>
      <c r="IH265" s="56"/>
      <c r="II265" s="56"/>
      <c r="IJ265" s="56"/>
      <c r="IK265" s="56"/>
      <c r="IL265" s="56"/>
      <c r="IM265" s="56"/>
      <c r="IN265" s="56"/>
      <c r="IP265" s="56"/>
      <c r="IQ265" s="56"/>
      <c r="IR265" s="56"/>
      <c r="IS265" s="56"/>
      <c r="IT265" s="56"/>
      <c r="IU265" s="56"/>
    </row>
    <row r="266" spans="1:255" ht="12.75" customHeight="1" thickBot="1" x14ac:dyDescent="0.25">
      <c r="A266" s="597"/>
      <c r="B266" s="109"/>
      <c r="C266" s="88" t="s">
        <v>66</v>
      </c>
      <c r="D266" s="10"/>
      <c r="E266" s="308"/>
      <c r="F266" s="20"/>
      <c r="G266" s="308"/>
      <c r="H266" s="308"/>
      <c r="I266" s="49"/>
      <c r="J266" s="56"/>
      <c r="K266" s="56"/>
      <c r="L266" s="56"/>
      <c r="M266" s="56"/>
      <c r="N266" s="56"/>
      <c r="O266" s="56"/>
      <c r="P266" s="56"/>
      <c r="Q266" s="56"/>
      <c r="R266" s="56"/>
      <c r="T266" s="56"/>
      <c r="U266" s="56"/>
      <c r="V266" s="56"/>
      <c r="W266" s="56"/>
      <c r="X266" s="56"/>
      <c r="Y266" s="56"/>
      <c r="Z266" s="56"/>
      <c r="AA266" s="56"/>
      <c r="AB266" s="56"/>
      <c r="AD266" s="56"/>
      <c r="AE266" s="56"/>
      <c r="AF266" s="56"/>
      <c r="AG266" s="56"/>
      <c r="AH266" s="56"/>
      <c r="AI266" s="56"/>
      <c r="AJ266" s="56"/>
      <c r="AK266" s="56"/>
      <c r="AL266" s="56"/>
      <c r="AN266" s="56"/>
      <c r="AO266" s="56"/>
      <c r="AP266" s="56"/>
      <c r="AQ266" s="56"/>
      <c r="AR266" s="56"/>
      <c r="AS266" s="56"/>
      <c r="AT266" s="56"/>
      <c r="AU266" s="56"/>
      <c r="AV266" s="56"/>
      <c r="AX266" s="56"/>
      <c r="AY266" s="56"/>
      <c r="AZ266" s="56"/>
      <c r="BA266" s="56"/>
      <c r="BB266" s="56"/>
      <c r="BC266" s="56"/>
      <c r="BD266" s="56"/>
      <c r="BE266" s="56"/>
      <c r="BF266" s="56"/>
      <c r="BH266" s="56"/>
      <c r="BI266" s="56"/>
      <c r="BJ266" s="56"/>
      <c r="BK266" s="56"/>
      <c r="BL266" s="56"/>
      <c r="BM266" s="56"/>
      <c r="BN266" s="56"/>
      <c r="BO266" s="56"/>
      <c r="BP266" s="56"/>
      <c r="BR266" s="56"/>
      <c r="BS266" s="56"/>
      <c r="BT266" s="56"/>
      <c r="BU266" s="56"/>
      <c r="BV266" s="56"/>
      <c r="BW266" s="56"/>
      <c r="BX266" s="56"/>
      <c r="BY266" s="56"/>
      <c r="BZ266" s="56"/>
      <c r="CB266" s="56"/>
      <c r="CC266" s="56"/>
      <c r="CD266" s="56"/>
      <c r="CE266" s="56"/>
      <c r="CF266" s="56"/>
      <c r="CG266" s="56"/>
      <c r="CH266" s="56"/>
      <c r="CI266" s="56"/>
      <c r="CJ266" s="56"/>
      <c r="CL266" s="56"/>
      <c r="CM266" s="56"/>
      <c r="CN266" s="56"/>
      <c r="CO266" s="56"/>
      <c r="CP266" s="56"/>
      <c r="CQ266" s="56"/>
      <c r="CR266" s="56"/>
      <c r="CS266" s="56"/>
      <c r="CT266" s="56"/>
      <c r="CV266" s="56"/>
      <c r="CW266" s="56"/>
      <c r="CX266" s="56"/>
      <c r="CY266" s="56"/>
      <c r="CZ266" s="56"/>
      <c r="DA266" s="56"/>
      <c r="DB266" s="56"/>
      <c r="DC266" s="56"/>
      <c r="DD266" s="56"/>
      <c r="DF266" s="56"/>
      <c r="DG266" s="56"/>
      <c r="DH266" s="56"/>
      <c r="DI266" s="56"/>
      <c r="DJ266" s="56"/>
      <c r="DK266" s="56"/>
      <c r="DL266" s="56"/>
      <c r="DM266" s="56"/>
      <c r="DN266" s="56"/>
      <c r="DP266" s="56"/>
      <c r="DQ266" s="56"/>
      <c r="DR266" s="56"/>
      <c r="DS266" s="56"/>
      <c r="DT266" s="56"/>
      <c r="DU266" s="56"/>
      <c r="DV266" s="56"/>
      <c r="DW266" s="56"/>
      <c r="DX266" s="56"/>
      <c r="DZ266" s="56"/>
      <c r="EA266" s="56"/>
      <c r="EB266" s="56"/>
      <c r="EC266" s="56"/>
      <c r="ED266" s="56"/>
      <c r="EE266" s="56"/>
      <c r="EF266" s="56"/>
      <c r="EG266" s="56"/>
      <c r="EH266" s="56"/>
      <c r="EJ266" s="56"/>
      <c r="EK266" s="56"/>
      <c r="EL266" s="56"/>
      <c r="EM266" s="56"/>
      <c r="EN266" s="56"/>
      <c r="EO266" s="56"/>
      <c r="EP266" s="56"/>
      <c r="EQ266" s="56"/>
      <c r="ER266" s="56"/>
      <c r="ET266" s="56"/>
      <c r="EU266" s="56"/>
      <c r="EV266" s="56"/>
      <c r="EW266" s="56"/>
      <c r="EX266" s="56"/>
      <c r="EY266" s="56"/>
      <c r="EZ266" s="56"/>
      <c r="FA266" s="56"/>
      <c r="FB266" s="56"/>
      <c r="FD266" s="56"/>
      <c r="FE266" s="56"/>
      <c r="FF266" s="56"/>
      <c r="FG266" s="56"/>
      <c r="FH266" s="56"/>
      <c r="FI266" s="56"/>
      <c r="FJ266" s="56"/>
      <c r="FK266" s="56"/>
      <c r="FL266" s="56"/>
      <c r="FN266" s="56"/>
      <c r="FO266" s="56"/>
      <c r="FP266" s="56"/>
      <c r="FQ266" s="56"/>
      <c r="FR266" s="56"/>
      <c r="FS266" s="56"/>
      <c r="FT266" s="56"/>
      <c r="FU266" s="56"/>
      <c r="FV266" s="56"/>
      <c r="FX266" s="56"/>
      <c r="FY266" s="56"/>
      <c r="FZ266" s="56"/>
      <c r="GA266" s="56"/>
      <c r="GB266" s="56"/>
      <c r="GC266" s="56"/>
      <c r="GD266" s="56"/>
      <c r="GE266" s="56"/>
      <c r="GF266" s="56"/>
      <c r="GH266" s="56"/>
      <c r="GI266" s="56"/>
      <c r="GJ266" s="56"/>
      <c r="GK266" s="56"/>
      <c r="GL266" s="56"/>
      <c r="GM266" s="56"/>
      <c r="GN266" s="56"/>
      <c r="GO266" s="56"/>
      <c r="GP266" s="56"/>
      <c r="GR266" s="56"/>
      <c r="GS266" s="56"/>
      <c r="GT266" s="56"/>
      <c r="GU266" s="56"/>
      <c r="GV266" s="56"/>
      <c r="GW266" s="56"/>
      <c r="GX266" s="56"/>
      <c r="GY266" s="56"/>
      <c r="GZ266" s="56"/>
      <c r="HB266" s="56"/>
      <c r="HC266" s="56"/>
      <c r="HD266" s="56"/>
      <c r="HE266" s="56"/>
      <c r="HF266" s="56"/>
      <c r="HG266" s="56"/>
      <c r="HH266" s="56"/>
      <c r="HI266" s="56"/>
      <c r="HJ266" s="56"/>
      <c r="HL266" s="56"/>
      <c r="HM266" s="56"/>
      <c r="HN266" s="56"/>
      <c r="HO266" s="56"/>
      <c r="HP266" s="56"/>
      <c r="HQ266" s="56"/>
      <c r="HR266" s="56"/>
      <c r="HS266" s="56"/>
      <c r="HT266" s="56"/>
      <c r="HV266" s="56"/>
      <c r="HW266" s="56"/>
      <c r="HX266" s="56"/>
      <c r="HY266" s="56"/>
      <c r="HZ266" s="56"/>
      <c r="IA266" s="56"/>
      <c r="IB266" s="56"/>
      <c r="IC266" s="56"/>
      <c r="ID266" s="56"/>
      <c r="IF266" s="56"/>
      <c r="IG266" s="56"/>
      <c r="IH266" s="56"/>
      <c r="II266" s="56"/>
      <c r="IJ266" s="56"/>
      <c r="IK266" s="56"/>
      <c r="IL266" s="56"/>
      <c r="IM266" s="56"/>
      <c r="IN266" s="56"/>
      <c r="IP266" s="56"/>
      <c r="IQ266" s="56"/>
      <c r="IR266" s="56"/>
      <c r="IS266" s="56"/>
      <c r="IT266" s="56"/>
      <c r="IU266" s="56"/>
    </row>
    <row r="267" spans="1:255" ht="12.75" customHeight="1" thickBot="1" x14ac:dyDescent="0.25">
      <c r="A267" s="597"/>
      <c r="B267" s="109"/>
      <c r="C267" s="88" t="s">
        <v>69</v>
      </c>
      <c r="D267" s="10"/>
      <c r="E267" s="308"/>
      <c r="F267" s="20"/>
      <c r="G267" s="308"/>
      <c r="H267" s="308"/>
      <c r="I267" s="49"/>
    </row>
    <row r="268" spans="1:255" ht="13.5" thickBot="1" x14ac:dyDescent="0.25">
      <c r="A268" s="597"/>
      <c r="B268" s="109"/>
      <c r="C268" s="88" t="s">
        <v>71</v>
      </c>
      <c r="D268" s="10"/>
      <c r="E268" s="308"/>
      <c r="F268" s="20"/>
      <c r="G268" s="308"/>
      <c r="H268" s="308"/>
      <c r="I268" s="49"/>
    </row>
    <row r="269" spans="1:255" ht="12.75" customHeight="1" thickBot="1" x14ac:dyDescent="0.25">
      <c r="A269" s="597"/>
      <c r="B269" s="109"/>
      <c r="C269" s="88" t="s">
        <v>72</v>
      </c>
      <c r="D269" s="10"/>
      <c r="E269" s="308"/>
      <c r="F269" s="20"/>
      <c r="G269" s="308"/>
      <c r="H269" s="308"/>
      <c r="I269" s="49"/>
    </row>
    <row r="270" spans="1:255" ht="12.75" customHeight="1" thickBot="1" x14ac:dyDescent="0.25">
      <c r="A270" s="597"/>
      <c r="B270" s="109"/>
      <c r="C270" s="88" t="s">
        <v>73</v>
      </c>
      <c r="D270" s="9"/>
      <c r="E270" s="205"/>
      <c r="F270" s="20"/>
      <c r="G270" s="205"/>
      <c r="H270" s="205"/>
      <c r="I270" s="49"/>
    </row>
    <row r="271" spans="1:255" ht="12.75" customHeight="1" thickBot="1" x14ac:dyDescent="0.25">
      <c r="A271" s="597"/>
      <c r="B271" s="109"/>
      <c r="C271" s="88" t="s">
        <v>74</v>
      </c>
      <c r="D271" s="9"/>
      <c r="E271" s="205"/>
      <c r="F271" s="20"/>
      <c r="G271" s="205"/>
      <c r="H271" s="205"/>
      <c r="I271" s="49"/>
    </row>
    <row r="272" spans="1:255" ht="13.5" thickBot="1" x14ac:dyDescent="0.25">
      <c r="A272" s="597"/>
      <c r="B272" s="109"/>
      <c r="C272" s="88" t="s">
        <v>75</v>
      </c>
      <c r="D272" s="9"/>
      <c r="E272" s="205"/>
      <c r="F272" s="20"/>
      <c r="G272" s="205"/>
      <c r="H272" s="205"/>
      <c r="I272" s="49"/>
    </row>
    <row r="273" spans="1:9" ht="13.5" thickBot="1" x14ac:dyDescent="0.25">
      <c r="A273" s="597"/>
      <c r="B273" s="109"/>
      <c r="C273" s="88" t="s">
        <v>76</v>
      </c>
      <c r="D273" s="9"/>
      <c r="E273" s="205"/>
      <c r="F273" s="20"/>
      <c r="G273" s="205"/>
      <c r="H273" s="205"/>
      <c r="I273" s="49"/>
    </row>
    <row r="274" spans="1:9" ht="13.5" thickBot="1" x14ac:dyDescent="0.25">
      <c r="A274" s="597"/>
      <c r="B274" s="109"/>
      <c r="C274" s="88" t="s">
        <v>77</v>
      </c>
      <c r="D274" s="9"/>
      <c r="E274" s="205"/>
      <c r="F274" s="20"/>
      <c r="G274" s="205"/>
      <c r="H274" s="205"/>
      <c r="I274" s="49"/>
    </row>
    <row r="275" spans="1:9" ht="13.5" thickBot="1" x14ac:dyDescent="0.25">
      <c r="A275" s="597"/>
      <c r="B275" s="109"/>
      <c r="C275" s="88" t="s">
        <v>78</v>
      </c>
      <c r="D275" s="9"/>
      <c r="E275" s="205"/>
      <c r="F275" s="20"/>
      <c r="G275" s="205"/>
      <c r="H275" s="205"/>
      <c r="I275" s="49"/>
    </row>
    <row r="276" spans="1:9" ht="13.5" thickBot="1" x14ac:dyDescent="0.25">
      <c r="A276" s="598"/>
      <c r="B276" s="109"/>
      <c r="C276" s="88" t="s">
        <v>79</v>
      </c>
      <c r="D276" s="214"/>
      <c r="E276" s="217"/>
      <c r="F276" s="214"/>
      <c r="G276" s="217"/>
      <c r="H276" s="217"/>
      <c r="I276" s="49"/>
    </row>
    <row r="277" spans="1:9" ht="26.25" thickBot="1" x14ac:dyDescent="0.25">
      <c r="A277" s="120" t="s">
        <v>87</v>
      </c>
      <c r="B277" s="167"/>
      <c r="C277" s="88" t="s">
        <v>86</v>
      </c>
      <c r="D277" s="241"/>
      <c r="E277" s="242"/>
      <c r="F277" s="241"/>
      <c r="G277" s="242"/>
      <c r="H277" s="242"/>
      <c r="I277" s="49">
        <v>74980.800000000003</v>
      </c>
    </row>
    <row r="278" spans="1:9" ht="13.5" thickBot="1" x14ac:dyDescent="0.25">
      <c r="A278" s="46"/>
      <c r="B278" s="79">
        <f>SUM(B265:B277)</f>
        <v>0</v>
      </c>
      <c r="C278" s="78"/>
      <c r="D278" s="79"/>
      <c r="E278" s="80"/>
      <c r="F278" s="78"/>
      <c r="G278" s="78"/>
      <c r="H278" s="79" t="s">
        <v>16</v>
      </c>
      <c r="I278" s="81">
        <f>SUM(I265:I277)</f>
        <v>74980.800000000003</v>
      </c>
    </row>
    <row r="279" spans="1:9" ht="51.75" thickBot="1" x14ac:dyDescent="0.25">
      <c r="A279" s="137" t="s">
        <v>97</v>
      </c>
      <c r="B279" s="117" t="s">
        <v>15</v>
      </c>
      <c r="C279" s="117" t="s">
        <v>4</v>
      </c>
      <c r="D279" s="117" t="s">
        <v>22</v>
      </c>
      <c r="E279" s="285" t="s">
        <v>17</v>
      </c>
      <c r="F279" s="117" t="s">
        <v>18</v>
      </c>
      <c r="G279" s="117" t="s">
        <v>9</v>
      </c>
      <c r="H279" s="117" t="s">
        <v>12</v>
      </c>
      <c r="I279" s="118" t="s">
        <v>11</v>
      </c>
    </row>
    <row r="280" spans="1:9" ht="13.5" thickBot="1" x14ac:dyDescent="0.25">
      <c r="A280" s="209"/>
      <c r="B280" s="188"/>
      <c r="C280" s="73" t="s">
        <v>86</v>
      </c>
      <c r="D280" s="166"/>
      <c r="E280" s="53"/>
      <c r="F280" s="53"/>
      <c r="G280" s="53"/>
      <c r="H280" s="156"/>
      <c r="I280" s="571">
        <v>118828.98</v>
      </c>
    </row>
    <row r="281" spans="1:9" ht="13.5" thickBot="1" x14ac:dyDescent="0.25">
      <c r="A281" s="137"/>
      <c r="B281" s="277"/>
      <c r="C281" s="78"/>
      <c r="D281" s="79"/>
      <c r="E281" s="80"/>
      <c r="F281" s="78"/>
      <c r="G281" s="78"/>
      <c r="H281" s="79"/>
      <c r="I281" s="81">
        <f>SUM(I280)</f>
        <v>118828.98</v>
      </c>
    </row>
    <row r="282" spans="1:9" x14ac:dyDescent="0.2">
      <c r="A282" s="9"/>
      <c r="B282" s="9"/>
      <c r="C282" s="9"/>
      <c r="D282" s="9"/>
      <c r="E282" s="9"/>
      <c r="F282" s="20"/>
      <c r="G282" s="20"/>
      <c r="H282" s="20"/>
      <c r="I282" s="20"/>
    </row>
    <row r="283" spans="1:9" ht="12.75" customHeight="1" x14ac:dyDescent="0.2">
      <c r="A283" s="21" t="s">
        <v>20</v>
      </c>
      <c r="B283" s="22"/>
      <c r="C283" s="23"/>
      <c r="D283" s="4" t="s">
        <v>8</v>
      </c>
      <c r="E283" s="4" t="s">
        <v>5</v>
      </c>
      <c r="F283" s="122" t="s">
        <v>6</v>
      </c>
    </row>
    <row r="284" spans="1:9" ht="12.75" customHeight="1" x14ac:dyDescent="0.2">
      <c r="A284" s="593" t="s">
        <v>14</v>
      </c>
      <c r="B284" s="594"/>
      <c r="C284" s="25"/>
      <c r="D284" s="26">
        <f>B70</f>
        <v>143314.99899999998</v>
      </c>
      <c r="E284" s="26">
        <f>I70</f>
        <v>32903.110400000005</v>
      </c>
      <c r="F284" s="123">
        <f>D284+E284</f>
        <v>176218.10939999999</v>
      </c>
    </row>
    <row r="285" spans="1:9" ht="12.75" customHeight="1" x14ac:dyDescent="0.2">
      <c r="A285" s="593" t="s">
        <v>1603</v>
      </c>
      <c r="B285" s="594"/>
      <c r="C285" s="25"/>
      <c r="D285" s="26">
        <f>B194</f>
        <v>212295.75999999998</v>
      </c>
      <c r="E285" s="26">
        <f>I194</f>
        <v>44326.93</v>
      </c>
      <c r="F285" s="123">
        <f>D285+E285</f>
        <v>256622.68999999997</v>
      </c>
    </row>
    <row r="286" spans="1:9" ht="12.75" customHeight="1" x14ac:dyDescent="0.2">
      <c r="A286" s="593" t="s">
        <v>13</v>
      </c>
      <c r="B286" s="594"/>
      <c r="C286" s="25"/>
      <c r="D286" s="26">
        <f>B214</f>
        <v>107838.16040000001</v>
      </c>
      <c r="E286" s="26">
        <f>I214</f>
        <v>1123.2</v>
      </c>
      <c r="F286" s="123">
        <f>D286+E286</f>
        <v>108961.36040000001</v>
      </c>
    </row>
    <row r="287" spans="1:9" ht="12.75" customHeight="1" x14ac:dyDescent="0.2">
      <c r="A287" s="593" t="s">
        <v>383</v>
      </c>
      <c r="B287" s="594"/>
      <c r="C287" s="25"/>
      <c r="D287" s="26">
        <f>B229</f>
        <v>151886.16</v>
      </c>
      <c r="E287" s="26">
        <f>I229</f>
        <v>1186</v>
      </c>
      <c r="F287" s="123">
        <f>D287+E287</f>
        <v>153072.16</v>
      </c>
      <c r="G287" s="56"/>
    </row>
    <row r="288" spans="1:9" ht="12.75" customHeight="1" x14ac:dyDescent="0.2">
      <c r="A288" s="593" t="s">
        <v>25</v>
      </c>
      <c r="B288" s="594"/>
      <c r="C288" s="25"/>
      <c r="D288" s="26">
        <f>B263</f>
        <v>55531.527999999998</v>
      </c>
      <c r="E288" s="26">
        <f>I263</f>
        <v>1876.76</v>
      </c>
      <c r="F288" s="123">
        <f>D288+E288</f>
        <v>57408.288</v>
      </c>
      <c r="G288" s="56"/>
    </row>
    <row r="289" spans="1:7" ht="12.75" customHeight="1" x14ac:dyDescent="0.2">
      <c r="A289" s="607" t="s">
        <v>68</v>
      </c>
      <c r="B289" s="608"/>
      <c r="C289" s="248"/>
      <c r="D289" s="249"/>
      <c r="E289" s="249"/>
      <c r="F289" s="245">
        <f>F290+F291+F292+F293+F294</f>
        <v>251402.16999999998</v>
      </c>
      <c r="G289" s="56"/>
    </row>
    <row r="290" spans="1:7" ht="12.75" customHeight="1" x14ac:dyDescent="0.2">
      <c r="A290" s="605" t="s">
        <v>81</v>
      </c>
      <c r="B290" s="606"/>
      <c r="C290" s="25"/>
      <c r="D290" s="26"/>
      <c r="E290" s="26"/>
      <c r="F290" s="123">
        <f>I243</f>
        <v>24990.82</v>
      </c>
      <c r="G290" s="56"/>
    </row>
    <row r="291" spans="1:7" ht="12.75" customHeight="1" x14ac:dyDescent="0.2">
      <c r="A291" s="605" t="s">
        <v>91</v>
      </c>
      <c r="B291" s="606"/>
      <c r="C291" s="25"/>
      <c r="D291" s="26"/>
      <c r="E291" s="26"/>
      <c r="F291" s="123">
        <f>I244</f>
        <v>189284.03</v>
      </c>
      <c r="G291" s="56"/>
    </row>
    <row r="292" spans="1:7" ht="12.75" customHeight="1" x14ac:dyDescent="0.2">
      <c r="A292" s="605" t="s">
        <v>83</v>
      </c>
      <c r="B292" s="606"/>
      <c r="C292" s="25"/>
      <c r="D292" s="26"/>
      <c r="E292" s="26"/>
      <c r="F292" s="123">
        <f>I245</f>
        <v>12750.05</v>
      </c>
      <c r="G292" s="56"/>
    </row>
    <row r="293" spans="1:7" ht="12.75" customHeight="1" x14ac:dyDescent="0.2">
      <c r="A293" s="605" t="s">
        <v>85</v>
      </c>
      <c r="B293" s="606"/>
      <c r="C293" s="25"/>
      <c r="D293" s="26"/>
      <c r="E293" s="26"/>
      <c r="F293" s="123">
        <f>I246</f>
        <v>13632.47</v>
      </c>
      <c r="G293" s="56"/>
    </row>
    <row r="294" spans="1:7" ht="12.75" customHeight="1" x14ac:dyDescent="0.2">
      <c r="A294" s="605" t="s">
        <v>88</v>
      </c>
      <c r="B294" s="606"/>
      <c r="C294" s="25"/>
      <c r="D294" s="26"/>
      <c r="E294" s="26"/>
      <c r="F294" s="123">
        <f>I247</f>
        <v>10744.8</v>
      </c>
      <c r="G294" s="56"/>
    </row>
    <row r="295" spans="1:7" ht="12.75" customHeight="1" x14ac:dyDescent="0.2">
      <c r="A295" s="614" t="s">
        <v>2</v>
      </c>
      <c r="B295" s="615"/>
      <c r="C295" s="25"/>
      <c r="D295" s="26">
        <f>B278</f>
        <v>0</v>
      </c>
      <c r="E295" s="26"/>
      <c r="F295" s="123">
        <f>D295+E295+I278</f>
        <v>74980.800000000003</v>
      </c>
      <c r="G295" s="56"/>
    </row>
    <row r="296" spans="1:7" ht="12.75" customHeight="1" x14ac:dyDescent="0.2">
      <c r="A296" s="614" t="s">
        <v>97</v>
      </c>
      <c r="B296" s="615"/>
      <c r="C296" s="25"/>
      <c r="D296" s="26"/>
      <c r="E296" s="26"/>
      <c r="F296" s="123">
        <f>I281</f>
        <v>118828.98</v>
      </c>
      <c r="G296" s="56"/>
    </row>
    <row r="297" spans="1:7" ht="12.75" customHeight="1" x14ac:dyDescent="0.2">
      <c r="A297" s="612" t="s">
        <v>21</v>
      </c>
      <c r="B297" s="613"/>
      <c r="C297" s="27"/>
      <c r="D297" s="28">
        <f>SUM(D284:D295)</f>
        <v>670866.60739999998</v>
      </c>
      <c r="E297" s="28">
        <f>SUM(E284:E288)</f>
        <v>81416.00039999999</v>
      </c>
      <c r="F297" s="124">
        <f>F284+F285+F286+F287+F288+F289+F295+F296</f>
        <v>1197494.5578000001</v>
      </c>
    </row>
  </sheetData>
  <autoFilter ref="A5:I71"/>
  <mergeCells count="110">
    <mergeCell ref="C56:C69"/>
    <mergeCell ref="D67:D69"/>
    <mergeCell ref="B56:B69"/>
    <mergeCell ref="D46:D55"/>
    <mergeCell ref="C46:C55"/>
    <mergeCell ref="B46:B55"/>
    <mergeCell ref="C167:C168"/>
    <mergeCell ref="D167:D168"/>
    <mergeCell ref="B170:B186"/>
    <mergeCell ref="C170:C186"/>
    <mergeCell ref="D185:D186"/>
    <mergeCell ref="D172:D176"/>
    <mergeCell ref="D177:D179"/>
    <mergeCell ref="A172:A184"/>
    <mergeCell ref="A185:A186"/>
    <mergeCell ref="A188:A192"/>
    <mergeCell ref="A285:B285"/>
    <mergeCell ref="C187:C192"/>
    <mergeCell ref="D188:D192"/>
    <mergeCell ref="B187:B192"/>
    <mergeCell ref="B23:B24"/>
    <mergeCell ref="A167:A168"/>
    <mergeCell ref="A121:A127"/>
    <mergeCell ref="A25:A26"/>
    <mergeCell ref="B25:B26"/>
    <mergeCell ref="A143:A157"/>
    <mergeCell ref="B129:B157"/>
    <mergeCell ref="A29:A45"/>
    <mergeCell ref="B167:B168"/>
    <mergeCell ref="A46:A55"/>
    <mergeCell ref="A297:B297"/>
    <mergeCell ref="A289:B289"/>
    <mergeCell ref="A265:A276"/>
    <mergeCell ref="A295:B295"/>
    <mergeCell ref="A294:B294"/>
    <mergeCell ref="A288:B288"/>
    <mergeCell ref="A286:B286"/>
    <mergeCell ref="A284:B284"/>
    <mergeCell ref="A292:B292"/>
    <mergeCell ref="A287:B287"/>
    <mergeCell ref="G1:H1"/>
    <mergeCell ref="A1:B1"/>
    <mergeCell ref="G2:H2"/>
    <mergeCell ref="D72:D75"/>
    <mergeCell ref="A7:A15"/>
    <mergeCell ref="B7:B15"/>
    <mergeCell ref="D20:D22"/>
    <mergeCell ref="B20:B22"/>
    <mergeCell ref="A23:A24"/>
    <mergeCell ref="D23:D24"/>
    <mergeCell ref="D158:D163"/>
    <mergeCell ref="A291:B291"/>
    <mergeCell ref="A158:A163"/>
    <mergeCell ref="D164:D165"/>
    <mergeCell ref="A231:A243"/>
    <mergeCell ref="B158:B163"/>
    <mergeCell ref="A290:B290"/>
    <mergeCell ref="A209:A213"/>
    <mergeCell ref="A164:A165"/>
    <mergeCell ref="A170:A171"/>
    <mergeCell ref="C23:C24"/>
    <mergeCell ref="D79:D85"/>
    <mergeCell ref="A296:B296"/>
    <mergeCell ref="D129:D133"/>
    <mergeCell ref="D143:D148"/>
    <mergeCell ref="A134:A142"/>
    <mergeCell ref="D76:D78"/>
    <mergeCell ref="A86:A94"/>
    <mergeCell ref="D153:D157"/>
    <mergeCell ref="A293:B293"/>
    <mergeCell ref="A20:A22"/>
    <mergeCell ref="C20:C22"/>
    <mergeCell ref="D86:D94"/>
    <mergeCell ref="D7:D15"/>
    <mergeCell ref="A72:A75"/>
    <mergeCell ref="C72:C95"/>
    <mergeCell ref="A76:A78"/>
    <mergeCell ref="C7:C15"/>
    <mergeCell ref="A27:A28"/>
    <mergeCell ref="D27:D28"/>
    <mergeCell ref="A129:A133"/>
    <mergeCell ref="C25:C26"/>
    <mergeCell ref="D25:D26"/>
    <mergeCell ref="A96:A109"/>
    <mergeCell ref="B96:B111"/>
    <mergeCell ref="A79:A85"/>
    <mergeCell ref="D110:D111"/>
    <mergeCell ref="A110:A111"/>
    <mergeCell ref="A112:A120"/>
    <mergeCell ref="A56:A66"/>
    <mergeCell ref="A67:A69"/>
    <mergeCell ref="D180:D184"/>
    <mergeCell ref="B72:B95"/>
    <mergeCell ref="B112:B128"/>
    <mergeCell ref="D121:D127"/>
    <mergeCell ref="D170:D171"/>
    <mergeCell ref="C112:C128"/>
    <mergeCell ref="C96:C111"/>
    <mergeCell ref="D96:D109"/>
    <mergeCell ref="C129:C157"/>
    <mergeCell ref="D112:D120"/>
    <mergeCell ref="D134:D142"/>
    <mergeCell ref="C164:C165"/>
    <mergeCell ref="C158:C163"/>
    <mergeCell ref="B164:B165"/>
    <mergeCell ref="C27:C45"/>
    <mergeCell ref="D29:D45"/>
    <mergeCell ref="B27:B45"/>
    <mergeCell ref="D56:D66"/>
    <mergeCell ref="D149:D152"/>
  </mergeCells>
  <phoneticPr fontId="0" type="noConversion"/>
  <pageMargins left="0.35433070866141736" right="0.35433070866141736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7"/>
  <dimension ref="A1:IU98"/>
  <sheetViews>
    <sheetView topLeftCell="A73" zoomScaleNormal="100" workbookViewId="0">
      <selection activeCell="A90" sqref="A90:B90"/>
    </sheetView>
  </sheetViews>
  <sheetFormatPr defaultRowHeight="12.75" customHeight="1" x14ac:dyDescent="0.2"/>
  <cols>
    <col min="1" max="1" width="23" customWidth="1"/>
    <col min="2" max="2" width="10.28515625" customWidth="1"/>
    <col min="3" max="3" width="13.7109375" customWidth="1"/>
    <col min="4" max="4" width="17.5703125" customWidth="1"/>
    <col min="5" max="5" width="26.5703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18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18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160</v>
      </c>
      <c r="E2" s="5">
        <v>11809.44</v>
      </c>
      <c r="F2" s="6">
        <v>12435.59</v>
      </c>
      <c r="G2" s="586">
        <f>E2-F2</f>
        <v>-626.14999999999964</v>
      </c>
      <c r="H2" s="587"/>
    </row>
    <row r="3" spans="1:18" ht="12.75" customHeight="1" x14ac:dyDescent="0.2">
      <c r="A3" s="1" t="s">
        <v>27</v>
      </c>
      <c r="B3" s="2"/>
      <c r="C3" s="1" t="s">
        <v>27</v>
      </c>
      <c r="D3" s="1" t="s">
        <v>55</v>
      </c>
      <c r="E3" s="1">
        <v>2</v>
      </c>
      <c r="F3" s="1"/>
      <c r="G3" s="1"/>
      <c r="H3" s="1" t="s">
        <v>24</v>
      </c>
      <c r="I3" s="8">
        <f>F2-F98</f>
        <v>731.13999999999942</v>
      </c>
    </row>
    <row r="4" spans="1:18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18" s="45" customFormat="1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  <c r="J5"/>
      <c r="K5"/>
      <c r="L5"/>
      <c r="M5"/>
      <c r="N5"/>
      <c r="O5"/>
      <c r="P5"/>
      <c r="Q5"/>
      <c r="R5"/>
    </row>
    <row r="6" spans="1:18" s="45" customFormat="1" ht="12.75" customHeight="1" x14ac:dyDescent="0.2">
      <c r="A6" s="223"/>
      <c r="B6" s="33">
        <v>0</v>
      </c>
      <c r="C6" s="33" t="s">
        <v>65</v>
      </c>
      <c r="D6" s="34"/>
      <c r="E6" s="35"/>
      <c r="F6" s="35"/>
      <c r="G6" s="35"/>
      <c r="H6" s="36"/>
      <c r="I6" s="160">
        <f t="shared" ref="I6:I16" si="0">G6*H6</f>
        <v>0</v>
      </c>
    </row>
    <row r="7" spans="1:18" s="45" customFormat="1" ht="12.75" customHeight="1" x14ac:dyDescent="0.2">
      <c r="A7" s="224"/>
      <c r="B7" s="13">
        <v>0</v>
      </c>
      <c r="C7" s="13" t="s">
        <v>66</v>
      </c>
      <c r="D7" s="14"/>
      <c r="E7" s="15"/>
      <c r="F7" s="15"/>
      <c r="G7" s="15"/>
      <c r="H7" s="16"/>
      <c r="I7" s="43">
        <f t="shared" si="0"/>
        <v>0</v>
      </c>
    </row>
    <row r="8" spans="1:18" s="45" customFormat="1" ht="12.75" customHeight="1" x14ac:dyDescent="0.2">
      <c r="A8" s="224"/>
      <c r="B8" s="13">
        <v>0</v>
      </c>
      <c r="C8" s="13" t="s">
        <v>69</v>
      </c>
      <c r="D8" s="14"/>
      <c r="E8" s="15"/>
      <c r="F8" s="15"/>
      <c r="G8" s="15"/>
      <c r="H8" s="16"/>
      <c r="I8" s="43">
        <f t="shared" si="0"/>
        <v>0</v>
      </c>
    </row>
    <row r="9" spans="1:18" s="45" customFormat="1" ht="12.75" customHeight="1" x14ac:dyDescent="0.2">
      <c r="A9" s="224"/>
      <c r="B9" s="13">
        <v>0</v>
      </c>
      <c r="C9" s="13" t="s">
        <v>71</v>
      </c>
      <c r="D9" s="14"/>
      <c r="E9" s="15"/>
      <c r="F9" s="15"/>
      <c r="G9" s="15"/>
      <c r="H9" s="16"/>
      <c r="I9" s="43">
        <f t="shared" si="0"/>
        <v>0</v>
      </c>
    </row>
    <row r="10" spans="1:18" s="45" customFormat="1" ht="12.75" customHeight="1" x14ac:dyDescent="0.2">
      <c r="A10" s="224"/>
      <c r="B10" s="13">
        <v>0</v>
      </c>
      <c r="C10" s="13" t="s">
        <v>72</v>
      </c>
      <c r="D10" s="14"/>
      <c r="E10" s="15"/>
      <c r="F10" s="15"/>
      <c r="G10" s="15"/>
      <c r="H10" s="16"/>
      <c r="I10" s="43">
        <f t="shared" si="0"/>
        <v>0</v>
      </c>
    </row>
    <row r="11" spans="1:18" s="45" customFormat="1" ht="12.75" customHeight="1" x14ac:dyDescent="0.2">
      <c r="A11" s="224"/>
      <c r="B11" s="13">
        <v>0</v>
      </c>
      <c r="C11" s="13" t="s">
        <v>73</v>
      </c>
      <c r="D11" s="14"/>
      <c r="E11" s="15"/>
      <c r="F11" s="15"/>
      <c r="G11" s="15"/>
      <c r="H11" s="16"/>
      <c r="I11" s="43">
        <f t="shared" si="0"/>
        <v>0</v>
      </c>
    </row>
    <row r="12" spans="1:18" s="45" customFormat="1" ht="12.75" customHeight="1" x14ac:dyDescent="0.2">
      <c r="A12" s="224"/>
      <c r="B12" s="13">
        <v>0</v>
      </c>
      <c r="C12" s="13" t="s">
        <v>74</v>
      </c>
      <c r="D12" s="14"/>
      <c r="E12" s="15"/>
      <c r="F12" s="15"/>
      <c r="G12" s="15"/>
      <c r="H12" s="16"/>
      <c r="I12" s="43">
        <f t="shared" si="0"/>
        <v>0</v>
      </c>
    </row>
    <row r="13" spans="1:18" s="45" customFormat="1" ht="12.75" customHeight="1" x14ac:dyDescent="0.2">
      <c r="A13" s="224"/>
      <c r="B13" s="13">
        <v>0</v>
      </c>
      <c r="C13" s="13" t="s">
        <v>75</v>
      </c>
      <c r="D13" s="14"/>
      <c r="E13" s="15"/>
      <c r="F13" s="15"/>
      <c r="G13" s="15"/>
      <c r="H13" s="16"/>
      <c r="I13" s="43">
        <f t="shared" si="0"/>
        <v>0</v>
      </c>
    </row>
    <row r="14" spans="1:18" s="45" customFormat="1" ht="12.75" customHeight="1" x14ac:dyDescent="0.2">
      <c r="A14" s="224"/>
      <c r="B14" s="13">
        <v>0</v>
      </c>
      <c r="C14" s="13" t="s">
        <v>76</v>
      </c>
      <c r="D14" s="14"/>
      <c r="E14" s="15"/>
      <c r="F14" s="15"/>
      <c r="G14" s="15"/>
      <c r="H14" s="16"/>
      <c r="I14" s="43">
        <f t="shared" si="0"/>
        <v>0</v>
      </c>
    </row>
    <row r="15" spans="1:18" s="45" customFormat="1" ht="12.75" customHeight="1" x14ac:dyDescent="0.2">
      <c r="A15" s="224"/>
      <c r="B15" s="13">
        <v>0</v>
      </c>
      <c r="C15" s="13" t="s">
        <v>77</v>
      </c>
      <c r="D15" s="14"/>
      <c r="E15" s="15"/>
      <c r="F15" s="15"/>
      <c r="G15" s="15"/>
      <c r="H15" s="16"/>
      <c r="I15" s="43">
        <f t="shared" si="0"/>
        <v>0</v>
      </c>
    </row>
    <row r="16" spans="1:18" s="45" customFormat="1" ht="12.75" customHeight="1" x14ac:dyDescent="0.2">
      <c r="A16" s="224"/>
      <c r="B16" s="13">
        <v>0</v>
      </c>
      <c r="C16" s="13" t="s">
        <v>78</v>
      </c>
      <c r="D16" s="14"/>
      <c r="E16" s="15"/>
      <c r="F16" s="15"/>
      <c r="G16" s="15"/>
      <c r="H16" s="16"/>
      <c r="I16" s="43">
        <f t="shared" si="0"/>
        <v>0</v>
      </c>
    </row>
    <row r="17" spans="1:18" s="45" customFormat="1" ht="12.75" customHeight="1" x14ac:dyDescent="0.2">
      <c r="A17" s="224"/>
      <c r="B17" s="13">
        <v>0</v>
      </c>
      <c r="C17" s="13" t="s">
        <v>79</v>
      </c>
      <c r="D17" s="14"/>
      <c r="E17" s="15"/>
      <c r="F17" s="15"/>
      <c r="G17" s="15"/>
      <c r="H17" s="16"/>
      <c r="I17" s="43">
        <f>G17*H17</f>
        <v>0</v>
      </c>
      <c r="J17"/>
      <c r="K17"/>
      <c r="L17"/>
      <c r="M17"/>
      <c r="N17"/>
      <c r="O17"/>
      <c r="P17"/>
      <c r="Q17"/>
      <c r="R17"/>
    </row>
    <row r="18" spans="1:18" ht="12.75" customHeight="1" thickBot="1" x14ac:dyDescent="0.25">
      <c r="A18" s="183"/>
      <c r="B18" s="200">
        <f>SUM(B6:B17)</f>
        <v>0</v>
      </c>
      <c r="C18" s="201"/>
      <c r="D18" s="200"/>
      <c r="E18" s="202"/>
      <c r="F18" s="201"/>
      <c r="G18" s="201"/>
      <c r="H18" s="338" t="s">
        <v>16</v>
      </c>
      <c r="I18" s="229">
        <f>SUM(I6:I17)</f>
        <v>0</v>
      </c>
    </row>
    <row r="19" spans="1:18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21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18" ht="12.75" customHeight="1" thickBot="1" x14ac:dyDescent="0.25">
      <c r="A20" s="230"/>
      <c r="B20" s="107">
        <v>0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18" ht="12.75" customHeight="1" thickBot="1" x14ac:dyDescent="0.25">
      <c r="A21" s="230"/>
      <c r="B21" s="125">
        <v>0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18" ht="12.75" customHeight="1" thickBot="1" x14ac:dyDescent="0.25">
      <c r="A22" s="230"/>
      <c r="B22" s="109">
        <v>0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18" ht="12.75" customHeight="1" thickBot="1" x14ac:dyDescent="0.25">
      <c r="A23" s="230"/>
      <c r="B23" s="109">
        <v>0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18" ht="12.75" customHeight="1" thickBot="1" x14ac:dyDescent="0.25">
      <c r="A24" s="230"/>
      <c r="B24" s="109">
        <v>0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18" ht="12.75" customHeight="1" thickBot="1" x14ac:dyDescent="0.25">
      <c r="A25" s="230"/>
      <c r="B25" s="109">
        <v>0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18" ht="12.75" customHeight="1" thickBot="1" x14ac:dyDescent="0.25">
      <c r="A26" s="230"/>
      <c r="B26" s="109">
        <v>0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18" ht="12.75" customHeight="1" thickBot="1" x14ac:dyDescent="0.25">
      <c r="A27" s="224"/>
      <c r="B27" s="109">
        <v>0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18" ht="12.75" customHeight="1" thickBot="1" x14ac:dyDescent="0.25">
      <c r="A28" s="224"/>
      <c r="B28" s="109">
        <v>0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18" ht="12.75" customHeight="1" thickBot="1" x14ac:dyDescent="0.25">
      <c r="A29" s="224"/>
      <c r="B29" s="109">
        <v>0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18" ht="12.75" customHeight="1" thickBot="1" x14ac:dyDescent="0.25">
      <c r="A30" s="224"/>
      <c r="B30" s="109">
        <v>0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18" ht="12.75" customHeight="1" thickBot="1" x14ac:dyDescent="0.25">
      <c r="A31" s="224"/>
      <c r="B31" s="109">
        <v>0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18" ht="12.75" customHeight="1" thickBot="1" x14ac:dyDescent="0.25">
      <c r="A32" s="222"/>
      <c r="B32" s="111">
        <f>SUM(B20:B31)</f>
        <v>0</v>
      </c>
      <c r="C32" s="112"/>
      <c r="D32" s="111"/>
      <c r="E32" s="113"/>
      <c r="F32" s="112"/>
      <c r="G32" s="112"/>
      <c r="H32" s="111" t="s">
        <v>16</v>
      </c>
      <c r="I32" s="235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21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390">
        <v>64.95</v>
      </c>
      <c r="C34" s="58" t="s">
        <v>65</v>
      </c>
      <c r="D34" s="67"/>
      <c r="E34" s="59"/>
      <c r="F34" s="59"/>
      <c r="G34" s="59"/>
      <c r="H34" s="60"/>
      <c r="I34" s="61"/>
    </row>
    <row r="35" spans="1:9" ht="12.75" customHeight="1" thickBot="1" x14ac:dyDescent="0.25">
      <c r="A35" s="230"/>
      <c r="B35" s="390">
        <v>67.25</v>
      </c>
      <c r="C35" s="126" t="s">
        <v>66</v>
      </c>
      <c r="D35" s="127"/>
      <c r="E35" s="128"/>
      <c r="F35" s="128"/>
      <c r="G35" s="128"/>
      <c r="H35" s="129"/>
      <c r="I35" s="130"/>
    </row>
    <row r="36" spans="1:9" ht="12.75" customHeight="1" thickBot="1" x14ac:dyDescent="0.25">
      <c r="A36" s="230"/>
      <c r="B36" s="390">
        <v>65.17</v>
      </c>
      <c r="C36" s="88" t="s">
        <v>69</v>
      </c>
      <c r="D36" s="89"/>
      <c r="E36" s="47"/>
      <c r="F36" s="47"/>
      <c r="G36" s="47"/>
      <c r="H36" s="48"/>
      <c r="I36" s="49"/>
    </row>
    <row r="37" spans="1:9" ht="12.75" customHeight="1" thickBot="1" x14ac:dyDescent="0.25">
      <c r="A37" s="230"/>
      <c r="B37" s="390">
        <v>64.150000000000006</v>
      </c>
      <c r="C37" s="88" t="s">
        <v>71</v>
      </c>
      <c r="D37" s="89"/>
      <c r="E37" s="47"/>
      <c r="F37" s="47"/>
      <c r="G37" s="47"/>
      <c r="H37" s="48"/>
      <c r="I37" s="49"/>
    </row>
    <row r="38" spans="1:9" ht="12.75" customHeight="1" thickBot="1" x14ac:dyDescent="0.25">
      <c r="A38" s="230"/>
      <c r="B38" s="390">
        <v>64.81</v>
      </c>
      <c r="C38" s="88" t="s">
        <v>72</v>
      </c>
      <c r="D38" s="89"/>
      <c r="E38" s="47"/>
      <c r="F38" s="47"/>
      <c r="G38" s="47"/>
      <c r="H38" s="48"/>
      <c r="I38" s="49"/>
    </row>
    <row r="39" spans="1:9" ht="12.75" customHeight="1" thickBot="1" x14ac:dyDescent="0.25">
      <c r="A39" s="230"/>
      <c r="B39" s="390">
        <v>64.45</v>
      </c>
      <c r="C39" s="88" t="s">
        <v>73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230"/>
      <c r="B40" s="109">
        <v>50.65</v>
      </c>
      <c r="C40" s="88" t="s">
        <v>74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224"/>
      <c r="B41" s="109">
        <v>64.87</v>
      </c>
      <c r="C41" s="88" t="s">
        <v>75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224"/>
      <c r="B42" s="109">
        <v>53.21</v>
      </c>
      <c r="C42" s="88" t="s">
        <v>76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224"/>
      <c r="B43" s="109">
        <v>50.07</v>
      </c>
      <c r="C43" s="88" t="s">
        <v>77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24"/>
      <c r="B44" s="109">
        <v>56.16</v>
      </c>
      <c r="C44" s="88" t="s">
        <v>78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24"/>
      <c r="B45" s="109">
        <v>57.25</v>
      </c>
      <c r="C45" s="88" t="s">
        <v>79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22"/>
      <c r="B46" s="188"/>
      <c r="C46" s="73" t="s">
        <v>86</v>
      </c>
      <c r="D46" s="166"/>
      <c r="E46" s="53"/>
      <c r="F46" s="53"/>
      <c r="G46" s="53"/>
      <c r="H46" s="156"/>
      <c r="I46" s="49">
        <v>7</v>
      </c>
    </row>
    <row r="47" spans="1:9" ht="12.75" customHeight="1" thickBot="1" x14ac:dyDescent="0.25">
      <c r="A47" s="222"/>
      <c r="B47" s="111">
        <f>SUM(B34:B45)</f>
        <v>722.99</v>
      </c>
      <c r="C47" s="112"/>
      <c r="D47" s="111"/>
      <c r="E47" s="113"/>
      <c r="F47" s="112"/>
      <c r="G47" s="112"/>
      <c r="H47" s="111" t="s">
        <v>16</v>
      </c>
      <c r="I47" s="235">
        <f>SUM(I34:I46)</f>
        <v>7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3.5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121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25.5" x14ac:dyDescent="0.2">
      <c r="A64" s="223" t="s">
        <v>91</v>
      </c>
      <c r="B64" s="33"/>
      <c r="C64" s="33" t="s">
        <v>86</v>
      </c>
      <c r="D64" s="34"/>
      <c r="E64" s="35"/>
      <c r="F64" s="35"/>
      <c r="G64" s="35"/>
      <c r="H64" s="36"/>
      <c r="I64" s="160">
        <v>6727.74</v>
      </c>
    </row>
    <row r="65" spans="1:255" ht="12.75" customHeight="1" thickBot="1" x14ac:dyDescent="0.25">
      <c r="A65" s="222"/>
      <c r="B65" s="112"/>
      <c r="C65" s="112"/>
      <c r="D65" s="111"/>
      <c r="E65" s="113"/>
      <c r="F65" s="112"/>
      <c r="G65" s="112"/>
      <c r="H65" s="111" t="s">
        <v>16</v>
      </c>
      <c r="I65" s="235">
        <f>SUM(I64:I64)</f>
        <v>6727.74</v>
      </c>
    </row>
    <row r="66" spans="1:255" s="45" customFormat="1" ht="83.25" customHeight="1" thickBot="1" x14ac:dyDescent="0.25">
      <c r="A66" s="120" t="s">
        <v>96</v>
      </c>
      <c r="B66" s="117" t="s">
        <v>15</v>
      </c>
      <c r="C66" s="117" t="s">
        <v>4</v>
      </c>
      <c r="D66" s="117" t="s">
        <v>22</v>
      </c>
      <c r="E66" s="121" t="s">
        <v>17</v>
      </c>
      <c r="F66" s="117" t="s">
        <v>18</v>
      </c>
      <c r="G66" s="117" t="s">
        <v>9</v>
      </c>
      <c r="H66" s="117" t="s">
        <v>12</v>
      </c>
      <c r="I66" s="118" t="s">
        <v>11</v>
      </c>
      <c r="J66" s="56"/>
      <c r="K66" s="56"/>
      <c r="L66" s="56"/>
      <c r="M66" s="56"/>
      <c r="N66" s="56"/>
      <c r="O66" s="56"/>
      <c r="P66" s="56"/>
      <c r="Q66" s="56"/>
      <c r="R66" s="56"/>
      <c r="T66" s="56"/>
      <c r="U66" s="56"/>
      <c r="V66" s="56"/>
      <c r="W66" s="56"/>
      <c r="X66" s="56"/>
      <c r="Y66" s="56"/>
      <c r="Z66" s="56"/>
      <c r="AA66" s="56"/>
      <c r="AB66" s="56"/>
      <c r="AD66" s="56"/>
      <c r="AE66" s="56"/>
      <c r="AF66" s="56"/>
      <c r="AG66" s="56"/>
      <c r="AH66" s="56"/>
      <c r="AI66" s="56"/>
      <c r="AJ66" s="56"/>
      <c r="AK66" s="56"/>
      <c r="AL66" s="56"/>
      <c r="AN66" s="56"/>
      <c r="AO66" s="56"/>
      <c r="AP66" s="56"/>
      <c r="AQ66" s="56"/>
      <c r="AR66" s="56"/>
      <c r="AS66" s="56"/>
      <c r="AT66" s="56"/>
      <c r="AU66" s="56"/>
      <c r="AV66" s="56"/>
      <c r="AX66" s="56"/>
      <c r="AY66" s="56"/>
      <c r="AZ66" s="56"/>
      <c r="BA66" s="56"/>
      <c r="BB66" s="56"/>
      <c r="BC66" s="56"/>
      <c r="BD66" s="56"/>
      <c r="BE66" s="56"/>
      <c r="BF66" s="56"/>
      <c r="BH66" s="56"/>
      <c r="BI66" s="56"/>
      <c r="BJ66" s="56"/>
      <c r="BK66" s="56"/>
      <c r="BL66" s="56"/>
      <c r="BM66" s="56"/>
      <c r="BN66" s="56"/>
      <c r="BO66" s="56"/>
      <c r="BP66" s="56"/>
      <c r="BR66" s="56"/>
      <c r="BS66" s="56"/>
      <c r="BT66" s="56"/>
      <c r="BU66" s="56"/>
      <c r="BV66" s="56"/>
      <c r="BW66" s="56"/>
      <c r="BX66" s="56"/>
      <c r="BY66" s="56"/>
      <c r="BZ66" s="56"/>
      <c r="CB66" s="56"/>
      <c r="CC66" s="56"/>
      <c r="CD66" s="56"/>
      <c r="CE66" s="56"/>
      <c r="CF66" s="56"/>
      <c r="CG66" s="56"/>
      <c r="CH66" s="56"/>
      <c r="CI66" s="56"/>
      <c r="CJ66" s="56"/>
      <c r="CL66" s="56"/>
      <c r="CM66" s="56"/>
      <c r="CN66" s="56"/>
      <c r="CO66" s="56"/>
      <c r="CP66" s="56"/>
      <c r="CQ66" s="56"/>
      <c r="CR66" s="56"/>
      <c r="CS66" s="56"/>
      <c r="CT66" s="56"/>
      <c r="CV66" s="56"/>
      <c r="CW66" s="56"/>
      <c r="CX66" s="56"/>
      <c r="CY66" s="56"/>
      <c r="CZ66" s="56"/>
      <c r="DA66" s="56"/>
      <c r="DB66" s="56"/>
      <c r="DC66" s="56"/>
      <c r="DD66" s="56"/>
      <c r="DF66" s="56"/>
      <c r="DG66" s="56"/>
      <c r="DH66" s="56"/>
      <c r="DI66" s="56"/>
      <c r="DJ66" s="56"/>
      <c r="DK66" s="56"/>
      <c r="DL66" s="56"/>
      <c r="DM66" s="56"/>
      <c r="DN66" s="56"/>
      <c r="DP66" s="56"/>
      <c r="DQ66" s="56"/>
      <c r="DR66" s="56"/>
      <c r="DS66" s="56"/>
      <c r="DT66" s="56"/>
      <c r="DU66" s="56"/>
      <c r="DV66" s="56"/>
      <c r="DW66" s="56"/>
      <c r="DX66" s="56"/>
      <c r="DZ66" s="56"/>
      <c r="EA66" s="56"/>
      <c r="EB66" s="56"/>
      <c r="EC66" s="56"/>
      <c r="ED66" s="56"/>
      <c r="EE66" s="56"/>
      <c r="EF66" s="56"/>
      <c r="EG66" s="56"/>
      <c r="EH66" s="56"/>
      <c r="EJ66" s="56"/>
      <c r="EK66" s="56"/>
      <c r="EL66" s="56"/>
      <c r="EM66" s="56"/>
      <c r="EN66" s="56"/>
      <c r="EO66" s="56"/>
      <c r="EP66" s="56"/>
      <c r="EQ66" s="56"/>
      <c r="ER66" s="56"/>
      <c r="ET66" s="56"/>
      <c r="EU66" s="56"/>
      <c r="EV66" s="56"/>
      <c r="EW66" s="56"/>
      <c r="EX66" s="56"/>
      <c r="EY66" s="56"/>
      <c r="EZ66" s="56"/>
      <c r="FA66" s="56"/>
      <c r="FB66" s="56"/>
      <c r="FD66" s="56"/>
      <c r="FE66" s="56"/>
      <c r="FF66" s="56"/>
      <c r="FG66" s="56"/>
      <c r="FH66" s="56"/>
      <c r="FI66" s="56"/>
      <c r="FJ66" s="56"/>
      <c r="FK66" s="56"/>
      <c r="FL66" s="56"/>
      <c r="FN66" s="56"/>
      <c r="FO66" s="56"/>
      <c r="FP66" s="56"/>
      <c r="FQ66" s="56"/>
      <c r="FR66" s="56"/>
      <c r="FS66" s="56"/>
      <c r="FT66" s="56"/>
      <c r="FU66" s="56"/>
      <c r="FV66" s="56"/>
      <c r="FX66" s="56"/>
      <c r="FY66" s="56"/>
      <c r="FZ66" s="56"/>
      <c r="GA66" s="56"/>
      <c r="GB66" s="56"/>
      <c r="GC66" s="56"/>
      <c r="GD66" s="56"/>
      <c r="GE66" s="56"/>
      <c r="GF66" s="56"/>
      <c r="GH66" s="56"/>
      <c r="GI66" s="56"/>
      <c r="GJ66" s="56"/>
      <c r="GK66" s="56"/>
      <c r="GL66" s="56"/>
      <c r="GM66" s="56"/>
      <c r="GN66" s="56"/>
      <c r="GO66" s="56"/>
      <c r="GP66" s="56"/>
      <c r="GR66" s="56"/>
      <c r="GS66" s="56"/>
      <c r="GT66" s="56"/>
      <c r="GU66" s="56"/>
      <c r="GV66" s="56"/>
      <c r="GW66" s="56"/>
      <c r="GX66" s="56"/>
      <c r="GY66" s="56"/>
      <c r="GZ66" s="56"/>
      <c r="HB66" s="56"/>
      <c r="HC66" s="56"/>
      <c r="HD66" s="56"/>
      <c r="HE66" s="56"/>
      <c r="HF66" s="56"/>
      <c r="HG66" s="56"/>
      <c r="HH66" s="56"/>
      <c r="HI66" s="56"/>
      <c r="HJ66" s="56"/>
      <c r="HL66" s="56"/>
      <c r="HM66" s="56"/>
      <c r="HN66" s="56"/>
      <c r="HO66" s="56"/>
      <c r="HP66" s="56"/>
      <c r="HQ66" s="56"/>
      <c r="HR66" s="56"/>
      <c r="HS66" s="56"/>
      <c r="HT66" s="56"/>
      <c r="HV66" s="56"/>
      <c r="HW66" s="56"/>
      <c r="HX66" s="56"/>
      <c r="HY66" s="56"/>
      <c r="HZ66" s="56"/>
      <c r="IA66" s="56"/>
      <c r="IB66" s="56"/>
      <c r="IC66" s="56"/>
      <c r="ID66" s="56"/>
      <c r="IF66" s="56"/>
      <c r="IG66" s="56"/>
      <c r="IH66" s="56"/>
      <c r="II66" s="56"/>
      <c r="IJ66" s="56"/>
      <c r="IK66" s="56"/>
      <c r="IL66" s="56"/>
      <c r="IM66" s="56"/>
      <c r="IN66" s="56"/>
      <c r="IP66" s="56"/>
      <c r="IQ66" s="56"/>
      <c r="IR66" s="56"/>
      <c r="IS66" s="56"/>
      <c r="IT66" s="56"/>
      <c r="IU66" s="56"/>
    </row>
    <row r="67" spans="1:255" ht="12.75" customHeight="1" thickBot="1" x14ac:dyDescent="0.25">
      <c r="A67" s="230"/>
      <c r="B67" s="109">
        <v>0</v>
      </c>
      <c r="C67" s="58" t="s">
        <v>65</v>
      </c>
      <c r="D67" s="67"/>
      <c r="E67" s="59"/>
      <c r="F67" s="59"/>
      <c r="G67" s="59"/>
      <c r="H67" s="60"/>
      <c r="I67" s="61"/>
      <c r="J67" s="56"/>
      <c r="K67" s="56"/>
      <c r="L67" s="56"/>
      <c r="M67" s="56"/>
      <c r="N67" s="56"/>
      <c r="O67" s="56"/>
      <c r="P67" s="56"/>
      <c r="Q67" s="56"/>
      <c r="R67" s="56"/>
      <c r="T67" s="56"/>
      <c r="U67" s="56"/>
      <c r="V67" s="56"/>
      <c r="W67" s="56"/>
      <c r="X67" s="56"/>
      <c r="Y67" s="56"/>
      <c r="Z67" s="56"/>
      <c r="AA67" s="56"/>
      <c r="AB67" s="56"/>
      <c r="AD67" s="56"/>
      <c r="AE67" s="56"/>
      <c r="AF67" s="56"/>
      <c r="AG67" s="56"/>
      <c r="AH67" s="56"/>
      <c r="AI67" s="56"/>
      <c r="AJ67" s="56"/>
      <c r="AK67" s="56"/>
      <c r="AL67" s="56"/>
      <c r="AN67" s="56"/>
      <c r="AO67" s="56"/>
      <c r="AP67" s="56"/>
      <c r="AQ67" s="56"/>
      <c r="AR67" s="56"/>
      <c r="AS67" s="56"/>
      <c r="AT67" s="56"/>
      <c r="AU67" s="56"/>
      <c r="AV67" s="56"/>
      <c r="AX67" s="56"/>
      <c r="AY67" s="56"/>
      <c r="AZ67" s="56"/>
      <c r="BA67" s="56"/>
      <c r="BB67" s="56"/>
      <c r="BC67" s="56"/>
      <c r="BD67" s="56"/>
      <c r="BE67" s="56"/>
      <c r="BF67" s="56"/>
      <c r="BH67" s="56"/>
      <c r="BI67" s="56"/>
      <c r="BJ67" s="56"/>
      <c r="BK67" s="56"/>
      <c r="BL67" s="56"/>
      <c r="BM67" s="56"/>
      <c r="BN67" s="56"/>
      <c r="BO67" s="56"/>
      <c r="BP67" s="56"/>
      <c r="BR67" s="56"/>
      <c r="BS67" s="56"/>
      <c r="BT67" s="56"/>
      <c r="BU67" s="56"/>
      <c r="BV67" s="56"/>
      <c r="BW67" s="56"/>
      <c r="BX67" s="56"/>
      <c r="BY67" s="56"/>
      <c r="BZ67" s="56"/>
      <c r="CB67" s="56"/>
      <c r="CC67" s="56"/>
      <c r="CD67" s="56"/>
      <c r="CE67" s="56"/>
      <c r="CF67" s="56"/>
      <c r="CG67" s="56"/>
      <c r="CH67" s="56"/>
      <c r="CI67" s="56"/>
      <c r="CJ67" s="56"/>
      <c r="CL67" s="56"/>
      <c r="CM67" s="56"/>
      <c r="CN67" s="56"/>
      <c r="CO67" s="56"/>
      <c r="CP67" s="56"/>
      <c r="CQ67" s="56"/>
      <c r="CR67" s="56"/>
      <c r="CS67" s="56"/>
      <c r="CT67" s="56"/>
      <c r="CV67" s="56"/>
      <c r="CW67" s="56"/>
      <c r="CX67" s="56"/>
      <c r="CY67" s="56"/>
      <c r="CZ67" s="56"/>
      <c r="DA67" s="56"/>
      <c r="DB67" s="56"/>
      <c r="DC67" s="56"/>
      <c r="DD67" s="56"/>
      <c r="DF67" s="56"/>
      <c r="DG67" s="56"/>
      <c r="DH67" s="56"/>
      <c r="DI67" s="56"/>
      <c r="DJ67" s="56"/>
      <c r="DK67" s="56"/>
      <c r="DL67" s="56"/>
      <c r="DM67" s="56"/>
      <c r="DN67" s="56"/>
      <c r="DP67" s="56"/>
      <c r="DQ67" s="56"/>
      <c r="DR67" s="56"/>
      <c r="DS67" s="56"/>
      <c r="DT67" s="56"/>
      <c r="DU67" s="56"/>
      <c r="DV67" s="56"/>
      <c r="DW67" s="56"/>
      <c r="DX67" s="56"/>
      <c r="DZ67" s="56"/>
      <c r="EA67" s="56"/>
      <c r="EB67" s="56"/>
      <c r="EC67" s="56"/>
      <c r="ED67" s="56"/>
      <c r="EE67" s="56"/>
      <c r="EF67" s="56"/>
      <c r="EG67" s="56"/>
      <c r="EH67" s="56"/>
      <c r="EJ67" s="56"/>
      <c r="EK67" s="56"/>
      <c r="EL67" s="56"/>
      <c r="EM67" s="56"/>
      <c r="EN67" s="56"/>
      <c r="EO67" s="56"/>
      <c r="EP67" s="56"/>
      <c r="EQ67" s="56"/>
      <c r="ER67" s="56"/>
      <c r="ET67" s="56"/>
      <c r="EU67" s="56"/>
      <c r="EV67" s="56"/>
      <c r="EW67" s="56"/>
      <c r="EX67" s="56"/>
      <c r="EY67" s="56"/>
      <c r="EZ67" s="56"/>
      <c r="FA67" s="56"/>
      <c r="FB67" s="56"/>
      <c r="FD67" s="56"/>
      <c r="FE67" s="56"/>
      <c r="FF67" s="56"/>
      <c r="FG67" s="56"/>
      <c r="FH67" s="56"/>
      <c r="FI67" s="56"/>
      <c r="FJ67" s="56"/>
      <c r="FK67" s="56"/>
      <c r="FL67" s="56"/>
      <c r="FN67" s="56"/>
      <c r="FO67" s="56"/>
      <c r="FP67" s="56"/>
      <c r="FQ67" s="56"/>
      <c r="FR67" s="56"/>
      <c r="FS67" s="56"/>
      <c r="FT67" s="56"/>
      <c r="FU67" s="56"/>
      <c r="FV67" s="56"/>
      <c r="FX67" s="56"/>
      <c r="FY67" s="56"/>
      <c r="FZ67" s="56"/>
      <c r="GA67" s="56"/>
      <c r="GB67" s="56"/>
      <c r="GC67" s="56"/>
      <c r="GD67" s="56"/>
      <c r="GE67" s="56"/>
      <c r="GF67" s="56"/>
      <c r="GH67" s="56"/>
      <c r="GI67" s="56"/>
      <c r="GJ67" s="56"/>
      <c r="GK67" s="56"/>
      <c r="GL67" s="56"/>
      <c r="GM67" s="56"/>
      <c r="GN67" s="56"/>
      <c r="GO67" s="56"/>
      <c r="GP67" s="56"/>
      <c r="GR67" s="56"/>
      <c r="GS67" s="56"/>
      <c r="GT67" s="56"/>
      <c r="GU67" s="56"/>
      <c r="GV67" s="56"/>
      <c r="GW67" s="56"/>
      <c r="GX67" s="56"/>
      <c r="GY67" s="56"/>
      <c r="GZ67" s="56"/>
      <c r="HB67" s="56"/>
      <c r="HC67" s="56"/>
      <c r="HD67" s="56"/>
      <c r="HE67" s="56"/>
      <c r="HF67" s="56"/>
      <c r="HG67" s="56"/>
      <c r="HH67" s="56"/>
      <c r="HI67" s="56"/>
      <c r="HJ67" s="56"/>
      <c r="HL67" s="56"/>
      <c r="HM67" s="56"/>
      <c r="HN67" s="56"/>
      <c r="HO67" s="56"/>
      <c r="HP67" s="56"/>
      <c r="HQ67" s="56"/>
      <c r="HR67" s="56"/>
      <c r="HS67" s="56"/>
      <c r="HT67" s="56"/>
      <c r="HV67" s="56"/>
      <c r="HW67" s="56"/>
      <c r="HX67" s="56"/>
      <c r="HY67" s="56"/>
      <c r="HZ67" s="56"/>
      <c r="IA67" s="56"/>
      <c r="IB67" s="56"/>
      <c r="IC67" s="56"/>
      <c r="ID67" s="56"/>
      <c r="IF67" s="56"/>
      <c r="IG67" s="56"/>
      <c r="IH67" s="56"/>
      <c r="II67" s="56"/>
      <c r="IJ67" s="56"/>
      <c r="IK67" s="56"/>
      <c r="IL67" s="56"/>
      <c r="IM67" s="56"/>
      <c r="IN67" s="56"/>
      <c r="IP67" s="56"/>
      <c r="IQ67" s="56"/>
      <c r="IR67" s="56"/>
      <c r="IS67" s="56"/>
      <c r="IT67" s="56"/>
      <c r="IU67" s="56"/>
    </row>
    <row r="68" spans="1:255" ht="12.75" customHeight="1" thickBot="1" x14ac:dyDescent="0.25">
      <c r="A68" s="230"/>
      <c r="B68" s="109">
        <v>0</v>
      </c>
      <c r="C68" s="95" t="s">
        <v>66</v>
      </c>
      <c r="D68" s="96"/>
      <c r="E68" s="97"/>
      <c r="F68" s="97"/>
      <c r="G68" s="97"/>
      <c r="H68" s="98"/>
      <c r="I68" s="99"/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customHeight="1" thickBot="1" x14ac:dyDescent="0.25">
      <c r="A69" s="230"/>
      <c r="B69" s="109">
        <v>0</v>
      </c>
      <c r="C69" s="88" t="s">
        <v>69</v>
      </c>
      <c r="D69" s="89"/>
      <c r="E69" s="47"/>
      <c r="F69" s="47"/>
      <c r="G69" s="47"/>
      <c r="H69" s="48"/>
      <c r="I69" s="49"/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customHeight="1" thickBot="1" x14ac:dyDescent="0.25">
      <c r="A70" s="230"/>
      <c r="B70" s="109">
        <v>0</v>
      </c>
      <c r="C70" s="88" t="s">
        <v>71</v>
      </c>
      <c r="D70" s="89"/>
      <c r="E70" s="47"/>
      <c r="F70" s="47"/>
      <c r="G70" s="47"/>
      <c r="H70" s="48"/>
      <c r="I70" s="49"/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230"/>
      <c r="B71" s="109">
        <v>0</v>
      </c>
      <c r="C71" s="88" t="s">
        <v>72</v>
      </c>
      <c r="D71" s="89"/>
      <c r="E71" s="47"/>
      <c r="F71" s="47"/>
      <c r="G71" s="47"/>
      <c r="H71" s="48"/>
      <c r="I71" s="49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30"/>
      <c r="B72" s="109">
        <v>0</v>
      </c>
      <c r="C72" s="88" t="s">
        <v>73</v>
      </c>
      <c r="D72" s="89"/>
      <c r="E72" s="47"/>
      <c r="F72" s="47"/>
      <c r="G72" s="47"/>
      <c r="H72" s="48"/>
      <c r="I72" s="49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30"/>
      <c r="B73" s="109">
        <v>0</v>
      </c>
      <c r="C73" s="88" t="s">
        <v>74</v>
      </c>
      <c r="D73" s="89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24"/>
      <c r="B74" s="109">
        <v>0</v>
      </c>
      <c r="C74" s="88" t="s">
        <v>75</v>
      </c>
      <c r="D74" s="89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4"/>
      <c r="B75" s="109">
        <v>0</v>
      </c>
      <c r="C75" s="88" t="s">
        <v>76</v>
      </c>
      <c r="D75" s="89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4"/>
      <c r="B76" s="109">
        <v>0</v>
      </c>
      <c r="C76" s="88" t="s">
        <v>77</v>
      </c>
      <c r="D76" s="89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4"/>
      <c r="B77" s="109">
        <v>0</v>
      </c>
      <c r="C77" s="88" t="s">
        <v>78</v>
      </c>
      <c r="D77" s="89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4"/>
      <c r="B78" s="109">
        <v>0</v>
      </c>
      <c r="C78" s="88" t="s">
        <v>79</v>
      </c>
      <c r="D78" s="89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3.5" thickBot="1" x14ac:dyDescent="0.25">
      <c r="A79" s="224"/>
      <c r="B79" s="188"/>
      <c r="C79" s="73" t="s">
        <v>86</v>
      </c>
      <c r="D79" s="166"/>
      <c r="E79" s="53"/>
      <c r="F79" s="53"/>
      <c r="G79" s="53"/>
      <c r="H79" s="156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24"/>
      <c r="B80" s="18">
        <f>SUM(B67:B78)</f>
        <v>0</v>
      </c>
      <c r="C80" s="17"/>
      <c r="D80" s="18"/>
      <c r="E80" s="19"/>
      <c r="F80" s="17"/>
      <c r="G80" s="17"/>
      <c r="H80" s="18" t="s">
        <v>16</v>
      </c>
      <c r="I80" s="236">
        <f>SUM(I67:I79)</f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39" customHeight="1" thickBot="1" x14ac:dyDescent="0.25">
      <c r="A81" s="46" t="s">
        <v>98</v>
      </c>
      <c r="B81" s="117" t="s">
        <v>15</v>
      </c>
      <c r="C81" s="117" t="s">
        <v>4</v>
      </c>
      <c r="D81" s="117" t="s">
        <v>22</v>
      </c>
      <c r="E81" s="121" t="s">
        <v>17</v>
      </c>
      <c r="F81" s="117" t="s">
        <v>18</v>
      </c>
      <c r="G81" s="117" t="s">
        <v>9</v>
      </c>
      <c r="H81" s="117" t="s">
        <v>12</v>
      </c>
      <c r="I81" s="118" t="s">
        <v>11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26.25" thickBot="1" x14ac:dyDescent="0.25">
      <c r="A82" s="120" t="s">
        <v>87</v>
      </c>
      <c r="B82" s="167"/>
      <c r="C82" s="88" t="s">
        <v>86</v>
      </c>
      <c r="D82" s="241"/>
      <c r="E82" s="242"/>
      <c r="F82" s="241"/>
      <c r="G82" s="242"/>
      <c r="H82" s="242"/>
      <c r="I82" s="49">
        <v>0</v>
      </c>
    </row>
    <row r="83" spans="1:255" ht="12.75" customHeight="1" thickBot="1" x14ac:dyDescent="0.25">
      <c r="A83" s="46"/>
      <c r="B83" s="79">
        <f>SUM(B82:B82)</f>
        <v>0</v>
      </c>
      <c r="C83" s="78"/>
      <c r="D83" s="79"/>
      <c r="E83" s="80"/>
      <c r="F83" s="78"/>
      <c r="G83" s="78"/>
      <c r="H83" s="79" t="s">
        <v>16</v>
      </c>
      <c r="I83" s="81">
        <f>SUM(I82:I82)</f>
        <v>0</v>
      </c>
    </row>
    <row r="84" spans="1:255" ht="51.75" thickBot="1" x14ac:dyDescent="0.25">
      <c r="A84" s="137" t="s">
        <v>97</v>
      </c>
      <c r="B84" s="117" t="s">
        <v>15</v>
      </c>
      <c r="C84" s="117" t="s">
        <v>4</v>
      </c>
      <c r="D84" s="117" t="s">
        <v>22</v>
      </c>
      <c r="E84" s="285" t="s">
        <v>17</v>
      </c>
      <c r="F84" s="117" t="s">
        <v>18</v>
      </c>
      <c r="G84" s="117" t="s">
        <v>9</v>
      </c>
      <c r="H84" s="117" t="s">
        <v>12</v>
      </c>
      <c r="I84" s="118" t="s">
        <v>11</v>
      </c>
    </row>
    <row r="85" spans="1:255" ht="12.75" customHeight="1" thickBot="1" x14ac:dyDescent="0.25">
      <c r="A85" s="209"/>
      <c r="B85" s="188"/>
      <c r="C85" s="73" t="s">
        <v>86</v>
      </c>
      <c r="D85" s="166"/>
      <c r="E85" s="53"/>
      <c r="F85" s="53"/>
      <c r="G85" s="53"/>
      <c r="H85" s="156"/>
      <c r="I85" s="284">
        <v>4246.72</v>
      </c>
    </row>
    <row r="86" spans="1:255" ht="12.75" customHeight="1" thickBot="1" x14ac:dyDescent="0.25">
      <c r="A86" s="137"/>
      <c r="B86" s="277"/>
      <c r="C86" s="78"/>
      <c r="D86" s="79"/>
      <c r="E86" s="80"/>
      <c r="F86" s="78"/>
      <c r="G86" s="78"/>
      <c r="H86" s="79"/>
      <c r="I86" s="81">
        <f>SUM(I85)</f>
        <v>4246.72</v>
      </c>
    </row>
    <row r="87" spans="1:255" ht="12.75" customHeight="1" x14ac:dyDescent="0.2">
      <c r="A87" s="9"/>
      <c r="B87" s="9"/>
      <c r="C87" s="9"/>
      <c r="D87" s="9"/>
      <c r="E87" s="9"/>
      <c r="F87" s="20"/>
      <c r="G87" s="20"/>
      <c r="H87" s="20"/>
      <c r="I87" s="20"/>
    </row>
    <row r="88" spans="1:255" ht="12.75" customHeight="1" x14ac:dyDescent="0.2">
      <c r="A88" s="21" t="s">
        <v>20</v>
      </c>
      <c r="B88" s="22"/>
      <c r="C88" s="23"/>
      <c r="D88" s="4" t="s">
        <v>8</v>
      </c>
      <c r="E88" s="4" t="s">
        <v>5</v>
      </c>
      <c r="F88" s="122" t="s">
        <v>6</v>
      </c>
    </row>
    <row r="89" spans="1:255" ht="12.75" customHeight="1" x14ac:dyDescent="0.2">
      <c r="A89" s="593" t="s">
        <v>14</v>
      </c>
      <c r="B89" s="594"/>
      <c r="C89" s="25"/>
      <c r="D89" s="26">
        <f>B18</f>
        <v>0</v>
      </c>
      <c r="E89" s="26">
        <f>I18</f>
        <v>0</v>
      </c>
      <c r="F89" s="123">
        <f>D89+E89</f>
        <v>0</v>
      </c>
    </row>
    <row r="90" spans="1:255" ht="12.75" customHeight="1" x14ac:dyDescent="0.2">
      <c r="A90" s="593" t="s">
        <v>1603</v>
      </c>
      <c r="B90" s="594"/>
      <c r="C90" s="25"/>
      <c r="D90" s="26">
        <f>B32</f>
        <v>0</v>
      </c>
      <c r="E90" s="26">
        <f>I32</f>
        <v>0</v>
      </c>
      <c r="F90" s="123">
        <f>D90+E90</f>
        <v>0</v>
      </c>
    </row>
    <row r="91" spans="1:255" ht="12.75" customHeight="1" x14ac:dyDescent="0.2">
      <c r="A91" s="593" t="s">
        <v>13</v>
      </c>
      <c r="B91" s="594"/>
      <c r="C91" s="25"/>
      <c r="D91" s="26">
        <f>B47</f>
        <v>722.99</v>
      </c>
      <c r="E91" s="26">
        <f>I47</f>
        <v>7</v>
      </c>
      <c r="F91" s="123">
        <f>D91+E91</f>
        <v>729.99</v>
      </c>
    </row>
    <row r="92" spans="1:255" ht="12.75" customHeight="1" x14ac:dyDescent="0.2">
      <c r="A92" s="593" t="s">
        <v>383</v>
      </c>
      <c r="B92" s="594"/>
      <c r="C92" s="25"/>
      <c r="D92" s="26">
        <f>B62</f>
        <v>0</v>
      </c>
      <c r="E92" s="26">
        <f>I62</f>
        <v>0</v>
      </c>
      <c r="F92" s="123">
        <f>D92+E92</f>
        <v>0</v>
      </c>
      <c r="G92" s="56"/>
    </row>
    <row r="93" spans="1:255" ht="12.75" customHeight="1" x14ac:dyDescent="0.2">
      <c r="A93" s="593" t="s">
        <v>25</v>
      </c>
      <c r="B93" s="594"/>
      <c r="C93" s="25"/>
      <c r="D93" s="26">
        <f>B80</f>
        <v>0</v>
      </c>
      <c r="E93" s="26">
        <f>I80</f>
        <v>0</v>
      </c>
      <c r="F93" s="123">
        <f>D93+E93</f>
        <v>0</v>
      </c>
      <c r="G93" s="56"/>
    </row>
    <row r="94" spans="1:255" ht="12.75" customHeight="1" x14ac:dyDescent="0.2">
      <c r="A94" s="607" t="s">
        <v>68</v>
      </c>
      <c r="B94" s="608"/>
      <c r="C94" s="248"/>
      <c r="D94" s="249"/>
      <c r="E94" s="249"/>
      <c r="F94" s="245">
        <f>F95</f>
        <v>6727.74</v>
      </c>
      <c r="G94" s="56"/>
    </row>
    <row r="95" spans="1:255" ht="12.75" customHeight="1" x14ac:dyDescent="0.2">
      <c r="A95" s="605" t="s">
        <v>91</v>
      </c>
      <c r="B95" s="606"/>
      <c r="C95" s="248"/>
      <c r="D95" s="249"/>
      <c r="E95" s="249"/>
      <c r="F95" s="250">
        <f>I64</f>
        <v>6727.74</v>
      </c>
      <c r="G95" s="56"/>
    </row>
    <row r="96" spans="1:255" ht="12.75" customHeight="1" x14ac:dyDescent="0.2">
      <c r="A96" s="614" t="s">
        <v>2</v>
      </c>
      <c r="B96" s="615"/>
      <c r="C96" s="25"/>
      <c r="D96" s="26">
        <f>B83</f>
        <v>0</v>
      </c>
      <c r="E96" s="26"/>
      <c r="F96" s="123">
        <f>D96+E96+I83</f>
        <v>0</v>
      </c>
      <c r="G96" s="56"/>
    </row>
    <row r="97" spans="1:7" ht="12.75" customHeight="1" x14ac:dyDescent="0.2">
      <c r="A97" s="614" t="s">
        <v>97</v>
      </c>
      <c r="B97" s="615"/>
      <c r="C97" s="25"/>
      <c r="D97" s="26"/>
      <c r="E97" s="26"/>
      <c r="F97" s="123">
        <f>I86</f>
        <v>4246.72</v>
      </c>
      <c r="G97" s="56"/>
    </row>
    <row r="98" spans="1:7" ht="12.75" customHeight="1" x14ac:dyDescent="0.2">
      <c r="A98" s="612" t="s">
        <v>21</v>
      </c>
      <c r="B98" s="613"/>
      <c r="C98" s="27"/>
      <c r="D98" s="28">
        <f>SUM(D89:D96)</f>
        <v>722.99</v>
      </c>
      <c r="E98" s="28">
        <f>SUM(E89:E93)</f>
        <v>7</v>
      </c>
      <c r="F98" s="124">
        <f>F89+F90+F91+F92+F93+F94+F96+F97</f>
        <v>11704.45</v>
      </c>
    </row>
  </sheetData>
  <autoFilter ref="A5:I80"/>
  <mergeCells count="13">
    <mergeCell ref="A98:B98"/>
    <mergeCell ref="A89:B89"/>
    <mergeCell ref="A90:B90"/>
    <mergeCell ref="A91:B91"/>
    <mergeCell ref="A1:B1"/>
    <mergeCell ref="A92:B92"/>
    <mergeCell ref="A97:B97"/>
    <mergeCell ref="A96:B96"/>
    <mergeCell ref="A94:B94"/>
    <mergeCell ref="G1:H1"/>
    <mergeCell ref="A93:B93"/>
    <mergeCell ref="A95:B95"/>
    <mergeCell ref="G2:H2"/>
  </mergeCells>
  <phoneticPr fontId="0" type="noConversion"/>
  <pageMargins left="0.55118110236220474" right="0.55118110236220474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2"/>
  <dimension ref="A1:IU162"/>
  <sheetViews>
    <sheetView topLeftCell="A142" zoomScaleNormal="100" workbookViewId="0">
      <selection activeCell="A150" sqref="A150:B150"/>
    </sheetView>
  </sheetViews>
  <sheetFormatPr defaultRowHeight="12.75" customHeight="1" x14ac:dyDescent="0.2"/>
  <cols>
    <col min="1" max="1" width="22.28515625" customWidth="1"/>
    <col min="2" max="2" width="11.28515625" customWidth="1"/>
    <col min="3" max="3" width="10.28515625" customWidth="1"/>
    <col min="4" max="4" width="17.5703125" customWidth="1"/>
    <col min="5" max="5" width="27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1334.2</v>
      </c>
      <c r="E2" s="5">
        <v>367620.9</v>
      </c>
      <c r="F2" s="6">
        <v>332199.59999999998</v>
      </c>
      <c r="G2" s="586">
        <f>E2-F2</f>
        <v>35421.300000000047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55</v>
      </c>
      <c r="E3" s="1">
        <v>20</v>
      </c>
      <c r="F3" s="1"/>
      <c r="G3" s="1"/>
      <c r="H3" s="1" t="s">
        <v>24</v>
      </c>
      <c r="I3" s="8">
        <f>F2-F162</f>
        <v>-26035.406599999988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17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115</v>
      </c>
      <c r="B6" s="579">
        <v>4011.93</v>
      </c>
      <c r="C6" s="579" t="s">
        <v>65</v>
      </c>
      <c r="D6" s="616"/>
      <c r="E6" s="37" t="s">
        <v>116</v>
      </c>
      <c r="F6" s="37" t="s">
        <v>100</v>
      </c>
      <c r="G6" s="37">
        <v>2</v>
      </c>
      <c r="H6" s="38">
        <v>41.85</v>
      </c>
      <c r="I6" s="39">
        <f t="shared" ref="I6:I23" si="0">G6*H6</f>
        <v>83.7</v>
      </c>
    </row>
    <row r="7" spans="1:9" ht="13.5" thickBot="1" x14ac:dyDescent="0.25">
      <c r="A7" s="590"/>
      <c r="B7" s="580"/>
      <c r="C7" s="580"/>
      <c r="D7" s="617"/>
      <c r="E7" s="40" t="s">
        <v>106</v>
      </c>
      <c r="F7" s="40" t="s">
        <v>102</v>
      </c>
      <c r="G7" s="40">
        <v>0.04</v>
      </c>
      <c r="H7" s="41">
        <v>170</v>
      </c>
      <c r="I7" s="42">
        <f t="shared" si="0"/>
        <v>6.8</v>
      </c>
    </row>
    <row r="8" spans="1:9" ht="12.75" customHeight="1" thickBot="1" x14ac:dyDescent="0.25">
      <c r="A8" s="321"/>
      <c r="B8" s="73">
        <v>4003.45</v>
      </c>
      <c r="C8" s="73" t="s">
        <v>66</v>
      </c>
      <c r="D8" s="402"/>
      <c r="E8" s="53"/>
      <c r="F8" s="53"/>
      <c r="G8" s="53"/>
      <c r="H8" s="156"/>
      <c r="I8" s="168">
        <f t="shared" si="0"/>
        <v>0</v>
      </c>
    </row>
    <row r="9" spans="1:9" ht="12.75" customHeight="1" x14ac:dyDescent="0.2">
      <c r="A9" s="588" t="s">
        <v>257</v>
      </c>
      <c r="B9" s="579">
        <v>4281.6099999999997</v>
      </c>
      <c r="C9" s="579" t="s">
        <v>69</v>
      </c>
      <c r="D9" s="616" t="s">
        <v>287</v>
      </c>
      <c r="E9" s="37" t="s">
        <v>564</v>
      </c>
      <c r="F9" s="37" t="s">
        <v>100</v>
      </c>
      <c r="G9" s="37">
        <v>2</v>
      </c>
      <c r="H9" s="38">
        <v>36</v>
      </c>
      <c r="I9" s="39">
        <f t="shared" si="0"/>
        <v>72</v>
      </c>
    </row>
    <row r="10" spans="1:9" ht="12.75" customHeight="1" x14ac:dyDescent="0.2">
      <c r="A10" s="589"/>
      <c r="B10" s="581"/>
      <c r="C10" s="581"/>
      <c r="D10" s="622"/>
      <c r="E10" s="15" t="s">
        <v>326</v>
      </c>
      <c r="F10" s="15" t="s">
        <v>102</v>
      </c>
      <c r="G10" s="15">
        <v>0.05</v>
      </c>
      <c r="H10" s="16">
        <v>170</v>
      </c>
      <c r="I10" s="43">
        <f t="shared" si="0"/>
        <v>8.5</v>
      </c>
    </row>
    <row r="11" spans="1:9" ht="12.75" customHeight="1" thickBot="1" x14ac:dyDescent="0.25">
      <c r="A11" s="590"/>
      <c r="B11" s="580"/>
      <c r="C11" s="580"/>
      <c r="D11" s="617"/>
      <c r="E11" s="40" t="s">
        <v>221</v>
      </c>
      <c r="F11" s="40" t="s">
        <v>102</v>
      </c>
      <c r="G11" s="40">
        <v>0.1</v>
      </c>
      <c r="H11" s="41">
        <v>68</v>
      </c>
      <c r="I11" s="42">
        <f t="shared" si="0"/>
        <v>6.8000000000000007</v>
      </c>
    </row>
    <row r="12" spans="1:9" ht="12.75" customHeight="1" x14ac:dyDescent="0.2">
      <c r="A12" s="265"/>
      <c r="B12" s="266">
        <v>3784.4</v>
      </c>
      <c r="C12" s="33" t="s">
        <v>71</v>
      </c>
      <c r="D12" s="312"/>
      <c r="E12" s="35"/>
      <c r="F12" s="35"/>
      <c r="G12" s="35"/>
      <c r="H12" s="36"/>
      <c r="I12" s="160">
        <f t="shared" si="0"/>
        <v>0</v>
      </c>
    </row>
    <row r="13" spans="1:9" ht="12.75" customHeight="1" x14ac:dyDescent="0.2">
      <c r="A13" s="268"/>
      <c r="B13" s="269">
        <v>3510.44</v>
      </c>
      <c r="C13" s="33" t="s">
        <v>72</v>
      </c>
      <c r="D13" s="274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8"/>
      <c r="B14" s="269">
        <v>3105.43</v>
      </c>
      <c r="C14" s="33" t="s">
        <v>73</v>
      </c>
      <c r="D14" s="274"/>
      <c r="E14" s="15"/>
      <c r="F14" s="15"/>
      <c r="G14" s="15"/>
      <c r="H14" s="16"/>
      <c r="I14" s="43">
        <f t="shared" si="0"/>
        <v>0</v>
      </c>
    </row>
    <row r="15" spans="1:9" ht="12.75" customHeight="1" thickBot="1" x14ac:dyDescent="0.25">
      <c r="A15" s="316"/>
      <c r="B15" s="273">
        <v>3597.556</v>
      </c>
      <c r="C15" s="73" t="s">
        <v>74</v>
      </c>
      <c r="D15" s="326"/>
      <c r="E15" s="76"/>
      <c r="F15" s="76"/>
      <c r="G15" s="76"/>
      <c r="H15" s="77"/>
      <c r="I15" s="204">
        <f t="shared" si="0"/>
        <v>0</v>
      </c>
    </row>
    <row r="16" spans="1:9" ht="12.75" customHeight="1" x14ac:dyDescent="0.2">
      <c r="A16" s="588" t="s">
        <v>421</v>
      </c>
      <c r="B16" s="579">
        <v>2948.8229999999999</v>
      </c>
      <c r="C16" s="579" t="s">
        <v>75</v>
      </c>
      <c r="D16" s="616" t="s">
        <v>653</v>
      </c>
      <c r="E16" s="37" t="s">
        <v>305</v>
      </c>
      <c r="F16" s="37" t="s">
        <v>285</v>
      </c>
      <c r="G16" s="37">
        <v>0.25</v>
      </c>
      <c r="H16" s="38">
        <v>520</v>
      </c>
      <c r="I16" s="39">
        <f t="shared" si="0"/>
        <v>130</v>
      </c>
    </row>
    <row r="17" spans="1:9" ht="12.75" customHeight="1" thickBot="1" x14ac:dyDescent="0.25">
      <c r="A17" s="590"/>
      <c r="B17" s="580"/>
      <c r="C17" s="580"/>
      <c r="D17" s="617"/>
      <c r="E17" s="40" t="s">
        <v>378</v>
      </c>
      <c r="F17" s="40" t="s">
        <v>111</v>
      </c>
      <c r="G17" s="40">
        <v>3</v>
      </c>
      <c r="H17" s="41">
        <v>330</v>
      </c>
      <c r="I17" s="42">
        <f t="shared" si="0"/>
        <v>990</v>
      </c>
    </row>
    <row r="18" spans="1:9" ht="12.75" customHeight="1" x14ac:dyDescent="0.2">
      <c r="A18" s="588" t="s">
        <v>1168</v>
      </c>
      <c r="B18" s="579">
        <v>3203.93</v>
      </c>
      <c r="C18" s="579" t="s">
        <v>76</v>
      </c>
      <c r="D18" s="616"/>
      <c r="E18" s="37" t="s">
        <v>213</v>
      </c>
      <c r="F18" s="37" t="s">
        <v>100</v>
      </c>
      <c r="G18" s="37">
        <v>4</v>
      </c>
      <c r="H18" s="38">
        <v>41.85</v>
      </c>
      <c r="I18" s="39">
        <f t="shared" si="0"/>
        <v>167.4</v>
      </c>
    </row>
    <row r="19" spans="1:9" ht="12.75" customHeight="1" thickBot="1" x14ac:dyDescent="0.25">
      <c r="A19" s="590"/>
      <c r="B19" s="580"/>
      <c r="C19" s="580"/>
      <c r="D19" s="617"/>
      <c r="E19" s="40" t="s">
        <v>933</v>
      </c>
      <c r="F19" s="40" t="s">
        <v>102</v>
      </c>
      <c r="G19" s="40">
        <v>3.3000000000000002E-2</v>
      </c>
      <c r="H19" s="41">
        <v>170</v>
      </c>
      <c r="I19" s="42">
        <f t="shared" si="0"/>
        <v>5.61</v>
      </c>
    </row>
    <row r="20" spans="1:9" ht="12.75" customHeight="1" x14ac:dyDescent="0.2">
      <c r="A20" s="588" t="s">
        <v>324</v>
      </c>
      <c r="B20" s="579">
        <v>3246.6529999999998</v>
      </c>
      <c r="C20" s="579" t="s">
        <v>77</v>
      </c>
      <c r="D20" s="616"/>
      <c r="E20" s="37" t="s">
        <v>325</v>
      </c>
      <c r="F20" s="37" t="s">
        <v>107</v>
      </c>
      <c r="G20" s="37">
        <v>0.25</v>
      </c>
      <c r="H20" s="38">
        <v>280</v>
      </c>
      <c r="I20" s="39">
        <f t="shared" si="0"/>
        <v>70</v>
      </c>
    </row>
    <row r="21" spans="1:9" ht="12.75" customHeight="1" thickBot="1" x14ac:dyDescent="0.25">
      <c r="A21" s="590"/>
      <c r="B21" s="580"/>
      <c r="C21" s="580"/>
      <c r="D21" s="617"/>
      <c r="E21" s="40" t="s">
        <v>1077</v>
      </c>
      <c r="F21" s="40" t="s">
        <v>102</v>
      </c>
      <c r="G21" s="40">
        <v>0.3</v>
      </c>
      <c r="H21" s="41">
        <v>170</v>
      </c>
      <c r="I21" s="42">
        <f t="shared" si="0"/>
        <v>51</v>
      </c>
    </row>
    <row r="22" spans="1:9" ht="12.75" customHeight="1" x14ac:dyDescent="0.2">
      <c r="A22" s="268"/>
      <c r="B22" s="13">
        <v>3511.24</v>
      </c>
      <c r="C22" s="13" t="s">
        <v>78</v>
      </c>
      <c r="D22" s="274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268"/>
      <c r="B23" s="13">
        <v>3499.846</v>
      </c>
      <c r="C23" s="13" t="s">
        <v>79</v>
      </c>
      <c r="D23" s="274"/>
      <c r="E23" s="15"/>
      <c r="F23" s="15"/>
      <c r="G23" s="15"/>
      <c r="H23" s="16"/>
      <c r="I23" s="43">
        <f t="shared" si="0"/>
        <v>0</v>
      </c>
    </row>
    <row r="24" spans="1:9" ht="12.75" customHeight="1" thickBot="1" x14ac:dyDescent="0.25">
      <c r="A24" s="82"/>
      <c r="B24" s="200">
        <f>SUM(B6:B23)</f>
        <v>42705.307999999997</v>
      </c>
      <c r="C24" s="201"/>
      <c r="D24" s="200"/>
      <c r="E24" s="202"/>
      <c r="F24" s="201"/>
      <c r="G24" s="201"/>
      <c r="H24" s="338" t="s">
        <v>16</v>
      </c>
      <c r="I24" s="229">
        <f>SUM(I6:I23)</f>
        <v>1591.81</v>
      </c>
    </row>
    <row r="25" spans="1:9" ht="77.25" thickBot="1" x14ac:dyDescent="0.25">
      <c r="A25" s="137" t="s">
        <v>1602</v>
      </c>
      <c r="B25" s="117" t="s">
        <v>15</v>
      </c>
      <c r="C25" s="117" t="s">
        <v>4</v>
      </c>
      <c r="D25" s="117" t="s">
        <v>22</v>
      </c>
      <c r="E25" s="117" t="s">
        <v>17</v>
      </c>
      <c r="F25" s="117" t="s">
        <v>18</v>
      </c>
      <c r="G25" s="117" t="s">
        <v>9</v>
      </c>
      <c r="H25" s="117" t="s">
        <v>12</v>
      </c>
      <c r="I25" s="118" t="s">
        <v>11</v>
      </c>
    </row>
    <row r="26" spans="1:9" ht="12.75" customHeight="1" x14ac:dyDescent="0.2">
      <c r="A26" s="32"/>
      <c r="B26" s="33">
        <v>5794.62</v>
      </c>
      <c r="C26" s="33" t="s">
        <v>65</v>
      </c>
      <c r="D26" s="313"/>
      <c r="E26" s="35"/>
      <c r="F26" s="35"/>
      <c r="G26" s="35"/>
      <c r="H26" s="345"/>
      <c r="I26" s="43">
        <f t="shared" ref="I26:I69" si="1">G26*H26</f>
        <v>0</v>
      </c>
    </row>
    <row r="27" spans="1:9" ht="12.75" customHeight="1" x14ac:dyDescent="0.2">
      <c r="A27" s="11"/>
      <c r="B27" s="13">
        <v>4863.1899999999996</v>
      </c>
      <c r="C27" s="33" t="s">
        <v>66</v>
      </c>
      <c r="D27" s="14"/>
      <c r="E27" s="15"/>
      <c r="F27" s="15"/>
      <c r="G27" s="15"/>
      <c r="H27" s="343"/>
      <c r="I27" s="43">
        <f t="shared" si="1"/>
        <v>0</v>
      </c>
    </row>
    <row r="28" spans="1:9" ht="12.75" customHeight="1" thickBot="1" x14ac:dyDescent="0.25">
      <c r="A28" s="30"/>
      <c r="B28" s="74">
        <v>4880.82</v>
      </c>
      <c r="C28" s="73" t="s">
        <v>69</v>
      </c>
      <c r="D28" s="75"/>
      <c r="E28" s="76"/>
      <c r="F28" s="76"/>
      <c r="G28" s="76"/>
      <c r="H28" s="347"/>
      <c r="I28" s="43">
        <f t="shared" si="1"/>
        <v>0</v>
      </c>
    </row>
    <row r="29" spans="1:9" ht="26.25" thickBot="1" x14ac:dyDescent="0.25">
      <c r="A29" s="46" t="s">
        <v>353</v>
      </c>
      <c r="B29" s="579">
        <v>4513.3</v>
      </c>
      <c r="C29" s="579" t="s">
        <v>71</v>
      </c>
      <c r="D29" s="47" t="s">
        <v>362</v>
      </c>
      <c r="E29" s="493" t="s">
        <v>363</v>
      </c>
      <c r="F29" s="493" t="s">
        <v>100</v>
      </c>
      <c r="G29" s="493">
        <v>1</v>
      </c>
      <c r="H29" s="494">
        <v>60</v>
      </c>
      <c r="I29" s="49">
        <f t="shared" si="1"/>
        <v>60</v>
      </c>
    </row>
    <row r="30" spans="1:9" ht="12.75" customHeight="1" x14ac:dyDescent="0.2">
      <c r="A30" s="588" t="s">
        <v>168</v>
      </c>
      <c r="B30" s="581"/>
      <c r="C30" s="581"/>
      <c r="D30" s="591" t="s">
        <v>721</v>
      </c>
      <c r="E30" s="37" t="s">
        <v>342</v>
      </c>
      <c r="F30" s="37" t="s">
        <v>100</v>
      </c>
      <c r="G30" s="37">
        <v>1</v>
      </c>
      <c r="H30" s="38">
        <v>88.1</v>
      </c>
      <c r="I30" s="39">
        <f t="shared" si="1"/>
        <v>88.1</v>
      </c>
    </row>
    <row r="31" spans="1:9" ht="12.75" customHeight="1" x14ac:dyDescent="0.2">
      <c r="A31" s="589"/>
      <c r="B31" s="581"/>
      <c r="C31" s="581"/>
      <c r="D31" s="595"/>
      <c r="E31" s="15" t="s">
        <v>722</v>
      </c>
      <c r="F31" s="15" t="s">
        <v>100</v>
      </c>
      <c r="G31" s="15">
        <v>1</v>
      </c>
      <c r="H31" s="16">
        <v>125.8</v>
      </c>
      <c r="I31" s="43">
        <f t="shared" si="1"/>
        <v>125.8</v>
      </c>
    </row>
    <row r="32" spans="1:9" ht="12.75" customHeight="1" x14ac:dyDescent="0.2">
      <c r="A32" s="589"/>
      <c r="B32" s="581"/>
      <c r="C32" s="581"/>
      <c r="D32" s="595"/>
      <c r="E32" s="15" t="s">
        <v>648</v>
      </c>
      <c r="F32" s="15" t="s">
        <v>100</v>
      </c>
      <c r="G32" s="15">
        <v>1</v>
      </c>
      <c r="H32" s="16">
        <v>58</v>
      </c>
      <c r="I32" s="43">
        <f t="shared" si="1"/>
        <v>58</v>
      </c>
    </row>
    <row r="33" spans="1:9" ht="12.75" customHeight="1" x14ac:dyDescent="0.2">
      <c r="A33" s="589"/>
      <c r="B33" s="581"/>
      <c r="C33" s="581"/>
      <c r="D33" s="595"/>
      <c r="E33" s="15" t="s">
        <v>447</v>
      </c>
      <c r="F33" s="15" t="s">
        <v>100</v>
      </c>
      <c r="G33" s="15">
        <v>1</v>
      </c>
      <c r="H33" s="16">
        <v>32</v>
      </c>
      <c r="I33" s="43">
        <f t="shared" si="1"/>
        <v>32</v>
      </c>
    </row>
    <row r="34" spans="1:9" ht="12.75" customHeight="1" x14ac:dyDescent="0.2">
      <c r="A34" s="589"/>
      <c r="B34" s="581"/>
      <c r="C34" s="581"/>
      <c r="D34" s="595"/>
      <c r="E34" s="15" t="s">
        <v>345</v>
      </c>
      <c r="F34" s="15" t="s">
        <v>100</v>
      </c>
      <c r="G34" s="15">
        <v>2</v>
      </c>
      <c r="H34" s="16">
        <v>60.6</v>
      </c>
      <c r="I34" s="43">
        <f t="shared" si="1"/>
        <v>121.2</v>
      </c>
    </row>
    <row r="35" spans="1:9" ht="12.75" customHeight="1" x14ac:dyDescent="0.2">
      <c r="A35" s="589"/>
      <c r="B35" s="581"/>
      <c r="C35" s="581"/>
      <c r="D35" s="595"/>
      <c r="E35" s="15" t="s">
        <v>343</v>
      </c>
      <c r="F35" s="15" t="s">
        <v>100</v>
      </c>
      <c r="G35" s="15">
        <v>1</v>
      </c>
      <c r="H35" s="16">
        <v>57.25</v>
      </c>
      <c r="I35" s="43">
        <f t="shared" si="1"/>
        <v>57.25</v>
      </c>
    </row>
    <row r="36" spans="1:9" ht="12.75" customHeight="1" x14ac:dyDescent="0.2">
      <c r="A36" s="589"/>
      <c r="B36" s="581"/>
      <c r="C36" s="581"/>
      <c r="D36" s="595"/>
      <c r="E36" s="15" t="s">
        <v>244</v>
      </c>
      <c r="F36" s="15" t="s">
        <v>100</v>
      </c>
      <c r="G36" s="15">
        <v>1</v>
      </c>
      <c r="H36" s="16">
        <v>280</v>
      </c>
      <c r="I36" s="43">
        <f t="shared" si="1"/>
        <v>280</v>
      </c>
    </row>
    <row r="37" spans="1:9" ht="12.75" customHeight="1" thickBot="1" x14ac:dyDescent="0.25">
      <c r="A37" s="590"/>
      <c r="B37" s="580"/>
      <c r="C37" s="580"/>
      <c r="D37" s="592"/>
      <c r="E37" s="40" t="s">
        <v>571</v>
      </c>
      <c r="F37" s="40" t="s">
        <v>100</v>
      </c>
      <c r="G37" s="40">
        <v>3</v>
      </c>
      <c r="H37" s="41">
        <v>27</v>
      </c>
      <c r="I37" s="42">
        <f t="shared" si="1"/>
        <v>81</v>
      </c>
    </row>
    <row r="38" spans="1:9" ht="12.75" customHeight="1" thickBot="1" x14ac:dyDescent="0.25">
      <c r="A38" s="321"/>
      <c r="B38" s="322">
        <v>4499</v>
      </c>
      <c r="C38" s="88" t="s">
        <v>72</v>
      </c>
      <c r="D38" s="323"/>
      <c r="E38" s="53"/>
      <c r="F38" s="53"/>
      <c r="G38" s="53"/>
      <c r="H38" s="156"/>
      <c r="I38" s="168">
        <f t="shared" si="1"/>
        <v>0</v>
      </c>
    </row>
    <row r="39" spans="1:9" ht="26.25" thickBot="1" x14ac:dyDescent="0.25">
      <c r="A39" s="46" t="s">
        <v>353</v>
      </c>
      <c r="B39" s="579">
        <v>4433.0200000000004</v>
      </c>
      <c r="C39" s="579" t="s">
        <v>73</v>
      </c>
      <c r="D39" s="47" t="s">
        <v>362</v>
      </c>
      <c r="E39" s="47" t="s">
        <v>912</v>
      </c>
      <c r="F39" s="47" t="s">
        <v>104</v>
      </c>
      <c r="G39" s="47">
        <v>20</v>
      </c>
      <c r="H39" s="48">
        <v>6.78</v>
      </c>
      <c r="I39" s="49">
        <f t="shared" si="1"/>
        <v>135.6</v>
      </c>
    </row>
    <row r="40" spans="1:9" ht="12.75" customHeight="1" x14ac:dyDescent="0.2">
      <c r="A40" s="588" t="s">
        <v>142</v>
      </c>
      <c r="B40" s="581"/>
      <c r="C40" s="581"/>
      <c r="D40" s="591" t="s">
        <v>143</v>
      </c>
      <c r="E40" s="37" t="s">
        <v>914</v>
      </c>
      <c r="F40" s="37" t="s">
        <v>100</v>
      </c>
      <c r="G40" s="37">
        <v>5</v>
      </c>
      <c r="H40" s="38">
        <v>2401.9899999999998</v>
      </c>
      <c r="I40" s="39">
        <f t="shared" si="1"/>
        <v>12009.949999999999</v>
      </c>
    </row>
    <row r="41" spans="1:9" ht="12.75" customHeight="1" x14ac:dyDescent="0.2">
      <c r="A41" s="589"/>
      <c r="B41" s="581"/>
      <c r="C41" s="581"/>
      <c r="D41" s="595"/>
      <c r="E41" s="15" t="s">
        <v>256</v>
      </c>
      <c r="F41" s="15" t="s">
        <v>100</v>
      </c>
      <c r="G41" s="15">
        <v>10</v>
      </c>
      <c r="H41" s="16">
        <v>4.9400000000000004</v>
      </c>
      <c r="I41" s="43">
        <f t="shared" si="1"/>
        <v>49.400000000000006</v>
      </c>
    </row>
    <row r="42" spans="1:9" ht="12.75" customHeight="1" x14ac:dyDescent="0.2">
      <c r="A42" s="589"/>
      <c r="B42" s="581"/>
      <c r="C42" s="581"/>
      <c r="D42" s="595"/>
      <c r="E42" s="15" t="s">
        <v>244</v>
      </c>
      <c r="F42" s="15" t="s">
        <v>100</v>
      </c>
      <c r="G42" s="15">
        <v>1</v>
      </c>
      <c r="H42" s="16">
        <v>290</v>
      </c>
      <c r="I42" s="43">
        <f t="shared" si="1"/>
        <v>290</v>
      </c>
    </row>
    <row r="43" spans="1:9" ht="12.75" customHeight="1" thickBot="1" x14ac:dyDescent="0.25">
      <c r="A43" s="590"/>
      <c r="B43" s="580"/>
      <c r="C43" s="580"/>
      <c r="D43" s="592"/>
      <c r="E43" s="40" t="s">
        <v>915</v>
      </c>
      <c r="F43" s="40" t="s">
        <v>100</v>
      </c>
      <c r="G43" s="40">
        <v>2</v>
      </c>
      <c r="H43" s="41">
        <v>63</v>
      </c>
      <c r="I43" s="42">
        <f t="shared" si="1"/>
        <v>126</v>
      </c>
    </row>
    <row r="44" spans="1:9" ht="12.75" customHeight="1" x14ac:dyDescent="0.2">
      <c r="A44" s="588" t="s">
        <v>980</v>
      </c>
      <c r="B44" s="579">
        <v>5215.1760000000004</v>
      </c>
      <c r="C44" s="579" t="s">
        <v>74</v>
      </c>
      <c r="D44" s="591" t="s">
        <v>981</v>
      </c>
      <c r="E44" s="37" t="s">
        <v>722</v>
      </c>
      <c r="F44" s="37" t="s">
        <v>100</v>
      </c>
      <c r="G44" s="37">
        <v>3</v>
      </c>
      <c r="H44" s="38">
        <v>125.8</v>
      </c>
      <c r="I44" s="39">
        <f t="shared" si="1"/>
        <v>377.4</v>
      </c>
    </row>
    <row r="45" spans="1:9" ht="12.75" customHeight="1" x14ac:dyDescent="0.2">
      <c r="A45" s="589"/>
      <c r="B45" s="581"/>
      <c r="C45" s="581"/>
      <c r="D45" s="595"/>
      <c r="E45" s="15" t="s">
        <v>982</v>
      </c>
      <c r="F45" s="15" t="s">
        <v>100</v>
      </c>
      <c r="G45" s="15">
        <v>3</v>
      </c>
      <c r="H45" s="16">
        <v>60.6</v>
      </c>
      <c r="I45" s="43">
        <f t="shared" si="1"/>
        <v>181.8</v>
      </c>
    </row>
    <row r="46" spans="1:9" ht="12.75" customHeight="1" thickBot="1" x14ac:dyDescent="0.25">
      <c r="A46" s="590"/>
      <c r="B46" s="581"/>
      <c r="C46" s="581"/>
      <c r="D46" s="592"/>
      <c r="E46" s="40" t="s">
        <v>244</v>
      </c>
      <c r="F46" s="40" t="s">
        <v>100</v>
      </c>
      <c r="G46" s="40">
        <v>1</v>
      </c>
      <c r="H46" s="41">
        <v>290</v>
      </c>
      <c r="I46" s="42">
        <f t="shared" si="1"/>
        <v>290</v>
      </c>
    </row>
    <row r="47" spans="1:9" ht="12.75" customHeight="1" x14ac:dyDescent="0.2">
      <c r="A47" s="588" t="s">
        <v>353</v>
      </c>
      <c r="B47" s="581"/>
      <c r="C47" s="581"/>
      <c r="D47" s="591"/>
      <c r="E47" s="37" t="s">
        <v>385</v>
      </c>
      <c r="F47" s="37" t="s">
        <v>100</v>
      </c>
      <c r="G47" s="37">
        <v>2</v>
      </c>
      <c r="H47" s="38">
        <v>38.51</v>
      </c>
      <c r="I47" s="39">
        <f t="shared" si="1"/>
        <v>77.02</v>
      </c>
    </row>
    <row r="48" spans="1:9" ht="12.75" customHeight="1" x14ac:dyDescent="0.2">
      <c r="A48" s="589"/>
      <c r="B48" s="581"/>
      <c r="C48" s="581"/>
      <c r="D48" s="595"/>
      <c r="E48" s="15" t="s">
        <v>985</v>
      </c>
      <c r="F48" s="15" t="s">
        <v>104</v>
      </c>
      <c r="G48" s="15">
        <v>15</v>
      </c>
      <c r="H48" s="16">
        <v>9.8699999999999992</v>
      </c>
      <c r="I48" s="43">
        <f t="shared" si="1"/>
        <v>148.04999999999998</v>
      </c>
    </row>
    <row r="49" spans="1:9" ht="12.75" customHeight="1" thickBot="1" x14ac:dyDescent="0.25">
      <c r="A49" s="590"/>
      <c r="B49" s="580"/>
      <c r="C49" s="580"/>
      <c r="D49" s="592"/>
      <c r="E49" s="40" t="s">
        <v>1048</v>
      </c>
      <c r="F49" s="40" t="s">
        <v>104</v>
      </c>
      <c r="G49" s="40">
        <v>15</v>
      </c>
      <c r="H49" s="41">
        <v>15.65</v>
      </c>
      <c r="I49" s="42">
        <f t="shared" si="1"/>
        <v>234.75</v>
      </c>
    </row>
    <row r="50" spans="1:9" ht="12.75" customHeight="1" x14ac:dyDescent="0.2">
      <c r="A50" s="588" t="s">
        <v>168</v>
      </c>
      <c r="B50" s="579">
        <v>5387.1440000000002</v>
      </c>
      <c r="C50" s="579" t="s">
        <v>75</v>
      </c>
      <c r="D50" s="591" t="s">
        <v>653</v>
      </c>
      <c r="E50" s="37" t="s">
        <v>556</v>
      </c>
      <c r="F50" s="37" t="s">
        <v>100</v>
      </c>
      <c r="G50" s="37">
        <v>1</v>
      </c>
      <c r="H50" s="38">
        <v>138.82</v>
      </c>
      <c r="I50" s="39">
        <f t="shared" si="1"/>
        <v>138.82</v>
      </c>
    </row>
    <row r="51" spans="1:9" ht="12.75" customHeight="1" x14ac:dyDescent="0.2">
      <c r="A51" s="589"/>
      <c r="B51" s="581"/>
      <c r="C51" s="581"/>
      <c r="D51" s="595"/>
      <c r="E51" s="15" t="s">
        <v>343</v>
      </c>
      <c r="F51" s="15" t="s">
        <v>100</v>
      </c>
      <c r="G51" s="15">
        <v>1</v>
      </c>
      <c r="H51" s="16">
        <v>57.25</v>
      </c>
      <c r="I51" s="43">
        <f t="shared" si="1"/>
        <v>57.25</v>
      </c>
    </row>
    <row r="52" spans="1:9" x14ac:dyDescent="0.2">
      <c r="A52" s="589"/>
      <c r="B52" s="581"/>
      <c r="C52" s="581"/>
      <c r="D52" s="595"/>
      <c r="E52" s="15" t="s">
        <v>794</v>
      </c>
      <c r="F52" s="15" t="s">
        <v>100</v>
      </c>
      <c r="G52" s="15">
        <v>2</v>
      </c>
      <c r="H52" s="16">
        <v>199.6</v>
      </c>
      <c r="I52" s="43">
        <f t="shared" si="1"/>
        <v>399.2</v>
      </c>
    </row>
    <row r="53" spans="1:9" ht="13.5" thickBot="1" x14ac:dyDescent="0.25">
      <c r="A53" s="590"/>
      <c r="B53" s="581"/>
      <c r="C53" s="580"/>
      <c r="D53" s="592"/>
      <c r="E53" s="40" t="s">
        <v>346</v>
      </c>
      <c r="F53" s="40" t="s">
        <v>100</v>
      </c>
      <c r="G53" s="40">
        <v>2</v>
      </c>
      <c r="H53" s="41">
        <v>67</v>
      </c>
      <c r="I53" s="42">
        <f t="shared" si="1"/>
        <v>134</v>
      </c>
    </row>
    <row r="54" spans="1:9" ht="26.45" customHeight="1" x14ac:dyDescent="0.2">
      <c r="A54" s="588" t="s">
        <v>353</v>
      </c>
      <c r="B54" s="581"/>
      <c r="C54" s="579" t="s">
        <v>75</v>
      </c>
      <c r="D54" s="591"/>
      <c r="E54" s="37" t="s">
        <v>1126</v>
      </c>
      <c r="F54" s="37" t="s">
        <v>104</v>
      </c>
      <c r="G54" s="37">
        <v>7</v>
      </c>
      <c r="H54" s="38">
        <v>24.97</v>
      </c>
      <c r="I54" s="39">
        <f t="shared" si="1"/>
        <v>174.79</v>
      </c>
    </row>
    <row r="55" spans="1:9" ht="13.5" thickBot="1" x14ac:dyDescent="0.25">
      <c r="A55" s="590"/>
      <c r="B55" s="580"/>
      <c r="C55" s="580"/>
      <c r="D55" s="592"/>
      <c r="E55" s="40" t="s">
        <v>1127</v>
      </c>
      <c r="F55" s="40" t="s">
        <v>100</v>
      </c>
      <c r="G55" s="40">
        <v>1</v>
      </c>
      <c r="H55" s="41">
        <v>47.84</v>
      </c>
      <c r="I55" s="42">
        <f t="shared" si="1"/>
        <v>47.84</v>
      </c>
    </row>
    <row r="56" spans="1:9" ht="13.5" thickBot="1" x14ac:dyDescent="0.25">
      <c r="A56" s="321"/>
      <c r="B56" s="322">
        <v>6339.3029999999999</v>
      </c>
      <c r="C56" s="322" t="s">
        <v>76</v>
      </c>
      <c r="D56" s="323"/>
      <c r="E56" s="53"/>
      <c r="F56" s="53"/>
      <c r="G56" s="53"/>
      <c r="H56" s="156"/>
      <c r="I56" s="168">
        <f t="shared" si="1"/>
        <v>0</v>
      </c>
    </row>
    <row r="57" spans="1:9" ht="26.25" thickBot="1" x14ac:dyDescent="0.25">
      <c r="A57" s="46" t="s">
        <v>1286</v>
      </c>
      <c r="B57" s="579">
        <v>5089.8289999999997</v>
      </c>
      <c r="C57" s="579" t="s">
        <v>77</v>
      </c>
      <c r="D57" s="591" t="s">
        <v>139</v>
      </c>
      <c r="E57" s="47" t="s">
        <v>261</v>
      </c>
      <c r="F57" s="47" t="s">
        <v>100</v>
      </c>
      <c r="G57" s="47">
        <v>1</v>
      </c>
      <c r="H57" s="48">
        <v>280</v>
      </c>
      <c r="I57" s="49">
        <f t="shared" si="1"/>
        <v>280</v>
      </c>
    </row>
    <row r="58" spans="1:9" x14ac:dyDescent="0.2">
      <c r="A58" s="588" t="s">
        <v>168</v>
      </c>
      <c r="B58" s="581"/>
      <c r="C58" s="581"/>
      <c r="D58" s="595"/>
      <c r="E58" s="37" t="s">
        <v>447</v>
      </c>
      <c r="F58" s="37" t="s">
        <v>100</v>
      </c>
      <c r="G58" s="37">
        <v>1</v>
      </c>
      <c r="H58" s="38">
        <v>32</v>
      </c>
      <c r="I58" s="39">
        <f t="shared" si="1"/>
        <v>32</v>
      </c>
    </row>
    <row r="59" spans="1:9" ht="12.75" customHeight="1" x14ac:dyDescent="0.2">
      <c r="A59" s="589"/>
      <c r="B59" s="581"/>
      <c r="C59" s="581"/>
      <c r="D59" s="595"/>
      <c r="E59" s="15" t="s">
        <v>982</v>
      </c>
      <c r="F59" s="15" t="s">
        <v>100</v>
      </c>
      <c r="G59" s="15">
        <v>2</v>
      </c>
      <c r="H59" s="16">
        <v>60.6</v>
      </c>
      <c r="I59" s="43">
        <f t="shared" si="1"/>
        <v>121.2</v>
      </c>
    </row>
    <row r="60" spans="1:9" ht="12.75" customHeight="1" x14ac:dyDescent="0.2">
      <c r="A60" s="589"/>
      <c r="B60" s="581"/>
      <c r="C60" s="581"/>
      <c r="D60" s="595"/>
      <c r="E60" s="15" t="s">
        <v>253</v>
      </c>
      <c r="F60" s="15" t="s">
        <v>100</v>
      </c>
      <c r="G60" s="15">
        <v>1</v>
      </c>
      <c r="H60" s="16">
        <v>12</v>
      </c>
      <c r="I60" s="43">
        <f t="shared" si="1"/>
        <v>12</v>
      </c>
    </row>
    <row r="61" spans="1:9" ht="12.75" customHeight="1" thickBot="1" x14ac:dyDescent="0.25">
      <c r="A61" s="590"/>
      <c r="B61" s="580"/>
      <c r="C61" s="580"/>
      <c r="D61" s="592"/>
      <c r="E61" s="40" t="s">
        <v>244</v>
      </c>
      <c r="F61" s="40" t="s">
        <v>100</v>
      </c>
      <c r="G61" s="40">
        <v>1</v>
      </c>
      <c r="H61" s="41">
        <v>290</v>
      </c>
      <c r="I61" s="42">
        <f t="shared" si="1"/>
        <v>290</v>
      </c>
    </row>
    <row r="62" spans="1:9" ht="12.75" customHeight="1" x14ac:dyDescent="0.2">
      <c r="A62" s="588" t="s">
        <v>168</v>
      </c>
      <c r="B62" s="579">
        <v>6592.0020000000004</v>
      </c>
      <c r="C62" s="579" t="s">
        <v>78</v>
      </c>
      <c r="D62" s="591" t="s">
        <v>1254</v>
      </c>
      <c r="E62" s="37" t="s">
        <v>722</v>
      </c>
      <c r="F62" s="37" t="s">
        <v>100</v>
      </c>
      <c r="G62" s="37">
        <v>2</v>
      </c>
      <c r="H62" s="38">
        <v>125.8</v>
      </c>
      <c r="I62" s="39">
        <f t="shared" si="1"/>
        <v>251.6</v>
      </c>
    </row>
    <row r="63" spans="1:9" ht="12.75" customHeight="1" x14ac:dyDescent="0.2">
      <c r="A63" s="589"/>
      <c r="B63" s="581"/>
      <c r="C63" s="581"/>
      <c r="D63" s="595"/>
      <c r="E63" s="15" t="s">
        <v>343</v>
      </c>
      <c r="F63" s="15" t="s">
        <v>100</v>
      </c>
      <c r="G63" s="15">
        <v>1</v>
      </c>
      <c r="H63" s="16">
        <v>57.25</v>
      </c>
      <c r="I63" s="43">
        <f t="shared" si="1"/>
        <v>57.25</v>
      </c>
    </row>
    <row r="64" spans="1:9" ht="12.75" customHeight="1" x14ac:dyDescent="0.2">
      <c r="A64" s="589"/>
      <c r="B64" s="581"/>
      <c r="C64" s="581"/>
      <c r="D64" s="595"/>
      <c r="E64" s="15" t="s">
        <v>447</v>
      </c>
      <c r="F64" s="15" t="s">
        <v>100</v>
      </c>
      <c r="G64" s="15">
        <v>1</v>
      </c>
      <c r="H64" s="16">
        <v>32</v>
      </c>
      <c r="I64" s="43">
        <f t="shared" si="1"/>
        <v>32</v>
      </c>
    </row>
    <row r="65" spans="1:9" ht="12.75" customHeight="1" x14ac:dyDescent="0.2">
      <c r="A65" s="589"/>
      <c r="B65" s="581"/>
      <c r="C65" s="581"/>
      <c r="D65" s="595"/>
      <c r="E65" s="15" t="s">
        <v>345</v>
      </c>
      <c r="F65" s="15" t="s">
        <v>100</v>
      </c>
      <c r="G65" s="15">
        <v>2</v>
      </c>
      <c r="H65" s="16">
        <v>70</v>
      </c>
      <c r="I65" s="43">
        <f t="shared" si="1"/>
        <v>140</v>
      </c>
    </row>
    <row r="66" spans="1:9" ht="12.75" customHeight="1" x14ac:dyDescent="0.2">
      <c r="A66" s="589"/>
      <c r="B66" s="581"/>
      <c r="C66" s="581"/>
      <c r="D66" s="595"/>
      <c r="E66" s="15" t="s">
        <v>556</v>
      </c>
      <c r="F66" s="15" t="s">
        <v>100</v>
      </c>
      <c r="G66" s="15">
        <v>1</v>
      </c>
      <c r="H66" s="16">
        <v>137.69999999999999</v>
      </c>
      <c r="I66" s="43">
        <f t="shared" si="1"/>
        <v>137.69999999999999</v>
      </c>
    </row>
    <row r="67" spans="1:9" ht="12.75" customHeight="1" x14ac:dyDescent="0.2">
      <c r="A67" s="589"/>
      <c r="B67" s="581"/>
      <c r="C67" s="581"/>
      <c r="D67" s="595"/>
      <c r="E67" s="15" t="s">
        <v>1369</v>
      </c>
      <c r="F67" s="15" t="s">
        <v>100</v>
      </c>
      <c r="G67" s="15">
        <v>1</v>
      </c>
      <c r="H67" s="16">
        <v>66.55</v>
      </c>
      <c r="I67" s="43">
        <f t="shared" si="1"/>
        <v>66.55</v>
      </c>
    </row>
    <row r="68" spans="1:9" ht="12.75" customHeight="1" x14ac:dyDescent="0.2">
      <c r="A68" s="589"/>
      <c r="B68" s="581"/>
      <c r="C68" s="581"/>
      <c r="D68" s="595"/>
      <c r="E68" s="15" t="s">
        <v>244</v>
      </c>
      <c r="F68" s="15" t="s">
        <v>100</v>
      </c>
      <c r="G68" s="15">
        <v>1</v>
      </c>
      <c r="H68" s="16">
        <v>290</v>
      </c>
      <c r="I68" s="43">
        <f t="shared" si="1"/>
        <v>290</v>
      </c>
    </row>
    <row r="69" spans="1:9" ht="12.75" customHeight="1" thickBot="1" x14ac:dyDescent="0.25">
      <c r="A69" s="590"/>
      <c r="B69" s="580"/>
      <c r="C69" s="580"/>
      <c r="D69" s="592"/>
      <c r="E69" s="40" t="s">
        <v>185</v>
      </c>
      <c r="F69" s="40" t="s">
        <v>100</v>
      </c>
      <c r="G69" s="40">
        <v>2</v>
      </c>
      <c r="H69" s="41">
        <v>42</v>
      </c>
      <c r="I69" s="42">
        <f t="shared" si="1"/>
        <v>84</v>
      </c>
    </row>
    <row r="70" spans="1:9" ht="12.75" customHeight="1" x14ac:dyDescent="0.2">
      <c r="A70" s="265"/>
      <c r="B70" s="33">
        <v>5658.5590000000002</v>
      </c>
      <c r="C70" s="33" t="s">
        <v>79</v>
      </c>
      <c r="D70" s="267"/>
      <c r="E70" s="35"/>
      <c r="F70" s="35"/>
      <c r="G70" s="35"/>
      <c r="H70" s="36"/>
      <c r="I70" s="160"/>
    </row>
    <row r="71" spans="1:9" ht="12.75" customHeight="1" thickBot="1" x14ac:dyDescent="0.25">
      <c r="A71" s="82"/>
      <c r="B71" s="200">
        <f>SUM(B26:B70)</f>
        <v>63265.963000000003</v>
      </c>
      <c r="C71" s="201"/>
      <c r="D71" s="200"/>
      <c r="E71" s="202"/>
      <c r="F71" s="201"/>
      <c r="G71" s="201"/>
      <c r="H71" s="338" t="s">
        <v>16</v>
      </c>
      <c r="I71" s="229">
        <f>SUM(I26:I70)</f>
        <v>17569.519999999997</v>
      </c>
    </row>
    <row r="72" spans="1:9" ht="64.5" thickBot="1" x14ac:dyDescent="0.25">
      <c r="A72" s="137" t="s">
        <v>381</v>
      </c>
      <c r="B72" s="117" t="s">
        <v>15</v>
      </c>
      <c r="C72" s="117" t="s">
        <v>4</v>
      </c>
      <c r="D72" s="117" t="s">
        <v>22</v>
      </c>
      <c r="E72" s="90" t="s">
        <v>17</v>
      </c>
      <c r="F72" s="117" t="s">
        <v>18</v>
      </c>
      <c r="G72" s="117" t="s">
        <v>9</v>
      </c>
      <c r="H72" s="117" t="s">
        <v>12</v>
      </c>
      <c r="I72" s="118" t="s">
        <v>11</v>
      </c>
    </row>
    <row r="73" spans="1:9" ht="12.75" customHeight="1" thickBot="1" x14ac:dyDescent="0.25">
      <c r="A73" s="106"/>
      <c r="B73" s="107">
        <v>2535.9299999999998</v>
      </c>
      <c r="C73" s="58" t="s">
        <v>65</v>
      </c>
      <c r="D73" s="67"/>
      <c r="E73" s="59"/>
      <c r="F73" s="59"/>
      <c r="G73" s="59"/>
      <c r="H73" s="60"/>
      <c r="I73" s="61"/>
    </row>
    <row r="74" spans="1:9" ht="12.75" customHeight="1" thickBot="1" x14ac:dyDescent="0.25">
      <c r="A74" s="106"/>
      <c r="B74" s="125">
        <v>2584.79</v>
      </c>
      <c r="C74" s="126" t="s">
        <v>66</v>
      </c>
      <c r="D74" s="127"/>
      <c r="E74" s="128"/>
      <c r="F74" s="128"/>
      <c r="G74" s="128"/>
      <c r="H74" s="129"/>
      <c r="I74" s="130"/>
    </row>
    <row r="75" spans="1:9" ht="12.75" customHeight="1" thickBot="1" x14ac:dyDescent="0.25">
      <c r="A75" s="106"/>
      <c r="B75" s="109">
        <v>2440.3200000000002</v>
      </c>
      <c r="C75" s="88" t="s">
        <v>69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106"/>
      <c r="B76" s="109">
        <v>2428.4699999999998</v>
      </c>
      <c r="C76" s="88" t="s">
        <v>71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106"/>
      <c r="B77" s="109">
        <v>2487.5100000000002</v>
      </c>
      <c r="C77" s="88" t="s">
        <v>72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106"/>
      <c r="B78" s="109">
        <v>2690.07</v>
      </c>
      <c r="C78" s="88" t="s">
        <v>73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106"/>
      <c r="B79" s="109">
        <v>2438.85</v>
      </c>
      <c r="C79" s="88" t="s">
        <v>74</v>
      </c>
      <c r="D79" s="89"/>
      <c r="E79" s="47"/>
      <c r="F79" s="47"/>
      <c r="G79" s="47"/>
      <c r="H79" s="48"/>
      <c r="I79" s="49"/>
    </row>
    <row r="80" spans="1:9" ht="12.75" customHeight="1" thickBot="1" x14ac:dyDescent="0.25">
      <c r="A80" s="11"/>
      <c r="B80" s="109">
        <v>3131.4097999999999</v>
      </c>
      <c r="C80" s="88" t="s">
        <v>75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11"/>
      <c r="B81" s="109">
        <v>2557.9643999999998</v>
      </c>
      <c r="C81" s="88" t="s">
        <v>76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11"/>
      <c r="B82" s="109">
        <v>2422.2417</v>
      </c>
      <c r="C82" s="88" t="s">
        <v>77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11"/>
      <c r="B83" s="109">
        <v>2710.3136</v>
      </c>
      <c r="C83" s="88" t="s">
        <v>78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11"/>
      <c r="B84" s="109">
        <v>2749.8921</v>
      </c>
      <c r="C84" s="88" t="s">
        <v>79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434"/>
      <c r="B85" s="520">
        <f>SUM(B73:B84)</f>
        <v>31177.761600000002</v>
      </c>
      <c r="C85" s="518" t="s">
        <v>86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596" t="s">
        <v>114</v>
      </c>
      <c r="B86" s="260">
        <v>273.08999999999997</v>
      </c>
      <c r="C86" s="167" t="s">
        <v>72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597"/>
      <c r="B87" s="260">
        <v>407.53</v>
      </c>
      <c r="C87" s="167" t="s">
        <v>73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597"/>
      <c r="B88" s="260">
        <v>200.18</v>
      </c>
      <c r="C88" s="167" t="s">
        <v>74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597"/>
      <c r="B89" s="260">
        <v>81.010000000000005</v>
      </c>
      <c r="C89" s="167" t="s">
        <v>75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598"/>
      <c r="B90" s="528">
        <f>SUM(B86:B89)</f>
        <v>961.81</v>
      </c>
      <c r="C90" s="514" t="s">
        <v>86</v>
      </c>
      <c r="D90" s="89"/>
      <c r="E90" s="47"/>
      <c r="F90" s="47"/>
      <c r="G90" s="47"/>
      <c r="H90" s="48"/>
      <c r="I90" s="49">
        <v>334.7</v>
      </c>
    </row>
    <row r="91" spans="1:9" ht="12.75" customHeight="1" thickBot="1" x14ac:dyDescent="0.25">
      <c r="A91" s="82"/>
      <c r="B91" s="200">
        <f>B85+B90</f>
        <v>32139.571600000003</v>
      </c>
      <c r="C91" s="201"/>
      <c r="D91" s="200"/>
      <c r="E91" s="202"/>
      <c r="F91" s="201"/>
      <c r="G91" s="201"/>
      <c r="H91" s="200" t="s">
        <v>16</v>
      </c>
      <c r="I91" s="200">
        <f>SUM(I73:I90)</f>
        <v>334.7</v>
      </c>
    </row>
    <row r="92" spans="1:9" ht="77.25" thickBot="1" x14ac:dyDescent="0.25">
      <c r="A92" s="137" t="s">
        <v>382</v>
      </c>
      <c r="B92" s="120" t="s">
        <v>15</v>
      </c>
      <c r="C92" s="134" t="s">
        <v>4</v>
      </c>
      <c r="D92" s="120" t="s">
        <v>22</v>
      </c>
      <c r="E92" s="135" t="s">
        <v>17</v>
      </c>
      <c r="F92" s="120" t="s">
        <v>18</v>
      </c>
      <c r="G92" s="134" t="s">
        <v>9</v>
      </c>
      <c r="H92" s="120" t="s">
        <v>12</v>
      </c>
      <c r="I92" s="120" t="s">
        <v>11</v>
      </c>
    </row>
    <row r="93" spans="1:9" ht="12.75" customHeight="1" thickBot="1" x14ac:dyDescent="0.25">
      <c r="A93" s="230"/>
      <c r="B93" s="109">
        <v>3588.68</v>
      </c>
      <c r="C93" s="55" t="s">
        <v>65</v>
      </c>
      <c r="D93" s="89"/>
      <c r="E93" s="47"/>
      <c r="F93" s="47"/>
      <c r="G93" s="47"/>
      <c r="H93" s="48"/>
      <c r="I93" s="49"/>
    </row>
    <row r="94" spans="1:9" ht="12.75" customHeight="1" thickBot="1" x14ac:dyDescent="0.25">
      <c r="A94" s="230"/>
      <c r="B94" s="109">
        <v>3825.19</v>
      </c>
      <c r="C94" s="55" t="s">
        <v>66</v>
      </c>
      <c r="D94" s="89"/>
      <c r="E94" s="47"/>
      <c r="F94" s="47"/>
      <c r="G94" s="47"/>
      <c r="H94" s="48"/>
      <c r="I94" s="49"/>
    </row>
    <row r="95" spans="1:9" ht="12.75" customHeight="1" thickBot="1" x14ac:dyDescent="0.25">
      <c r="A95" s="230"/>
      <c r="B95" s="109">
        <v>3445.8</v>
      </c>
      <c r="C95" s="88" t="s">
        <v>69</v>
      </c>
      <c r="D95" s="89"/>
      <c r="E95" s="47"/>
      <c r="F95" s="47"/>
      <c r="G95" s="47"/>
      <c r="H95" s="48"/>
      <c r="I95" s="49"/>
    </row>
    <row r="96" spans="1:9" ht="12.75" customHeight="1" thickBot="1" x14ac:dyDescent="0.25">
      <c r="A96" s="230"/>
      <c r="B96" s="109">
        <v>3622.33</v>
      </c>
      <c r="C96" s="88" t="s">
        <v>71</v>
      </c>
      <c r="D96" s="89"/>
      <c r="E96" s="47"/>
      <c r="F96" s="47"/>
      <c r="G96" s="47"/>
      <c r="H96" s="48"/>
      <c r="I96" s="49"/>
    </row>
    <row r="97" spans="1:9" ht="12.75" customHeight="1" thickBot="1" x14ac:dyDescent="0.25">
      <c r="A97" s="230"/>
      <c r="B97" s="109">
        <v>3946.02</v>
      </c>
      <c r="C97" s="88" t="s">
        <v>72</v>
      </c>
      <c r="D97" s="89"/>
      <c r="E97" s="47"/>
      <c r="F97" s="47"/>
      <c r="G97" s="47"/>
      <c r="H97" s="48"/>
      <c r="I97" s="49"/>
    </row>
    <row r="98" spans="1:9" ht="12.75" customHeight="1" thickBot="1" x14ac:dyDescent="0.25">
      <c r="A98" s="230"/>
      <c r="B98" s="109">
        <v>3861.77</v>
      </c>
      <c r="C98" s="88" t="s">
        <v>73</v>
      </c>
      <c r="D98" s="89"/>
      <c r="E98" s="47"/>
      <c r="F98" s="47"/>
      <c r="G98" s="47"/>
      <c r="H98" s="48"/>
      <c r="I98" s="49"/>
    </row>
    <row r="99" spans="1:9" ht="12.75" customHeight="1" thickBot="1" x14ac:dyDescent="0.25">
      <c r="A99" s="230"/>
      <c r="B99" s="109">
        <v>3463.6840000000002</v>
      </c>
      <c r="C99" s="88" t="s">
        <v>74</v>
      </c>
      <c r="D99" s="89"/>
      <c r="E99" s="47"/>
      <c r="F99" s="47"/>
      <c r="G99" s="47"/>
      <c r="H99" s="48"/>
      <c r="I99" s="49"/>
    </row>
    <row r="100" spans="1:9" ht="12.75" customHeight="1" thickBot="1" x14ac:dyDescent="0.25">
      <c r="A100" s="230"/>
      <c r="B100" s="109">
        <v>4013.2020000000002</v>
      </c>
      <c r="C100" s="88" t="s">
        <v>75</v>
      </c>
      <c r="D100" s="89"/>
      <c r="E100" s="47"/>
      <c r="F100" s="47"/>
      <c r="G100" s="47"/>
      <c r="H100" s="48"/>
      <c r="I100" s="49"/>
    </row>
    <row r="101" spans="1:9" ht="12.75" customHeight="1" thickBot="1" x14ac:dyDescent="0.25">
      <c r="A101" s="230"/>
      <c r="B101" s="109">
        <v>4046.2379999999998</v>
      </c>
      <c r="C101" s="88" t="s">
        <v>76</v>
      </c>
      <c r="D101" s="89"/>
      <c r="E101" s="47"/>
      <c r="F101" s="47"/>
      <c r="G101" s="47"/>
      <c r="H101" s="48"/>
      <c r="I101" s="49"/>
    </row>
    <row r="102" spans="1:9" ht="12.75" customHeight="1" thickBot="1" x14ac:dyDescent="0.25">
      <c r="A102" s="230"/>
      <c r="B102" s="109">
        <v>3775.0889999999999</v>
      </c>
      <c r="C102" s="88" t="s">
        <v>77</v>
      </c>
      <c r="D102" s="89"/>
      <c r="E102" s="47"/>
      <c r="F102" s="47"/>
      <c r="G102" s="47"/>
      <c r="H102" s="48"/>
      <c r="I102" s="49"/>
    </row>
    <row r="103" spans="1:9" ht="12.75" customHeight="1" thickBot="1" x14ac:dyDescent="0.25">
      <c r="A103" s="230"/>
      <c r="B103" s="109">
        <v>3770.1030000000001</v>
      </c>
      <c r="C103" s="88" t="s">
        <v>78</v>
      </c>
      <c r="D103" s="89"/>
      <c r="E103" s="47"/>
      <c r="F103" s="47"/>
      <c r="G103" s="47"/>
      <c r="H103" s="48"/>
      <c r="I103" s="49"/>
    </row>
    <row r="104" spans="1:9" ht="12.75" customHeight="1" thickBot="1" x14ac:dyDescent="0.25">
      <c r="A104" s="230"/>
      <c r="B104" s="109">
        <v>3898.6210000000001</v>
      </c>
      <c r="C104" s="88" t="s">
        <v>79</v>
      </c>
      <c r="D104" s="89"/>
      <c r="E104" s="47"/>
      <c r="F104" s="47"/>
      <c r="G104" s="47"/>
      <c r="H104" s="48"/>
      <c r="I104" s="49"/>
    </row>
    <row r="105" spans="1:9" ht="12.75" customHeight="1" thickBot="1" x14ac:dyDescent="0.25">
      <c r="A105" s="230"/>
      <c r="B105" s="109"/>
      <c r="C105" s="170" t="s">
        <v>86</v>
      </c>
      <c r="D105" s="89"/>
      <c r="E105" s="47"/>
      <c r="F105" s="47"/>
      <c r="G105" s="47"/>
      <c r="H105" s="48"/>
      <c r="I105" s="49">
        <v>353.4</v>
      </c>
    </row>
    <row r="106" spans="1:9" ht="13.5" thickBot="1" x14ac:dyDescent="0.25">
      <c r="A106" s="183"/>
      <c r="B106" s="200">
        <f>SUM(B93:B105)</f>
        <v>45256.727000000006</v>
      </c>
      <c r="C106" s="201"/>
      <c r="D106" s="200"/>
      <c r="E106" s="202"/>
      <c r="F106" s="201"/>
      <c r="G106" s="201"/>
      <c r="H106" s="200" t="s">
        <v>16</v>
      </c>
      <c r="I106" s="233">
        <f>SUM(I93:I105)</f>
        <v>353.4</v>
      </c>
    </row>
    <row r="107" spans="1:9" ht="26.25" thickBot="1" x14ac:dyDescent="0.25">
      <c r="A107" s="46" t="s">
        <v>7</v>
      </c>
      <c r="B107" s="117" t="s">
        <v>15</v>
      </c>
      <c r="C107" s="117" t="s">
        <v>4</v>
      </c>
      <c r="D107" s="117" t="s">
        <v>22</v>
      </c>
      <c r="E107" s="90" t="s">
        <v>17</v>
      </c>
      <c r="F107" s="117" t="s">
        <v>18</v>
      </c>
      <c r="G107" s="117" t="s">
        <v>9</v>
      </c>
      <c r="H107" s="117" t="s">
        <v>12</v>
      </c>
      <c r="I107" s="118" t="s">
        <v>11</v>
      </c>
    </row>
    <row r="108" spans="1:9" ht="12.75" customHeight="1" x14ac:dyDescent="0.2">
      <c r="A108" s="641" t="s">
        <v>81</v>
      </c>
      <c r="B108" s="33"/>
      <c r="C108" s="33" t="s">
        <v>65</v>
      </c>
      <c r="D108" s="34"/>
      <c r="E108" s="35"/>
      <c r="F108" s="35" t="s">
        <v>82</v>
      </c>
      <c r="G108" s="35">
        <v>420</v>
      </c>
      <c r="H108" s="16">
        <v>4.54</v>
      </c>
      <c r="I108" s="33">
        <f>G108*H108</f>
        <v>1906.8</v>
      </c>
    </row>
    <row r="109" spans="1:9" ht="12.75" customHeight="1" x14ac:dyDescent="0.2">
      <c r="A109" s="641"/>
      <c r="B109" s="13"/>
      <c r="C109" s="13" t="s">
        <v>66</v>
      </c>
      <c r="D109" s="14"/>
      <c r="E109" s="15"/>
      <c r="F109" s="15" t="s">
        <v>82</v>
      </c>
      <c r="G109" s="15">
        <v>382</v>
      </c>
      <c r="H109" s="16">
        <v>4.54</v>
      </c>
      <c r="I109" s="13">
        <f t="shared" ref="I109:I116" si="2">G109*H109</f>
        <v>1734.28</v>
      </c>
    </row>
    <row r="110" spans="1:9" x14ac:dyDescent="0.2">
      <c r="A110" s="641"/>
      <c r="B110" s="13"/>
      <c r="C110" s="13" t="s">
        <v>69</v>
      </c>
      <c r="D110" s="14"/>
      <c r="E110" s="15"/>
      <c r="F110" s="15" t="s">
        <v>82</v>
      </c>
      <c r="G110" s="15">
        <v>346</v>
      </c>
      <c r="H110" s="16">
        <v>4.54</v>
      </c>
      <c r="I110" s="13">
        <f t="shared" si="2"/>
        <v>1570.84</v>
      </c>
    </row>
    <row r="111" spans="1:9" ht="12.75" customHeight="1" x14ac:dyDescent="0.2">
      <c r="A111" s="641"/>
      <c r="B111" s="13"/>
      <c r="C111" s="13" t="s">
        <v>71</v>
      </c>
      <c r="D111" s="14"/>
      <c r="E111" s="15"/>
      <c r="F111" s="15" t="s">
        <v>82</v>
      </c>
      <c r="G111" s="15">
        <v>10</v>
      </c>
      <c r="H111" s="16">
        <v>4.54</v>
      </c>
      <c r="I111" s="13">
        <f t="shared" si="2"/>
        <v>45.4</v>
      </c>
    </row>
    <row r="112" spans="1:9" x14ac:dyDescent="0.2">
      <c r="A112" s="641"/>
      <c r="B112" s="13"/>
      <c r="C112" s="13" t="s">
        <v>72</v>
      </c>
      <c r="D112" s="14"/>
      <c r="E112" s="15"/>
      <c r="F112" s="15" t="s">
        <v>82</v>
      </c>
      <c r="G112" s="15">
        <v>135</v>
      </c>
      <c r="H112" s="16">
        <v>4.54</v>
      </c>
      <c r="I112" s="13">
        <f t="shared" si="2"/>
        <v>612.9</v>
      </c>
    </row>
    <row r="113" spans="1:255" ht="12.75" customHeight="1" x14ac:dyDescent="0.2">
      <c r="A113" s="641"/>
      <c r="B113" s="13"/>
      <c r="C113" s="13" t="s">
        <v>73</v>
      </c>
      <c r="D113" s="14"/>
      <c r="E113" s="15"/>
      <c r="F113" s="15" t="s">
        <v>82</v>
      </c>
      <c r="G113" s="15">
        <v>223</v>
      </c>
      <c r="H113" s="16">
        <v>4.54</v>
      </c>
      <c r="I113" s="13">
        <f t="shared" si="2"/>
        <v>1012.42</v>
      </c>
    </row>
    <row r="114" spans="1:255" ht="12.75" customHeight="1" x14ac:dyDescent="0.2">
      <c r="A114" s="641"/>
      <c r="B114" s="13"/>
      <c r="C114" s="13" t="s">
        <v>74</v>
      </c>
      <c r="D114" s="14"/>
      <c r="E114" s="15"/>
      <c r="F114" s="15" t="s">
        <v>82</v>
      </c>
      <c r="G114" s="15">
        <v>213</v>
      </c>
      <c r="H114" s="16">
        <v>4.8099999999999996</v>
      </c>
      <c r="I114" s="13">
        <f t="shared" si="2"/>
        <v>1024.53</v>
      </c>
    </row>
    <row r="115" spans="1:255" ht="12.75" customHeight="1" x14ac:dyDescent="0.2">
      <c r="A115" s="641"/>
      <c r="B115" s="13"/>
      <c r="C115" s="13" t="s">
        <v>75</v>
      </c>
      <c r="D115" s="14"/>
      <c r="E115" s="15"/>
      <c r="F115" s="15" t="s">
        <v>82</v>
      </c>
      <c r="G115" s="15">
        <v>200</v>
      </c>
      <c r="H115" s="16">
        <v>4.8099999999999996</v>
      </c>
      <c r="I115" s="13">
        <f t="shared" si="2"/>
        <v>961.99999999999989</v>
      </c>
    </row>
    <row r="116" spans="1:255" ht="12.75" customHeight="1" x14ac:dyDescent="0.2">
      <c r="A116" s="641"/>
      <c r="B116" s="13"/>
      <c r="C116" s="13" t="s">
        <v>76</v>
      </c>
      <c r="D116" s="14"/>
      <c r="E116" s="15"/>
      <c r="F116" s="15" t="s">
        <v>82</v>
      </c>
      <c r="G116" s="15">
        <v>159</v>
      </c>
      <c r="H116" s="16">
        <v>4.8099999999999996</v>
      </c>
      <c r="I116" s="13">
        <f t="shared" si="2"/>
        <v>764.79</v>
      </c>
    </row>
    <row r="117" spans="1:255" ht="12.75" customHeight="1" x14ac:dyDescent="0.2">
      <c r="A117" s="641"/>
      <c r="B117" s="13"/>
      <c r="C117" s="13" t="s">
        <v>77</v>
      </c>
      <c r="D117" s="14"/>
      <c r="E117" s="15"/>
      <c r="F117" s="15" t="s">
        <v>82</v>
      </c>
      <c r="G117" s="15">
        <v>122</v>
      </c>
      <c r="H117" s="16">
        <v>4.8099999999999996</v>
      </c>
      <c r="I117" s="13">
        <f>G117*H117</f>
        <v>586.81999999999994</v>
      </c>
    </row>
    <row r="118" spans="1:255" ht="12.75" customHeight="1" x14ac:dyDescent="0.2">
      <c r="A118" s="641"/>
      <c r="B118" s="13"/>
      <c r="C118" s="13" t="s">
        <v>78</v>
      </c>
      <c r="D118" s="14"/>
      <c r="E118" s="15"/>
      <c r="F118" s="15" t="s">
        <v>82</v>
      </c>
      <c r="G118" s="15">
        <v>270</v>
      </c>
      <c r="H118" s="16">
        <v>4.8099999999999996</v>
      </c>
      <c r="I118" s="13">
        <f>G118*H118</f>
        <v>1298.6999999999998</v>
      </c>
    </row>
    <row r="119" spans="1:255" ht="12.75" customHeight="1" x14ac:dyDescent="0.2">
      <c r="A119" s="641"/>
      <c r="B119" s="13"/>
      <c r="C119" s="13" t="s">
        <v>79</v>
      </c>
      <c r="D119" s="14"/>
      <c r="E119" s="15"/>
      <c r="F119" s="15" t="s">
        <v>82</v>
      </c>
      <c r="G119" s="15">
        <v>250</v>
      </c>
      <c r="H119" s="16">
        <v>4.8099999999999996</v>
      </c>
      <c r="I119" s="13">
        <f>G119*H119</f>
        <v>1202.5</v>
      </c>
    </row>
    <row r="120" spans="1:255" ht="12.75" customHeight="1" x14ac:dyDescent="0.2">
      <c r="A120" s="653"/>
      <c r="B120" s="13"/>
      <c r="C120" s="13" t="s">
        <v>86</v>
      </c>
      <c r="D120" s="14"/>
      <c r="E120" s="15"/>
      <c r="F120" s="15"/>
      <c r="G120" s="15">
        <f>SUM(G108:G119)</f>
        <v>2730</v>
      </c>
      <c r="H120" s="16"/>
      <c r="I120" s="247">
        <f>SUM(I108:I119)</f>
        <v>12721.98</v>
      </c>
    </row>
    <row r="121" spans="1:255" ht="25.5" x14ac:dyDescent="0.2">
      <c r="A121" s="11" t="s">
        <v>91</v>
      </c>
      <c r="B121" s="13"/>
      <c r="C121" s="13" t="s">
        <v>86</v>
      </c>
      <c r="D121" s="14"/>
      <c r="E121" s="15"/>
      <c r="F121" s="15"/>
      <c r="G121" s="15"/>
      <c r="H121" s="16"/>
      <c r="I121" s="247">
        <v>56377.8</v>
      </c>
    </row>
    <row r="122" spans="1:255" ht="12.75" customHeight="1" x14ac:dyDescent="0.2">
      <c r="A122" s="11" t="s">
        <v>83</v>
      </c>
      <c r="B122" s="13"/>
      <c r="C122" s="13" t="s">
        <v>86</v>
      </c>
      <c r="D122" s="14"/>
      <c r="E122" s="15"/>
      <c r="F122" s="15"/>
      <c r="G122" s="15"/>
      <c r="H122" s="16"/>
      <c r="I122" s="247">
        <v>3799.56</v>
      </c>
    </row>
    <row r="123" spans="1:255" ht="12.75" customHeight="1" x14ac:dyDescent="0.2">
      <c r="A123" s="11" t="s">
        <v>85</v>
      </c>
      <c r="B123" s="13"/>
      <c r="C123" s="13" t="s">
        <v>86</v>
      </c>
      <c r="D123" s="14"/>
      <c r="E123" s="15"/>
      <c r="F123" s="15"/>
      <c r="G123" s="15"/>
      <c r="H123" s="16"/>
      <c r="I123" s="247">
        <v>4062.51</v>
      </c>
    </row>
    <row r="124" spans="1:255" ht="12.75" customHeight="1" x14ac:dyDescent="0.2">
      <c r="A124" s="243" t="s">
        <v>88</v>
      </c>
      <c r="B124" s="13"/>
      <c r="C124" s="13" t="s">
        <v>86</v>
      </c>
      <c r="D124" s="14"/>
      <c r="E124" s="15"/>
      <c r="F124" s="15"/>
      <c r="G124" s="15"/>
      <c r="H124" s="16"/>
      <c r="I124" s="247">
        <v>3202.08</v>
      </c>
    </row>
    <row r="125" spans="1:255" ht="12.75" customHeight="1" thickBot="1" x14ac:dyDescent="0.25">
      <c r="A125" s="30"/>
      <c r="B125" s="112"/>
      <c r="C125" s="112"/>
      <c r="D125" s="111"/>
      <c r="E125" s="113"/>
      <c r="F125" s="112"/>
      <c r="G125" s="112"/>
      <c r="H125" s="111" t="s">
        <v>16</v>
      </c>
      <c r="I125" s="111">
        <f>SUM(I120:I124)</f>
        <v>80163.929999999993</v>
      </c>
    </row>
    <row r="126" spans="1:255" s="45" customFormat="1" ht="83.25" customHeight="1" thickBot="1" x14ac:dyDescent="0.25">
      <c r="A126" s="120" t="s">
        <v>96</v>
      </c>
      <c r="B126" s="117" t="s">
        <v>15</v>
      </c>
      <c r="C126" s="117" t="s">
        <v>4</v>
      </c>
      <c r="D126" s="117" t="s">
        <v>22</v>
      </c>
      <c r="E126" s="90" t="s">
        <v>17</v>
      </c>
      <c r="F126" s="117" t="s">
        <v>18</v>
      </c>
      <c r="G126" s="117" t="s">
        <v>9</v>
      </c>
      <c r="H126" s="117" t="s">
        <v>12</v>
      </c>
      <c r="I126" s="118" t="s">
        <v>11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106"/>
      <c r="B127" s="107">
        <v>1483.18</v>
      </c>
      <c r="C127" s="58" t="s">
        <v>65</v>
      </c>
      <c r="D127" s="67"/>
      <c r="E127" s="59"/>
      <c r="F127" s="59"/>
      <c r="G127" s="59"/>
      <c r="H127" s="60"/>
      <c r="I127" s="61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106"/>
      <c r="B128" s="108">
        <v>1299.21</v>
      </c>
      <c r="C128" s="95" t="s">
        <v>66</v>
      </c>
      <c r="D128" s="96"/>
      <c r="E128" s="97"/>
      <c r="F128" s="97"/>
      <c r="G128" s="97"/>
      <c r="H128" s="98"/>
      <c r="I128" s="9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106"/>
      <c r="B129" s="109">
        <v>1481.81</v>
      </c>
      <c r="C129" s="88" t="s">
        <v>69</v>
      </c>
      <c r="D129" s="89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106"/>
      <c r="B130" s="109">
        <v>1464.87</v>
      </c>
      <c r="C130" s="88" t="s">
        <v>71</v>
      </c>
      <c r="D130" s="89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106"/>
      <c r="B131" s="109">
        <v>1479.98</v>
      </c>
      <c r="C131" s="88" t="s">
        <v>72</v>
      </c>
      <c r="D131" s="89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106"/>
      <c r="B132" s="109">
        <v>1459.29</v>
      </c>
      <c r="C132" s="88" t="s">
        <v>73</v>
      </c>
      <c r="D132" s="89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06"/>
      <c r="B133" s="109">
        <v>1226.0630000000001</v>
      </c>
      <c r="C133" s="88" t="s">
        <v>74</v>
      </c>
      <c r="D133" s="89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1"/>
      <c r="B134" s="109">
        <v>1296.4590000000001</v>
      </c>
      <c r="C134" s="88" t="s">
        <v>75</v>
      </c>
      <c r="D134" s="89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11"/>
      <c r="B135" s="109">
        <v>1460.66</v>
      </c>
      <c r="C135" s="88" t="s">
        <v>76</v>
      </c>
      <c r="D135" s="89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11"/>
      <c r="B136" s="109">
        <v>1186.26</v>
      </c>
      <c r="C136" s="88" t="s">
        <v>77</v>
      </c>
      <c r="D136" s="89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11"/>
      <c r="B137" s="109">
        <v>1201.6590000000001</v>
      </c>
      <c r="C137" s="88" t="s">
        <v>78</v>
      </c>
      <c r="D137" s="89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11"/>
      <c r="B138" s="109">
        <v>1497.886</v>
      </c>
      <c r="C138" s="88" t="s">
        <v>79</v>
      </c>
      <c r="D138" s="89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3.5" thickBot="1" x14ac:dyDescent="0.25">
      <c r="A139" s="106"/>
      <c r="B139" s="109"/>
      <c r="C139" s="88" t="s">
        <v>86</v>
      </c>
      <c r="D139" s="89"/>
      <c r="E139" s="47"/>
      <c r="F139" s="47"/>
      <c r="G139" s="47"/>
      <c r="H139" s="48"/>
      <c r="I139" s="49">
        <v>559.23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11"/>
      <c r="B140" s="51">
        <f>SUM(B127:B138)</f>
        <v>16537.327000000001</v>
      </c>
      <c r="C140" s="50"/>
      <c r="D140" s="51"/>
      <c r="E140" s="52"/>
      <c r="F140" s="50"/>
      <c r="G140" s="50"/>
      <c r="H140" s="51" t="s">
        <v>16</v>
      </c>
      <c r="I140" s="51">
        <f>SUM(I127:I139)</f>
        <v>559.23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39.75" customHeight="1" thickBot="1" x14ac:dyDescent="0.25">
      <c r="A141" s="46" t="s">
        <v>98</v>
      </c>
      <c r="B141" s="117" t="s">
        <v>15</v>
      </c>
      <c r="C141" s="117" t="s">
        <v>4</v>
      </c>
      <c r="D141" s="117" t="s">
        <v>22</v>
      </c>
      <c r="E141" s="117" t="s">
        <v>17</v>
      </c>
      <c r="F141" s="117" t="s">
        <v>18</v>
      </c>
      <c r="G141" s="117" t="s">
        <v>9</v>
      </c>
      <c r="H141" s="117" t="s">
        <v>12</v>
      </c>
      <c r="I141" s="118" t="s">
        <v>11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26.25" thickBot="1" x14ac:dyDescent="0.25">
      <c r="A142" s="209" t="s">
        <v>87</v>
      </c>
      <c r="B142" s="185"/>
      <c r="C142" s="170" t="s">
        <v>86</v>
      </c>
      <c r="D142" s="241"/>
      <c r="E142" s="242"/>
      <c r="F142" s="241"/>
      <c r="G142" s="242"/>
      <c r="H142" s="242"/>
      <c r="I142" s="203">
        <v>22345.18</v>
      </c>
    </row>
    <row r="143" spans="1:255" ht="13.5" thickBot="1" x14ac:dyDescent="0.25">
      <c r="A143" s="46"/>
      <c r="B143" s="79">
        <f>SUM(B142:B142)</f>
        <v>0</v>
      </c>
      <c r="C143" s="78"/>
      <c r="D143" s="79"/>
      <c r="E143" s="80"/>
      <c r="F143" s="78"/>
      <c r="G143" s="78"/>
      <c r="H143" s="79" t="s">
        <v>16</v>
      </c>
      <c r="I143" s="79">
        <f>SUM(I142:I142)</f>
        <v>22345.18</v>
      </c>
    </row>
    <row r="144" spans="1:255" ht="51.75" thickBot="1" x14ac:dyDescent="0.25">
      <c r="A144" s="137" t="s">
        <v>97</v>
      </c>
      <c r="B144" s="117" t="s">
        <v>15</v>
      </c>
      <c r="C144" s="117" t="s">
        <v>4</v>
      </c>
      <c r="D144" s="117" t="s">
        <v>22</v>
      </c>
      <c r="E144" s="117" t="s">
        <v>17</v>
      </c>
      <c r="F144" s="117" t="s">
        <v>18</v>
      </c>
      <c r="G144" s="117" t="s">
        <v>9</v>
      </c>
      <c r="H144" s="117" t="s">
        <v>12</v>
      </c>
      <c r="I144" s="118" t="s">
        <v>11</v>
      </c>
    </row>
    <row r="145" spans="1:9" ht="13.5" thickBot="1" x14ac:dyDescent="0.25">
      <c r="A145" s="209"/>
      <c r="B145" s="188"/>
      <c r="C145" s="73" t="s">
        <v>86</v>
      </c>
      <c r="D145" s="166"/>
      <c r="E145" s="53"/>
      <c r="F145" s="53"/>
      <c r="G145" s="53"/>
      <c r="H145" s="156"/>
      <c r="I145" s="571">
        <v>35412.339999999997</v>
      </c>
    </row>
    <row r="146" spans="1:9" ht="13.5" thickBot="1" x14ac:dyDescent="0.25">
      <c r="A146" s="137"/>
      <c r="B146" s="277"/>
      <c r="C146" s="78"/>
      <c r="D146" s="79"/>
      <c r="E146" s="80"/>
      <c r="F146" s="78"/>
      <c r="G146" s="78"/>
      <c r="H146" s="79"/>
      <c r="I146" s="81">
        <f>SUM(I145)</f>
        <v>35412.339999999997</v>
      </c>
    </row>
    <row r="147" spans="1:9" x14ac:dyDescent="0.2">
      <c r="A147" s="9"/>
      <c r="B147" s="9"/>
      <c r="C147" s="9"/>
      <c r="D147" s="9"/>
      <c r="E147" s="9"/>
      <c r="F147" s="20"/>
      <c r="G147" s="20"/>
      <c r="H147" s="20"/>
      <c r="I147" s="20"/>
    </row>
    <row r="148" spans="1:9" ht="12.75" customHeight="1" x14ac:dyDescent="0.2">
      <c r="A148" s="21" t="s">
        <v>20</v>
      </c>
      <c r="B148" s="22"/>
      <c r="C148" s="23"/>
      <c r="D148" s="4" t="s">
        <v>8</v>
      </c>
      <c r="E148" s="4" t="s">
        <v>5</v>
      </c>
      <c r="F148" s="122" t="s">
        <v>6</v>
      </c>
    </row>
    <row r="149" spans="1:9" ht="12.75" customHeight="1" x14ac:dyDescent="0.2">
      <c r="A149" s="593" t="s">
        <v>14</v>
      </c>
      <c r="B149" s="594"/>
      <c r="C149" s="25"/>
      <c r="D149" s="26">
        <f>B24</f>
        <v>42705.307999999997</v>
      </c>
      <c r="E149" s="26">
        <f>I24</f>
        <v>1591.81</v>
      </c>
      <c r="F149" s="123">
        <f>D149+E149</f>
        <v>44297.117999999995</v>
      </c>
    </row>
    <row r="150" spans="1:9" ht="12.75" customHeight="1" x14ac:dyDescent="0.2">
      <c r="A150" s="593" t="s">
        <v>1603</v>
      </c>
      <c r="B150" s="594"/>
      <c r="C150" s="25"/>
      <c r="D150" s="26">
        <f>B71</f>
        <v>63265.963000000003</v>
      </c>
      <c r="E150" s="26">
        <f>I71</f>
        <v>17569.519999999997</v>
      </c>
      <c r="F150" s="123">
        <f>D150+E150</f>
        <v>80835.483000000007</v>
      </c>
    </row>
    <row r="151" spans="1:9" ht="12.75" customHeight="1" x14ac:dyDescent="0.2">
      <c r="A151" s="593" t="s">
        <v>13</v>
      </c>
      <c r="B151" s="594"/>
      <c r="C151" s="25"/>
      <c r="D151" s="26">
        <f>B91</f>
        <v>32139.571600000003</v>
      </c>
      <c r="E151" s="26">
        <f>I91</f>
        <v>334.7</v>
      </c>
      <c r="F151" s="123">
        <f>D151+E151</f>
        <v>32474.271600000004</v>
      </c>
    </row>
    <row r="152" spans="1:9" ht="12.75" customHeight="1" x14ac:dyDescent="0.2">
      <c r="A152" s="593" t="s">
        <v>383</v>
      </c>
      <c r="B152" s="594"/>
      <c r="C152" s="25"/>
      <c r="D152" s="26">
        <f>B106</f>
        <v>45256.727000000006</v>
      </c>
      <c r="E152" s="26">
        <f>I106</f>
        <v>353.4</v>
      </c>
      <c r="F152" s="123">
        <f>D152+E152</f>
        <v>45610.127000000008</v>
      </c>
      <c r="G152" s="56"/>
    </row>
    <row r="153" spans="1:9" ht="12.75" customHeight="1" x14ac:dyDescent="0.2">
      <c r="A153" s="593" t="s">
        <v>25</v>
      </c>
      <c r="B153" s="594"/>
      <c r="C153" s="25"/>
      <c r="D153" s="26">
        <f>B140</f>
        <v>16537.327000000001</v>
      </c>
      <c r="E153" s="26">
        <f>I140</f>
        <v>559.23</v>
      </c>
      <c r="F153" s="123">
        <f>D153+E153</f>
        <v>17096.557000000001</v>
      </c>
      <c r="G153" s="56"/>
    </row>
    <row r="154" spans="1:9" ht="12.75" customHeight="1" x14ac:dyDescent="0.2">
      <c r="A154" s="607" t="s">
        <v>68</v>
      </c>
      <c r="B154" s="608"/>
      <c r="C154" s="248"/>
      <c r="D154" s="249"/>
      <c r="E154" s="249"/>
      <c r="F154" s="245">
        <f>F155+F156+F157+F158+F159</f>
        <v>80163.929999999993</v>
      </c>
      <c r="G154" s="56"/>
    </row>
    <row r="155" spans="1:9" ht="12.75" customHeight="1" x14ac:dyDescent="0.2">
      <c r="A155" s="605" t="s">
        <v>81</v>
      </c>
      <c r="B155" s="606"/>
      <c r="C155" s="25"/>
      <c r="D155" s="26"/>
      <c r="E155" s="26"/>
      <c r="F155" s="123">
        <f>I120</f>
        <v>12721.98</v>
      </c>
      <c r="G155" s="56"/>
    </row>
    <row r="156" spans="1:9" ht="12.75" customHeight="1" x14ac:dyDescent="0.2">
      <c r="A156" s="605" t="s">
        <v>91</v>
      </c>
      <c r="B156" s="606"/>
      <c r="C156" s="25"/>
      <c r="D156" s="26"/>
      <c r="E156" s="26"/>
      <c r="F156" s="123">
        <f>I121</f>
        <v>56377.8</v>
      </c>
      <c r="G156" s="56"/>
    </row>
    <row r="157" spans="1:9" ht="12.75" customHeight="1" x14ac:dyDescent="0.2">
      <c r="A157" s="605" t="s">
        <v>83</v>
      </c>
      <c r="B157" s="606"/>
      <c r="C157" s="25"/>
      <c r="D157" s="26"/>
      <c r="E157" s="26"/>
      <c r="F157" s="123">
        <f>I122</f>
        <v>3799.56</v>
      </c>
      <c r="G157" s="56"/>
    </row>
    <row r="158" spans="1:9" ht="12.75" customHeight="1" x14ac:dyDescent="0.2">
      <c r="A158" s="605" t="s">
        <v>85</v>
      </c>
      <c r="B158" s="606"/>
      <c r="C158" s="25"/>
      <c r="D158" s="26"/>
      <c r="E158" s="26"/>
      <c r="F158" s="123">
        <f>I123</f>
        <v>4062.51</v>
      </c>
      <c r="G158" s="56"/>
    </row>
    <row r="159" spans="1:9" ht="12.75" customHeight="1" x14ac:dyDescent="0.2">
      <c r="A159" s="605" t="s">
        <v>88</v>
      </c>
      <c r="B159" s="606"/>
      <c r="C159" s="25"/>
      <c r="D159" s="26"/>
      <c r="E159" s="26"/>
      <c r="F159" s="123">
        <f>I124</f>
        <v>3202.08</v>
      </c>
      <c r="G159" s="56"/>
    </row>
    <row r="160" spans="1:9" ht="12.75" customHeight="1" x14ac:dyDescent="0.2">
      <c r="A160" s="614" t="s">
        <v>2</v>
      </c>
      <c r="B160" s="615"/>
      <c r="C160" s="25"/>
      <c r="D160" s="26">
        <f>B143</f>
        <v>0</v>
      </c>
      <c r="E160" s="26"/>
      <c r="F160" s="123">
        <f>D160+E160+I143</f>
        <v>22345.18</v>
      </c>
      <c r="G160" s="56"/>
    </row>
    <row r="161" spans="1:7" ht="12.75" customHeight="1" x14ac:dyDescent="0.2">
      <c r="A161" s="614" t="s">
        <v>97</v>
      </c>
      <c r="B161" s="615"/>
      <c r="C161" s="25"/>
      <c r="D161" s="26"/>
      <c r="E161" s="26"/>
      <c r="F161" s="123">
        <f>I146</f>
        <v>35412.339999999997</v>
      </c>
      <c r="G161" s="56"/>
    </row>
    <row r="162" spans="1:7" ht="12.75" customHeight="1" x14ac:dyDescent="0.2">
      <c r="A162" s="612" t="s">
        <v>21</v>
      </c>
      <c r="B162" s="613"/>
      <c r="C162" s="27"/>
      <c r="D162" s="28">
        <f>SUM(D149:D160)</f>
        <v>199904.89660000001</v>
      </c>
      <c r="E162" s="28">
        <f>SUM(E149:E153)</f>
        <v>20408.66</v>
      </c>
      <c r="F162" s="124">
        <f>F149+F150+F151+F152+F153+F154+F160+F161</f>
        <v>358235.00659999996</v>
      </c>
    </row>
  </sheetData>
  <autoFilter ref="A5:I140"/>
  <mergeCells count="68">
    <mergeCell ref="D18:D19"/>
    <mergeCell ref="B18:B19"/>
    <mergeCell ref="D47:D49"/>
    <mergeCell ref="B39:B43"/>
    <mergeCell ref="C54:C55"/>
    <mergeCell ref="D54:D55"/>
    <mergeCell ref="D40:D43"/>
    <mergeCell ref="D44:D46"/>
    <mergeCell ref="C50:C53"/>
    <mergeCell ref="D50:D53"/>
    <mergeCell ref="A162:B162"/>
    <mergeCell ref="A161:B161"/>
    <mergeCell ref="A149:B149"/>
    <mergeCell ref="A150:B150"/>
    <mergeCell ref="A151:B151"/>
    <mergeCell ref="A160:B160"/>
    <mergeCell ref="A157:B157"/>
    <mergeCell ref="A152:B152"/>
    <mergeCell ref="A155:B155"/>
    <mergeCell ref="A154:B154"/>
    <mergeCell ref="A153:B153"/>
    <mergeCell ref="A159:B159"/>
    <mergeCell ref="A156:B156"/>
    <mergeCell ref="A158:B158"/>
    <mergeCell ref="A108:A120"/>
    <mergeCell ref="A86:A90"/>
    <mergeCell ref="A47:A49"/>
    <mergeCell ref="A40:A43"/>
    <mergeCell ref="B44:B49"/>
    <mergeCell ref="A54:A55"/>
    <mergeCell ref="A44:A46"/>
    <mergeCell ref="A50:A53"/>
    <mergeCell ref="A58:A61"/>
    <mergeCell ref="B50:B55"/>
    <mergeCell ref="B57:B61"/>
    <mergeCell ref="G1:H1"/>
    <mergeCell ref="G2:H2"/>
    <mergeCell ref="A1:B1"/>
    <mergeCell ref="D6:D7"/>
    <mergeCell ref="C6:C7"/>
    <mergeCell ref="A9:A11"/>
    <mergeCell ref="B9:B11"/>
    <mergeCell ref="B6:B7"/>
    <mergeCell ref="A6:A7"/>
    <mergeCell ref="C9:C11"/>
    <mergeCell ref="D9:D11"/>
    <mergeCell ref="D30:D37"/>
    <mergeCell ref="A16:A17"/>
    <mergeCell ref="D16:D17"/>
    <mergeCell ref="C16:C17"/>
    <mergeCell ref="B16:B17"/>
    <mergeCell ref="A18:A19"/>
    <mergeCell ref="C18:C19"/>
    <mergeCell ref="B29:B37"/>
    <mergeCell ref="A30:A37"/>
    <mergeCell ref="C44:C49"/>
    <mergeCell ref="A62:A69"/>
    <mergeCell ref="D62:D69"/>
    <mergeCell ref="C62:C69"/>
    <mergeCell ref="B62:B69"/>
    <mergeCell ref="C57:C61"/>
    <mergeCell ref="D57:D61"/>
    <mergeCell ref="A20:A21"/>
    <mergeCell ref="B20:B21"/>
    <mergeCell ref="C20:C21"/>
    <mergeCell ref="D20:D21"/>
    <mergeCell ref="C29:C37"/>
    <mergeCell ref="C39:C43"/>
  </mergeCells>
  <phoneticPr fontId="0" type="noConversion"/>
  <pageMargins left="0.55118110236220474" right="0.55118110236220474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4"/>
  <dimension ref="A1:IU145"/>
  <sheetViews>
    <sheetView topLeftCell="A124" zoomScaleNormal="100" workbookViewId="0">
      <selection activeCell="A133" sqref="A133:B133"/>
    </sheetView>
  </sheetViews>
  <sheetFormatPr defaultRowHeight="12.75" customHeight="1" x14ac:dyDescent="0.2"/>
  <cols>
    <col min="1" max="1" width="21.85546875" customWidth="1"/>
    <col min="2" max="2" width="11.28515625" customWidth="1"/>
    <col min="3" max="3" width="10.28515625" customWidth="1"/>
    <col min="4" max="4" width="17.5703125" customWidth="1"/>
    <col min="5" max="5" width="27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1348.8</v>
      </c>
      <c r="E2" s="5">
        <v>372351.54</v>
      </c>
      <c r="F2" s="6">
        <v>355945.24</v>
      </c>
      <c r="G2" s="586">
        <f>E2-F2</f>
        <v>16406.299999999988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55</v>
      </c>
      <c r="E3" s="1">
        <v>22</v>
      </c>
      <c r="F3" s="1"/>
      <c r="G3" s="1"/>
      <c r="H3" s="1" t="s">
        <v>24</v>
      </c>
      <c r="I3" s="8">
        <f>F2-F145</f>
        <v>8660.5904000000446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17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115</v>
      </c>
      <c r="B6" s="579">
        <v>4055.84</v>
      </c>
      <c r="C6" s="579" t="s">
        <v>65</v>
      </c>
      <c r="D6" s="616"/>
      <c r="E6" s="37" t="s">
        <v>116</v>
      </c>
      <c r="F6" s="37" t="s">
        <v>100</v>
      </c>
      <c r="G6" s="37">
        <v>2</v>
      </c>
      <c r="H6" s="38">
        <v>41.85</v>
      </c>
      <c r="I6" s="39">
        <f>G6*H6</f>
        <v>83.7</v>
      </c>
    </row>
    <row r="7" spans="1:9" ht="12.75" customHeight="1" thickBot="1" x14ac:dyDescent="0.25">
      <c r="A7" s="590"/>
      <c r="B7" s="580"/>
      <c r="C7" s="580"/>
      <c r="D7" s="617"/>
      <c r="E7" s="40" t="s">
        <v>106</v>
      </c>
      <c r="F7" s="40" t="s">
        <v>102</v>
      </c>
      <c r="G7" s="40">
        <v>0.04</v>
      </c>
      <c r="H7" s="41">
        <v>170</v>
      </c>
      <c r="I7" s="42">
        <f>G7*H7</f>
        <v>6.8</v>
      </c>
    </row>
    <row r="8" spans="1:9" ht="12.75" customHeight="1" x14ac:dyDescent="0.2">
      <c r="A8" s="268"/>
      <c r="B8" s="269">
        <v>4047.26</v>
      </c>
      <c r="C8" s="13" t="s">
        <v>66</v>
      </c>
      <c r="D8" s="274"/>
      <c r="E8" s="15"/>
      <c r="F8" s="15"/>
      <c r="G8" s="15"/>
      <c r="H8" s="16"/>
      <c r="I8" s="39">
        <f t="shared" ref="I8:I25" si="0">G8*H8</f>
        <v>0</v>
      </c>
    </row>
    <row r="9" spans="1:9" ht="12.75" customHeight="1" x14ac:dyDescent="0.2">
      <c r="A9" s="268"/>
      <c r="B9" s="269">
        <v>4328.46</v>
      </c>
      <c r="C9" s="13" t="s">
        <v>69</v>
      </c>
      <c r="D9" s="274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8"/>
      <c r="B10" s="269">
        <v>3825.82</v>
      </c>
      <c r="C10" s="13" t="s">
        <v>71</v>
      </c>
      <c r="D10" s="27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8"/>
      <c r="B11" s="269">
        <v>3548.85</v>
      </c>
      <c r="C11" s="13" t="s">
        <v>72</v>
      </c>
      <c r="D11" s="27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8"/>
      <c r="B12" s="269">
        <v>3139.41</v>
      </c>
      <c r="C12" s="13" t="s">
        <v>73</v>
      </c>
      <c r="D12" s="274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16"/>
      <c r="B13" s="273">
        <v>3636.924</v>
      </c>
      <c r="C13" s="74" t="s">
        <v>74</v>
      </c>
      <c r="D13" s="326"/>
      <c r="E13" s="76"/>
      <c r="F13" s="76"/>
      <c r="G13" s="76"/>
      <c r="H13" s="77"/>
      <c r="I13" s="204">
        <f t="shared" si="0"/>
        <v>0</v>
      </c>
    </row>
    <row r="14" spans="1:9" ht="12.75" customHeight="1" x14ac:dyDescent="0.2">
      <c r="A14" s="588" t="s">
        <v>1123</v>
      </c>
      <c r="B14" s="579">
        <v>2981.0920000000001</v>
      </c>
      <c r="C14" s="579" t="s">
        <v>75</v>
      </c>
      <c r="D14" s="616"/>
      <c r="E14" s="37" t="s">
        <v>705</v>
      </c>
      <c r="F14" s="37" t="s">
        <v>100</v>
      </c>
      <c r="G14" s="37">
        <v>0.5</v>
      </c>
      <c r="H14" s="38">
        <v>168.32</v>
      </c>
      <c r="I14" s="39">
        <f t="shared" si="0"/>
        <v>84.16</v>
      </c>
    </row>
    <row r="15" spans="1:9" ht="12.75" customHeight="1" x14ac:dyDescent="0.2">
      <c r="A15" s="589"/>
      <c r="B15" s="581"/>
      <c r="C15" s="581"/>
      <c r="D15" s="622"/>
      <c r="E15" s="15" t="s">
        <v>783</v>
      </c>
      <c r="F15" s="15" t="s">
        <v>102</v>
      </c>
      <c r="G15" s="15">
        <v>2</v>
      </c>
      <c r="H15" s="16">
        <v>104</v>
      </c>
      <c r="I15" s="43">
        <f t="shared" si="0"/>
        <v>208</v>
      </c>
    </row>
    <row r="16" spans="1:9" ht="12.75" customHeight="1" x14ac:dyDescent="0.2">
      <c r="A16" s="589"/>
      <c r="B16" s="581"/>
      <c r="C16" s="581"/>
      <c r="D16" s="622"/>
      <c r="E16" s="15" t="s">
        <v>282</v>
      </c>
      <c r="F16" s="15" t="s">
        <v>100</v>
      </c>
      <c r="G16" s="15">
        <v>2</v>
      </c>
      <c r="H16" s="16">
        <v>60</v>
      </c>
      <c r="I16" s="43">
        <f t="shared" si="0"/>
        <v>120</v>
      </c>
    </row>
    <row r="17" spans="1:9" ht="12.75" customHeight="1" x14ac:dyDescent="0.2">
      <c r="A17" s="589"/>
      <c r="B17" s="581"/>
      <c r="C17" s="581"/>
      <c r="D17" s="622"/>
      <c r="E17" s="15" t="s">
        <v>1124</v>
      </c>
      <c r="F17" s="15" t="s">
        <v>100</v>
      </c>
      <c r="G17" s="15">
        <v>0.5</v>
      </c>
      <c r="H17" s="16">
        <v>2750.29</v>
      </c>
      <c r="I17" s="43">
        <f t="shared" si="0"/>
        <v>1375.145</v>
      </c>
    </row>
    <row r="18" spans="1:9" ht="12.75" customHeight="1" x14ac:dyDescent="0.2">
      <c r="A18" s="589"/>
      <c r="B18" s="581"/>
      <c r="C18" s="581"/>
      <c r="D18" s="622"/>
      <c r="E18" s="15" t="s">
        <v>1015</v>
      </c>
      <c r="F18" s="15" t="s">
        <v>100</v>
      </c>
      <c r="G18" s="15">
        <v>1</v>
      </c>
      <c r="H18" s="16">
        <v>315.74</v>
      </c>
      <c r="I18" s="43">
        <f t="shared" si="0"/>
        <v>315.74</v>
      </c>
    </row>
    <row r="19" spans="1:9" ht="12.75" customHeight="1" thickBot="1" x14ac:dyDescent="0.25">
      <c r="A19" s="590"/>
      <c r="B19" s="580"/>
      <c r="C19" s="580"/>
      <c r="D19" s="617"/>
      <c r="E19" s="40" t="s">
        <v>325</v>
      </c>
      <c r="F19" s="40" t="s">
        <v>107</v>
      </c>
      <c r="G19" s="40">
        <v>1</v>
      </c>
      <c r="H19" s="41">
        <v>320</v>
      </c>
      <c r="I19" s="42">
        <f t="shared" si="0"/>
        <v>320</v>
      </c>
    </row>
    <row r="20" spans="1:9" ht="12.75" customHeight="1" x14ac:dyDescent="0.2">
      <c r="A20" s="588" t="s">
        <v>1168</v>
      </c>
      <c r="B20" s="579">
        <v>3238.991</v>
      </c>
      <c r="C20" s="579" t="s">
        <v>76</v>
      </c>
      <c r="D20" s="616"/>
      <c r="E20" s="37" t="s">
        <v>213</v>
      </c>
      <c r="F20" s="37" t="s">
        <v>100</v>
      </c>
      <c r="G20" s="37">
        <v>4</v>
      </c>
      <c r="H20" s="38">
        <v>41.85</v>
      </c>
      <c r="I20" s="39">
        <f t="shared" si="0"/>
        <v>167.4</v>
      </c>
    </row>
    <row r="21" spans="1:9" ht="13.5" thickBot="1" x14ac:dyDescent="0.25">
      <c r="A21" s="590"/>
      <c r="B21" s="580"/>
      <c r="C21" s="580"/>
      <c r="D21" s="617"/>
      <c r="E21" s="40" t="s">
        <v>933</v>
      </c>
      <c r="F21" s="40" t="s">
        <v>102</v>
      </c>
      <c r="G21" s="40">
        <v>3.3000000000000002E-2</v>
      </c>
      <c r="H21" s="41">
        <v>170</v>
      </c>
      <c r="I21" s="42">
        <f t="shared" si="0"/>
        <v>5.61</v>
      </c>
    </row>
    <row r="22" spans="1:9" ht="12.75" customHeight="1" x14ac:dyDescent="0.2">
      <c r="A22" s="588" t="s">
        <v>324</v>
      </c>
      <c r="B22" s="579">
        <v>3282.181</v>
      </c>
      <c r="C22" s="579" t="s">
        <v>77</v>
      </c>
      <c r="D22" s="616"/>
      <c r="E22" s="37" t="s">
        <v>325</v>
      </c>
      <c r="F22" s="37" t="s">
        <v>107</v>
      </c>
      <c r="G22" s="37">
        <v>0.5</v>
      </c>
      <c r="H22" s="38">
        <v>280</v>
      </c>
      <c r="I22" s="39">
        <f t="shared" si="0"/>
        <v>140</v>
      </c>
    </row>
    <row r="23" spans="1:9" ht="12.75" customHeight="1" thickBot="1" x14ac:dyDescent="0.25">
      <c r="A23" s="590"/>
      <c r="B23" s="580"/>
      <c r="C23" s="580"/>
      <c r="D23" s="617"/>
      <c r="E23" s="40" t="s">
        <v>375</v>
      </c>
      <c r="F23" s="40" t="s">
        <v>102</v>
      </c>
      <c r="G23" s="40">
        <v>0.2</v>
      </c>
      <c r="H23" s="41">
        <v>170</v>
      </c>
      <c r="I23" s="42">
        <f t="shared" si="0"/>
        <v>34</v>
      </c>
    </row>
    <row r="24" spans="1:9" ht="12.75" customHeight="1" x14ac:dyDescent="0.2">
      <c r="A24" s="265"/>
      <c r="B24" s="33">
        <v>3549.663</v>
      </c>
      <c r="C24" s="33" t="s">
        <v>78</v>
      </c>
      <c r="D24" s="312"/>
      <c r="E24" s="35"/>
      <c r="F24" s="35"/>
      <c r="G24" s="35"/>
      <c r="H24" s="36"/>
      <c r="I24" s="160">
        <f t="shared" si="0"/>
        <v>0</v>
      </c>
    </row>
    <row r="25" spans="1:9" ht="12.75" customHeight="1" x14ac:dyDescent="0.2">
      <c r="A25" s="268"/>
      <c r="B25" s="13">
        <v>3538.1439999999998</v>
      </c>
      <c r="C25" s="13" t="s">
        <v>79</v>
      </c>
      <c r="D25" s="274"/>
      <c r="E25" s="15"/>
      <c r="F25" s="15"/>
      <c r="G25" s="15"/>
      <c r="H25" s="16"/>
      <c r="I25" s="43">
        <f t="shared" si="0"/>
        <v>0</v>
      </c>
    </row>
    <row r="26" spans="1:9" ht="12.75" customHeight="1" thickBot="1" x14ac:dyDescent="0.25">
      <c r="A26" s="82"/>
      <c r="B26" s="200">
        <f>SUM(B6:B25)</f>
        <v>43172.634999999995</v>
      </c>
      <c r="C26" s="201"/>
      <c r="D26" s="200"/>
      <c r="E26" s="202"/>
      <c r="F26" s="201"/>
      <c r="G26" s="201"/>
      <c r="H26" s="338" t="s">
        <v>16</v>
      </c>
      <c r="I26" s="229">
        <f>SUM(I6:I25)</f>
        <v>2860.5550000000003</v>
      </c>
    </row>
    <row r="27" spans="1:9" ht="77.25" thickBot="1" x14ac:dyDescent="0.25">
      <c r="A27" s="137" t="s">
        <v>1602</v>
      </c>
      <c r="B27" s="117" t="s">
        <v>15</v>
      </c>
      <c r="C27" s="117" t="s">
        <v>4</v>
      </c>
      <c r="D27" s="117" t="s">
        <v>22</v>
      </c>
      <c r="E27" s="117" t="s">
        <v>17</v>
      </c>
      <c r="F27" s="117" t="s">
        <v>18</v>
      </c>
      <c r="G27" s="117" t="s">
        <v>9</v>
      </c>
      <c r="H27" s="117" t="s">
        <v>12</v>
      </c>
      <c r="I27" s="118" t="s">
        <v>11</v>
      </c>
    </row>
    <row r="28" spans="1:9" ht="12.75" customHeight="1" x14ac:dyDescent="0.2">
      <c r="A28" s="223"/>
      <c r="B28" s="33">
        <v>5858.03</v>
      </c>
      <c r="C28" s="33" t="s">
        <v>65</v>
      </c>
      <c r="D28" s="369"/>
      <c r="E28" s="370"/>
      <c r="F28" s="369"/>
      <c r="G28" s="369"/>
      <c r="H28" s="369"/>
      <c r="I28" s="160">
        <f t="shared" ref="I28:I52" si="1">G28*H28</f>
        <v>0</v>
      </c>
    </row>
    <row r="29" spans="1:9" s="45" customFormat="1" ht="12.75" customHeight="1" x14ac:dyDescent="0.2">
      <c r="A29" s="368"/>
      <c r="B29" s="13">
        <v>4916.41</v>
      </c>
      <c r="C29" s="13" t="s">
        <v>66</v>
      </c>
      <c r="D29" s="269"/>
      <c r="E29" s="15"/>
      <c r="F29" s="15"/>
      <c r="G29" s="15"/>
      <c r="H29" s="16"/>
      <c r="I29" s="43">
        <f t="shared" si="1"/>
        <v>0</v>
      </c>
    </row>
    <row r="30" spans="1:9" s="45" customFormat="1" ht="12.75" customHeight="1" thickBot="1" x14ac:dyDescent="0.25">
      <c r="A30" s="368"/>
      <c r="B30" s="13">
        <v>4934.2299999999996</v>
      </c>
      <c r="C30" s="13" t="s">
        <v>69</v>
      </c>
      <c r="D30" s="269"/>
      <c r="E30" s="15"/>
      <c r="F30" s="15"/>
      <c r="G30" s="15"/>
      <c r="H30" s="16"/>
      <c r="I30" s="43">
        <f t="shared" si="1"/>
        <v>0</v>
      </c>
    </row>
    <row r="31" spans="1:9" s="45" customFormat="1" ht="26.25" thickBot="1" x14ac:dyDescent="0.25">
      <c r="A31" s="46" t="s">
        <v>353</v>
      </c>
      <c r="B31" s="579">
        <v>4562.6899999999996</v>
      </c>
      <c r="C31" s="579" t="s">
        <v>71</v>
      </c>
      <c r="D31" s="47" t="s">
        <v>362</v>
      </c>
      <c r="E31" s="493" t="s">
        <v>363</v>
      </c>
      <c r="F31" s="493" t="s">
        <v>100</v>
      </c>
      <c r="G31" s="493">
        <v>1</v>
      </c>
      <c r="H31" s="494">
        <v>60</v>
      </c>
      <c r="I31" s="49">
        <f t="shared" si="1"/>
        <v>60</v>
      </c>
    </row>
    <row r="32" spans="1:9" s="45" customFormat="1" ht="12.75" customHeight="1" x14ac:dyDescent="0.2">
      <c r="A32" s="588" t="s">
        <v>558</v>
      </c>
      <c r="B32" s="581"/>
      <c r="C32" s="581"/>
      <c r="D32" s="591" t="s">
        <v>126</v>
      </c>
      <c r="E32" s="85" t="s">
        <v>723</v>
      </c>
      <c r="F32" s="85" t="s">
        <v>100</v>
      </c>
      <c r="G32" s="85">
        <v>1</v>
      </c>
      <c r="H32" s="158">
        <v>24.58</v>
      </c>
      <c r="I32" s="39">
        <f t="shared" si="1"/>
        <v>24.58</v>
      </c>
    </row>
    <row r="33" spans="1:9" s="45" customFormat="1" x14ac:dyDescent="0.2">
      <c r="A33" s="589"/>
      <c r="B33" s="581"/>
      <c r="C33" s="581"/>
      <c r="D33" s="595"/>
      <c r="E33" s="15" t="s">
        <v>724</v>
      </c>
      <c r="F33" s="15" t="s">
        <v>100</v>
      </c>
      <c r="G33" s="15">
        <v>1</v>
      </c>
      <c r="H33" s="16">
        <v>80</v>
      </c>
      <c r="I33" s="43">
        <f t="shared" si="1"/>
        <v>80</v>
      </c>
    </row>
    <row r="34" spans="1:9" s="45" customFormat="1" ht="12.75" customHeight="1" x14ac:dyDescent="0.2">
      <c r="A34" s="589"/>
      <c r="B34" s="581"/>
      <c r="C34" s="581"/>
      <c r="D34" s="595"/>
      <c r="E34" s="15" t="s">
        <v>725</v>
      </c>
      <c r="F34" s="15" t="s">
        <v>100</v>
      </c>
      <c r="G34" s="15">
        <v>1</v>
      </c>
      <c r="H34" s="16">
        <v>26.13</v>
      </c>
      <c r="I34" s="43">
        <f t="shared" si="1"/>
        <v>26.13</v>
      </c>
    </row>
    <row r="35" spans="1:9" s="45" customFormat="1" ht="12.75" customHeight="1" thickBot="1" x14ac:dyDescent="0.25">
      <c r="A35" s="590"/>
      <c r="B35" s="581"/>
      <c r="C35" s="581"/>
      <c r="D35" s="592"/>
      <c r="E35" s="40" t="s">
        <v>244</v>
      </c>
      <c r="F35" s="40" t="s">
        <v>100</v>
      </c>
      <c r="G35" s="40">
        <v>1</v>
      </c>
      <c r="H35" s="41">
        <v>280</v>
      </c>
      <c r="I35" s="42">
        <f t="shared" si="1"/>
        <v>280</v>
      </c>
    </row>
    <row r="36" spans="1:9" s="45" customFormat="1" ht="12.75" customHeight="1" x14ac:dyDescent="0.2">
      <c r="A36" s="588" t="s">
        <v>408</v>
      </c>
      <c r="B36" s="581"/>
      <c r="C36" s="581"/>
      <c r="D36" s="591" t="s">
        <v>126</v>
      </c>
      <c r="E36" s="37" t="s">
        <v>706</v>
      </c>
      <c r="F36" s="37" t="s">
        <v>100</v>
      </c>
      <c r="G36" s="37">
        <v>4</v>
      </c>
      <c r="H36" s="38">
        <v>289.48</v>
      </c>
      <c r="I36" s="39">
        <f t="shared" si="1"/>
        <v>1157.92</v>
      </c>
    </row>
    <row r="37" spans="1:9" s="45" customFormat="1" ht="12.75" customHeight="1" x14ac:dyDescent="0.2">
      <c r="A37" s="589"/>
      <c r="B37" s="581"/>
      <c r="C37" s="581"/>
      <c r="D37" s="595"/>
      <c r="E37" s="15" t="s">
        <v>516</v>
      </c>
      <c r="F37" s="15" t="s">
        <v>104</v>
      </c>
      <c r="G37" s="15">
        <v>4</v>
      </c>
      <c r="H37" s="16">
        <v>233.73</v>
      </c>
      <c r="I37" s="43">
        <f t="shared" si="1"/>
        <v>934.92</v>
      </c>
    </row>
    <row r="38" spans="1:9" s="45" customFormat="1" ht="12.75" customHeight="1" x14ac:dyDescent="0.2">
      <c r="A38" s="589"/>
      <c r="B38" s="581"/>
      <c r="C38" s="581"/>
      <c r="D38" s="595"/>
      <c r="E38" s="15" t="s">
        <v>535</v>
      </c>
      <c r="F38" s="15" t="s">
        <v>102</v>
      </c>
      <c r="G38" s="15">
        <v>1</v>
      </c>
      <c r="H38" s="16">
        <v>77.400000000000006</v>
      </c>
      <c r="I38" s="43">
        <f t="shared" si="1"/>
        <v>77.400000000000006</v>
      </c>
    </row>
    <row r="39" spans="1:9" s="45" customFormat="1" ht="12.75" customHeight="1" x14ac:dyDescent="0.2">
      <c r="A39" s="589"/>
      <c r="B39" s="581"/>
      <c r="C39" s="581"/>
      <c r="D39" s="595"/>
      <c r="E39" s="15" t="s">
        <v>571</v>
      </c>
      <c r="F39" s="15" t="s">
        <v>100</v>
      </c>
      <c r="G39" s="15">
        <v>6</v>
      </c>
      <c r="H39" s="16">
        <v>27</v>
      </c>
      <c r="I39" s="43">
        <f t="shared" si="1"/>
        <v>162</v>
      </c>
    </row>
    <row r="40" spans="1:9" s="45" customFormat="1" ht="12.75" customHeight="1" thickBot="1" x14ac:dyDescent="0.25">
      <c r="A40" s="590"/>
      <c r="B40" s="580"/>
      <c r="C40" s="580"/>
      <c r="D40" s="592"/>
      <c r="E40" s="40" t="s">
        <v>712</v>
      </c>
      <c r="F40" s="40" t="s">
        <v>102</v>
      </c>
      <c r="G40" s="40">
        <v>3</v>
      </c>
      <c r="H40" s="41">
        <v>77.75</v>
      </c>
      <c r="I40" s="42">
        <f t="shared" si="1"/>
        <v>233.25</v>
      </c>
    </row>
    <row r="41" spans="1:9" s="45" customFormat="1" ht="12.75" customHeight="1" thickBot="1" x14ac:dyDescent="0.25">
      <c r="A41" s="321"/>
      <c r="B41" s="73">
        <v>4548.2299999999996</v>
      </c>
      <c r="C41" s="73" t="s">
        <v>72</v>
      </c>
      <c r="D41" s="402"/>
      <c r="E41" s="53"/>
      <c r="F41" s="53"/>
      <c r="G41" s="53"/>
      <c r="H41" s="156"/>
      <c r="I41" s="168">
        <f t="shared" si="1"/>
        <v>0</v>
      </c>
    </row>
    <row r="42" spans="1:9" s="45" customFormat="1" ht="26.25" thickBot="1" x14ac:dyDescent="0.25">
      <c r="A42" s="46" t="s">
        <v>353</v>
      </c>
      <c r="B42" s="88">
        <v>4481.53</v>
      </c>
      <c r="C42" s="88" t="s">
        <v>73</v>
      </c>
      <c r="D42" s="47" t="s">
        <v>362</v>
      </c>
      <c r="E42" s="47" t="s">
        <v>363</v>
      </c>
      <c r="F42" s="47" t="s">
        <v>100</v>
      </c>
      <c r="G42" s="47">
        <v>2</v>
      </c>
      <c r="H42" s="48">
        <v>60</v>
      </c>
      <c r="I42" s="49">
        <f t="shared" si="1"/>
        <v>120</v>
      </c>
    </row>
    <row r="43" spans="1:9" s="45" customFormat="1" ht="13.5" thickBot="1" x14ac:dyDescent="0.25">
      <c r="A43" s="46" t="s">
        <v>118</v>
      </c>
      <c r="B43" s="579">
        <v>5272.2460000000001</v>
      </c>
      <c r="C43" s="579" t="s">
        <v>74</v>
      </c>
      <c r="D43" s="55" t="s">
        <v>675</v>
      </c>
      <c r="E43" s="47" t="s">
        <v>193</v>
      </c>
      <c r="F43" s="47" t="s">
        <v>100</v>
      </c>
      <c r="G43" s="47">
        <v>2</v>
      </c>
      <c r="H43" s="48">
        <v>110.19</v>
      </c>
      <c r="I43" s="49">
        <f t="shared" si="1"/>
        <v>220.38</v>
      </c>
    </row>
    <row r="44" spans="1:9" s="45" customFormat="1" ht="12.75" customHeight="1" x14ac:dyDescent="0.2">
      <c r="A44" s="588" t="s">
        <v>980</v>
      </c>
      <c r="B44" s="581"/>
      <c r="C44" s="581"/>
      <c r="D44" s="591" t="s">
        <v>981</v>
      </c>
      <c r="E44" s="37" t="s">
        <v>722</v>
      </c>
      <c r="F44" s="37" t="s">
        <v>100</v>
      </c>
      <c r="G44" s="37">
        <v>3</v>
      </c>
      <c r="H44" s="38">
        <v>125.8</v>
      </c>
      <c r="I44" s="39">
        <f t="shared" si="1"/>
        <v>377.4</v>
      </c>
    </row>
    <row r="45" spans="1:9" s="45" customFormat="1" ht="12.75" customHeight="1" x14ac:dyDescent="0.2">
      <c r="A45" s="589"/>
      <c r="B45" s="581"/>
      <c r="C45" s="581"/>
      <c r="D45" s="595"/>
      <c r="E45" s="15" t="s">
        <v>982</v>
      </c>
      <c r="F45" s="15" t="s">
        <v>100</v>
      </c>
      <c r="G45" s="15">
        <v>3</v>
      </c>
      <c r="H45" s="16">
        <v>60.6</v>
      </c>
      <c r="I45" s="43">
        <f t="shared" si="1"/>
        <v>181.8</v>
      </c>
    </row>
    <row r="46" spans="1:9" s="45" customFormat="1" ht="12.75" customHeight="1" x14ac:dyDescent="0.2">
      <c r="A46" s="589"/>
      <c r="B46" s="581"/>
      <c r="C46" s="581"/>
      <c r="D46" s="595"/>
      <c r="E46" s="15" t="s">
        <v>244</v>
      </c>
      <c r="F46" s="15" t="s">
        <v>100</v>
      </c>
      <c r="G46" s="15">
        <v>1</v>
      </c>
      <c r="H46" s="16">
        <v>290</v>
      </c>
      <c r="I46" s="43">
        <f t="shared" si="1"/>
        <v>290</v>
      </c>
    </row>
    <row r="47" spans="1:9" s="45" customFormat="1" ht="12.75" customHeight="1" thickBot="1" x14ac:dyDescent="0.25">
      <c r="A47" s="590"/>
      <c r="B47" s="580"/>
      <c r="C47" s="580"/>
      <c r="D47" s="592"/>
      <c r="E47" s="40" t="s">
        <v>571</v>
      </c>
      <c r="F47" s="40" t="s">
        <v>100</v>
      </c>
      <c r="G47" s="40">
        <v>2</v>
      </c>
      <c r="H47" s="41">
        <v>25</v>
      </c>
      <c r="I47" s="42">
        <f t="shared" si="1"/>
        <v>50</v>
      </c>
    </row>
    <row r="48" spans="1:9" s="45" customFormat="1" ht="12.75" customHeight="1" x14ac:dyDescent="0.2">
      <c r="A48" s="265"/>
      <c r="B48" s="33">
        <v>5446.0950000000003</v>
      </c>
      <c r="C48" s="33" t="s">
        <v>75</v>
      </c>
      <c r="D48" s="312"/>
      <c r="E48" s="35"/>
      <c r="F48" s="35"/>
      <c r="G48" s="35"/>
      <c r="H48" s="36"/>
      <c r="I48" s="160">
        <f t="shared" si="1"/>
        <v>0</v>
      </c>
    </row>
    <row r="49" spans="1:9" s="45" customFormat="1" ht="12.75" customHeight="1" x14ac:dyDescent="0.2">
      <c r="A49" s="268"/>
      <c r="B49" s="13">
        <v>6408.6729999999998</v>
      </c>
      <c r="C49" s="33" t="s">
        <v>76</v>
      </c>
      <c r="D49" s="274"/>
      <c r="E49" s="15"/>
      <c r="F49" s="15"/>
      <c r="G49" s="15"/>
      <c r="H49" s="16"/>
      <c r="I49" s="43">
        <f t="shared" si="1"/>
        <v>0</v>
      </c>
    </row>
    <row r="50" spans="1:9" s="45" customFormat="1" ht="12.75" customHeight="1" x14ac:dyDescent="0.2">
      <c r="A50" s="268"/>
      <c r="B50" s="13">
        <v>5145.5259999999998</v>
      </c>
      <c r="C50" s="33" t="s">
        <v>77</v>
      </c>
      <c r="D50" s="274"/>
      <c r="E50" s="15"/>
      <c r="F50" s="15"/>
      <c r="G50" s="15"/>
      <c r="H50" s="16"/>
      <c r="I50" s="43">
        <f t="shared" si="1"/>
        <v>0</v>
      </c>
    </row>
    <row r="51" spans="1:9" s="45" customFormat="1" ht="12.75" customHeight="1" x14ac:dyDescent="0.2">
      <c r="A51" s="268"/>
      <c r="B51" s="13">
        <v>6664.1369999999997</v>
      </c>
      <c r="C51" s="33" t="s">
        <v>78</v>
      </c>
      <c r="D51" s="274"/>
      <c r="E51" s="15"/>
      <c r="F51" s="15"/>
      <c r="G51" s="15"/>
      <c r="H51" s="16"/>
      <c r="I51" s="43">
        <f t="shared" si="1"/>
        <v>0</v>
      </c>
    </row>
    <row r="52" spans="1:9" s="45" customFormat="1" ht="12.75" customHeight="1" x14ac:dyDescent="0.2">
      <c r="A52" s="268"/>
      <c r="B52" s="13">
        <v>5720.48</v>
      </c>
      <c r="C52" s="33" t="s">
        <v>79</v>
      </c>
      <c r="D52" s="274"/>
      <c r="E52" s="15"/>
      <c r="F52" s="15"/>
      <c r="G52" s="15"/>
      <c r="H52" s="16"/>
      <c r="I52" s="43">
        <f t="shared" si="1"/>
        <v>0</v>
      </c>
    </row>
    <row r="53" spans="1:9" ht="12.75" customHeight="1" thickBot="1" x14ac:dyDescent="0.25">
      <c r="A53" s="221"/>
      <c r="B53" s="226">
        <f>SUM(B28:B52)</f>
        <v>63958.277000000002</v>
      </c>
      <c r="C53" s="227"/>
      <c r="D53" s="226"/>
      <c r="E53" s="228"/>
      <c r="F53" s="227"/>
      <c r="G53" s="227"/>
      <c r="H53" s="226" t="s">
        <v>16</v>
      </c>
      <c r="I53" s="229">
        <f>SUM(I29:I52)</f>
        <v>4275.7800000000007</v>
      </c>
    </row>
    <row r="54" spans="1:9" ht="64.5" thickBot="1" x14ac:dyDescent="0.25">
      <c r="A54" s="137" t="s">
        <v>381</v>
      </c>
      <c r="B54" s="117" t="s">
        <v>15</v>
      </c>
      <c r="C54" s="117" t="s">
        <v>4</v>
      </c>
      <c r="D54" s="117" t="s">
        <v>22</v>
      </c>
      <c r="E54" s="90" t="s">
        <v>17</v>
      </c>
      <c r="F54" s="117" t="s">
        <v>18</v>
      </c>
      <c r="G54" s="117" t="s">
        <v>9</v>
      </c>
      <c r="H54" s="117" t="s">
        <v>12</v>
      </c>
      <c r="I54" s="118" t="s">
        <v>11</v>
      </c>
    </row>
    <row r="55" spans="1:9" ht="12.75" customHeight="1" thickBot="1" x14ac:dyDescent="0.25">
      <c r="A55" s="106"/>
      <c r="B55" s="107">
        <v>2563.6799999999998</v>
      </c>
      <c r="C55" s="58" t="s">
        <v>65</v>
      </c>
      <c r="D55" s="67"/>
      <c r="E55" s="59"/>
      <c r="F55" s="59"/>
      <c r="G55" s="59"/>
      <c r="H55" s="60"/>
      <c r="I55" s="61"/>
    </row>
    <row r="56" spans="1:9" ht="12.75" customHeight="1" thickBot="1" x14ac:dyDescent="0.25">
      <c r="A56" s="106"/>
      <c r="B56" s="125">
        <v>2613.0700000000002</v>
      </c>
      <c r="C56" s="126" t="s">
        <v>66</v>
      </c>
      <c r="D56" s="127"/>
      <c r="E56" s="128"/>
      <c r="F56" s="128"/>
      <c r="G56" s="128"/>
      <c r="H56" s="129"/>
      <c r="I56" s="130"/>
    </row>
    <row r="57" spans="1:9" ht="12.75" customHeight="1" thickBot="1" x14ac:dyDescent="0.25">
      <c r="A57" s="106"/>
      <c r="B57" s="109">
        <v>2467.0300000000002</v>
      </c>
      <c r="C57" s="88" t="s">
        <v>69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106"/>
      <c r="B58" s="109">
        <v>2455.04</v>
      </c>
      <c r="C58" s="88" t="s">
        <v>71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106"/>
      <c r="B59" s="109">
        <v>2514.73</v>
      </c>
      <c r="C59" s="88" t="s">
        <v>72</v>
      </c>
      <c r="D59" s="89"/>
      <c r="E59" s="47"/>
      <c r="F59" s="47"/>
      <c r="G59" s="47"/>
      <c r="H59" s="48"/>
      <c r="I59" s="49"/>
    </row>
    <row r="60" spans="1:9" ht="13.5" thickBot="1" x14ac:dyDescent="0.25">
      <c r="A60" s="106"/>
      <c r="B60" s="109">
        <v>2719.5</v>
      </c>
      <c r="C60" s="88" t="s">
        <v>73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106"/>
      <c r="B61" s="109">
        <v>2465.5369999999998</v>
      </c>
      <c r="C61" s="88" t="s">
        <v>74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1"/>
      <c r="B62" s="109">
        <v>3165.6765</v>
      </c>
      <c r="C62" s="88" t="s">
        <v>75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11"/>
      <c r="B63" s="109">
        <v>2585.9558999999999</v>
      </c>
      <c r="C63" s="88" t="s">
        <v>76</v>
      </c>
      <c r="D63" s="89"/>
      <c r="E63" s="47"/>
      <c r="F63" s="47"/>
      <c r="G63" s="47"/>
      <c r="H63" s="48"/>
      <c r="I63" s="49"/>
    </row>
    <row r="64" spans="1:9" ht="13.5" thickBot="1" x14ac:dyDescent="0.25">
      <c r="A64" s="11"/>
      <c r="B64" s="109">
        <v>2448.748</v>
      </c>
      <c r="C64" s="88" t="s">
        <v>77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11"/>
      <c r="B65" s="109">
        <v>2739.9722999999999</v>
      </c>
      <c r="C65" s="88" t="s">
        <v>78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11"/>
      <c r="B66" s="109">
        <v>2779.9839000000002</v>
      </c>
      <c r="C66" s="88" t="s">
        <v>79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434"/>
      <c r="B67" s="512">
        <f>SUM(B55:B66)</f>
        <v>31518.923600000002</v>
      </c>
      <c r="C67" s="518" t="s">
        <v>86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596" t="s">
        <v>114</v>
      </c>
      <c r="B68" s="109">
        <v>276.08</v>
      </c>
      <c r="C68" s="88" t="s">
        <v>72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597"/>
      <c r="B69" s="109">
        <v>411.99</v>
      </c>
      <c r="C69" s="88" t="s">
        <v>73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597"/>
      <c r="B70" s="109">
        <v>202.37</v>
      </c>
      <c r="C70" s="88" t="s">
        <v>74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597"/>
      <c r="B71" s="109">
        <v>81.89</v>
      </c>
      <c r="C71" s="88" t="s">
        <v>75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598"/>
      <c r="B72" s="512">
        <f>SUM(B68:B71)</f>
        <v>972.32999999999993</v>
      </c>
      <c r="C72" s="518" t="s">
        <v>86</v>
      </c>
      <c r="D72" s="89"/>
      <c r="E72" s="47"/>
      <c r="F72" s="47"/>
      <c r="G72" s="47"/>
      <c r="H72" s="48"/>
      <c r="I72" s="49">
        <v>338.4</v>
      </c>
    </row>
    <row r="73" spans="1:9" ht="12.75" customHeight="1" thickBot="1" x14ac:dyDescent="0.25">
      <c r="A73" s="82"/>
      <c r="B73" s="200">
        <f>B67+B72</f>
        <v>32491.253600000004</v>
      </c>
      <c r="C73" s="201"/>
      <c r="D73" s="200"/>
      <c r="E73" s="202"/>
      <c r="F73" s="201"/>
      <c r="G73" s="201"/>
      <c r="H73" s="200" t="s">
        <v>16</v>
      </c>
      <c r="I73" s="200">
        <f>SUM(I55:I72)</f>
        <v>338.4</v>
      </c>
    </row>
    <row r="74" spans="1:9" ht="77.25" thickBot="1" x14ac:dyDescent="0.25">
      <c r="A74" s="137" t="s">
        <v>382</v>
      </c>
      <c r="B74" s="120" t="s">
        <v>15</v>
      </c>
      <c r="C74" s="134" t="s">
        <v>4</v>
      </c>
      <c r="D74" s="120" t="s">
        <v>22</v>
      </c>
      <c r="E74" s="135" t="s">
        <v>17</v>
      </c>
      <c r="F74" s="120" t="s">
        <v>18</v>
      </c>
      <c r="G74" s="134" t="s">
        <v>9</v>
      </c>
      <c r="H74" s="120" t="s">
        <v>12</v>
      </c>
      <c r="I74" s="120" t="s">
        <v>11</v>
      </c>
    </row>
    <row r="75" spans="1:9" ht="12.75" customHeight="1" thickBot="1" x14ac:dyDescent="0.25">
      <c r="A75" s="230"/>
      <c r="B75" s="109">
        <v>3627.95</v>
      </c>
      <c r="C75" s="55" t="s">
        <v>65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230"/>
      <c r="B76" s="109">
        <v>3867.05</v>
      </c>
      <c r="C76" s="55" t="s">
        <v>66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230"/>
      <c r="B77" s="109">
        <v>3483.5</v>
      </c>
      <c r="C77" s="88" t="s">
        <v>69</v>
      </c>
      <c r="D77" s="89"/>
      <c r="E77" s="47"/>
      <c r="F77" s="47"/>
      <c r="G77" s="47"/>
      <c r="H77" s="48"/>
      <c r="I77" s="49"/>
    </row>
    <row r="78" spans="1:9" ht="12.75" customHeight="1" thickBot="1" x14ac:dyDescent="0.25">
      <c r="A78" s="230"/>
      <c r="B78" s="109">
        <v>3661.97</v>
      </c>
      <c r="C78" s="88" t="s">
        <v>71</v>
      </c>
      <c r="D78" s="89"/>
      <c r="E78" s="47"/>
      <c r="F78" s="47"/>
      <c r="G78" s="47"/>
      <c r="H78" s="48"/>
      <c r="I78" s="49"/>
    </row>
    <row r="79" spans="1:9" ht="12.75" customHeight="1" thickBot="1" x14ac:dyDescent="0.25">
      <c r="A79" s="230"/>
      <c r="B79" s="109">
        <v>3989.2</v>
      </c>
      <c r="C79" s="88" t="s">
        <v>72</v>
      </c>
      <c r="D79" s="89"/>
      <c r="E79" s="47"/>
      <c r="F79" s="47"/>
      <c r="G79" s="47"/>
      <c r="H79" s="48"/>
      <c r="I79" s="49"/>
    </row>
    <row r="80" spans="1:9" ht="13.5" thickBot="1" x14ac:dyDescent="0.25">
      <c r="A80" s="230"/>
      <c r="B80" s="109">
        <v>3904.03</v>
      </c>
      <c r="C80" s="88" t="s">
        <v>73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3501.5859999999998</v>
      </c>
      <c r="C81" s="88" t="s">
        <v>74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4057.1179999999999</v>
      </c>
      <c r="C82" s="88" t="s">
        <v>75</v>
      </c>
      <c r="D82" s="89"/>
      <c r="E82" s="47"/>
      <c r="F82" s="47"/>
      <c r="G82" s="47"/>
      <c r="H82" s="48"/>
      <c r="I82" s="49"/>
    </row>
    <row r="83" spans="1:9" ht="13.5" thickBot="1" x14ac:dyDescent="0.25">
      <c r="A83" s="230"/>
      <c r="B83" s="109">
        <v>4090.5160000000001</v>
      </c>
      <c r="C83" s="88" t="s">
        <v>76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3816.4</v>
      </c>
      <c r="C84" s="88" t="s">
        <v>77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3811.3589999999999</v>
      </c>
      <c r="C85" s="88" t="s">
        <v>78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3941.2829999999999</v>
      </c>
      <c r="C86" s="88" t="s">
        <v>79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/>
      <c r="C87" s="170" t="s">
        <v>86</v>
      </c>
      <c r="D87" s="89"/>
      <c r="E87" s="47"/>
      <c r="F87" s="47"/>
      <c r="G87" s="47"/>
      <c r="H87" s="48"/>
      <c r="I87" s="49">
        <v>357.3</v>
      </c>
    </row>
    <row r="88" spans="1:9" ht="13.5" thickBot="1" x14ac:dyDescent="0.25">
      <c r="A88" s="183"/>
      <c r="B88" s="200">
        <f>SUM(B75:B87)</f>
        <v>45751.962</v>
      </c>
      <c r="C88" s="201"/>
      <c r="D88" s="200"/>
      <c r="E88" s="202"/>
      <c r="F88" s="201"/>
      <c r="G88" s="201"/>
      <c r="H88" s="200" t="s">
        <v>16</v>
      </c>
      <c r="I88" s="233">
        <f>SUM(I75:I87)</f>
        <v>357.3</v>
      </c>
    </row>
    <row r="89" spans="1:9" ht="26.25" thickBot="1" x14ac:dyDescent="0.25">
      <c r="A89" s="46" t="s">
        <v>7</v>
      </c>
      <c r="B89" s="117" t="s">
        <v>15</v>
      </c>
      <c r="C89" s="117" t="s">
        <v>4</v>
      </c>
      <c r="D89" s="117" t="s">
        <v>22</v>
      </c>
      <c r="E89" s="117" t="s">
        <v>17</v>
      </c>
      <c r="F89" s="117" t="s">
        <v>18</v>
      </c>
      <c r="G89" s="117" t="s">
        <v>9</v>
      </c>
      <c r="H89" s="117" t="s">
        <v>12</v>
      </c>
      <c r="I89" s="118" t="s">
        <v>11</v>
      </c>
    </row>
    <row r="90" spans="1:9" ht="12.75" customHeight="1" x14ac:dyDescent="0.2">
      <c r="A90" s="641" t="s">
        <v>81</v>
      </c>
      <c r="B90" s="33"/>
      <c r="C90" s="33" t="s">
        <v>65</v>
      </c>
      <c r="D90" s="34"/>
      <c r="E90" s="35"/>
      <c r="F90" s="35" t="s">
        <v>82</v>
      </c>
      <c r="G90" s="35">
        <v>469</v>
      </c>
      <c r="H90" s="16">
        <v>4.54</v>
      </c>
      <c r="I90" s="33">
        <f>G90*H90</f>
        <v>2129.2600000000002</v>
      </c>
    </row>
    <row r="91" spans="1:9" x14ac:dyDescent="0.2">
      <c r="A91" s="641"/>
      <c r="B91" s="13"/>
      <c r="C91" s="13" t="s">
        <v>66</v>
      </c>
      <c r="D91" s="14"/>
      <c r="E91" s="15"/>
      <c r="F91" s="15" t="s">
        <v>82</v>
      </c>
      <c r="G91" s="15">
        <v>396</v>
      </c>
      <c r="H91" s="16">
        <v>4.54</v>
      </c>
      <c r="I91" s="13">
        <f t="shared" ref="I91:I98" si="2">G91*H91</f>
        <v>1797.84</v>
      </c>
    </row>
    <row r="92" spans="1:9" x14ac:dyDescent="0.2">
      <c r="A92" s="641"/>
      <c r="B92" s="13"/>
      <c r="C92" s="13" t="s">
        <v>69</v>
      </c>
      <c r="D92" s="14"/>
      <c r="E92" s="15"/>
      <c r="F92" s="15" t="s">
        <v>82</v>
      </c>
      <c r="G92" s="15">
        <v>401</v>
      </c>
      <c r="H92" s="16">
        <v>4.54</v>
      </c>
      <c r="I92" s="13">
        <f t="shared" si="2"/>
        <v>1820.54</v>
      </c>
    </row>
    <row r="93" spans="1:9" ht="12.75" customHeight="1" x14ac:dyDescent="0.2">
      <c r="A93" s="641"/>
      <c r="B93" s="13"/>
      <c r="C93" s="13" t="s">
        <v>71</v>
      </c>
      <c r="D93" s="14"/>
      <c r="E93" s="15"/>
      <c r="F93" s="15" t="s">
        <v>82</v>
      </c>
      <c r="G93" s="15">
        <v>10</v>
      </c>
      <c r="H93" s="16">
        <v>4.54</v>
      </c>
      <c r="I93" s="13">
        <f t="shared" si="2"/>
        <v>45.4</v>
      </c>
    </row>
    <row r="94" spans="1:9" x14ac:dyDescent="0.2">
      <c r="A94" s="641"/>
      <c r="B94" s="13"/>
      <c r="C94" s="13" t="s">
        <v>72</v>
      </c>
      <c r="D94" s="14"/>
      <c r="E94" s="15"/>
      <c r="F94" s="15" t="s">
        <v>82</v>
      </c>
      <c r="G94" s="15">
        <v>13</v>
      </c>
      <c r="H94" s="16">
        <v>4.54</v>
      </c>
      <c r="I94" s="13">
        <f t="shared" si="2"/>
        <v>59.02</v>
      </c>
    </row>
    <row r="95" spans="1:9" ht="12.75" customHeight="1" x14ac:dyDescent="0.2">
      <c r="A95" s="641"/>
      <c r="B95" s="13"/>
      <c r="C95" s="13" t="s">
        <v>73</v>
      </c>
      <c r="D95" s="14"/>
      <c r="E95" s="15"/>
      <c r="F95" s="15" t="s">
        <v>82</v>
      </c>
      <c r="G95" s="15">
        <v>7</v>
      </c>
      <c r="H95" s="16">
        <v>4.54</v>
      </c>
      <c r="I95" s="13">
        <f t="shared" si="2"/>
        <v>31.78</v>
      </c>
    </row>
    <row r="96" spans="1:9" ht="12.75" customHeight="1" x14ac:dyDescent="0.2">
      <c r="A96" s="641"/>
      <c r="B96" s="13"/>
      <c r="C96" s="13" t="s">
        <v>74</v>
      </c>
      <c r="D96" s="14"/>
      <c r="E96" s="15"/>
      <c r="F96" s="15" t="s">
        <v>82</v>
      </c>
      <c r="G96" s="15">
        <v>68</v>
      </c>
      <c r="H96" s="16">
        <v>4.8099999999999996</v>
      </c>
      <c r="I96" s="13">
        <f t="shared" si="2"/>
        <v>327.08</v>
      </c>
    </row>
    <row r="97" spans="1:255" ht="12.75" customHeight="1" x14ac:dyDescent="0.2">
      <c r="A97" s="641"/>
      <c r="B97" s="13"/>
      <c r="C97" s="13" t="s">
        <v>75</v>
      </c>
      <c r="D97" s="14"/>
      <c r="E97" s="15"/>
      <c r="F97" s="15" t="s">
        <v>82</v>
      </c>
      <c r="G97" s="15">
        <v>117</v>
      </c>
      <c r="H97" s="16">
        <v>4.8099999999999996</v>
      </c>
      <c r="I97" s="13">
        <f t="shared" si="2"/>
        <v>562.77</v>
      </c>
    </row>
    <row r="98" spans="1:255" ht="12.75" customHeight="1" x14ac:dyDescent="0.2">
      <c r="A98" s="641"/>
      <c r="B98" s="13"/>
      <c r="C98" s="13" t="s">
        <v>76</v>
      </c>
      <c r="D98" s="14"/>
      <c r="E98" s="15"/>
      <c r="F98" s="15" t="s">
        <v>82</v>
      </c>
      <c r="G98" s="15">
        <v>168</v>
      </c>
      <c r="H98" s="16">
        <v>4.8099999999999996</v>
      </c>
      <c r="I98" s="13">
        <f t="shared" si="2"/>
        <v>808.07999999999993</v>
      </c>
    </row>
    <row r="99" spans="1:255" ht="12.75" customHeight="1" x14ac:dyDescent="0.2">
      <c r="A99" s="641"/>
      <c r="B99" s="13"/>
      <c r="C99" s="13" t="s">
        <v>77</v>
      </c>
      <c r="D99" s="14"/>
      <c r="E99" s="15"/>
      <c r="F99" s="15" t="s">
        <v>82</v>
      </c>
      <c r="G99" s="15">
        <v>168</v>
      </c>
      <c r="H99" s="16">
        <v>4.8099999999999996</v>
      </c>
      <c r="I99" s="13">
        <f>G99*H99</f>
        <v>808.07999999999993</v>
      </c>
    </row>
    <row r="100" spans="1:255" s="45" customFormat="1" ht="12.75" customHeight="1" x14ac:dyDescent="0.2">
      <c r="A100" s="641"/>
      <c r="B100" s="13"/>
      <c r="C100" s="13" t="s">
        <v>78</v>
      </c>
      <c r="D100" s="14"/>
      <c r="E100" s="15"/>
      <c r="F100" s="15" t="s">
        <v>82</v>
      </c>
      <c r="G100" s="15">
        <v>179</v>
      </c>
      <c r="H100" s="16">
        <v>4.8099999999999996</v>
      </c>
      <c r="I100" s="13">
        <f>G100*H100</f>
        <v>860.9899999999999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x14ac:dyDescent="0.2">
      <c r="A101" s="641"/>
      <c r="B101" s="13"/>
      <c r="C101" s="13" t="s">
        <v>79</v>
      </c>
      <c r="D101" s="14"/>
      <c r="E101" s="15"/>
      <c r="F101" s="15" t="s">
        <v>82</v>
      </c>
      <c r="G101" s="15">
        <v>180</v>
      </c>
      <c r="H101" s="16">
        <v>4.8099999999999996</v>
      </c>
      <c r="I101" s="13">
        <f>G101*H101</f>
        <v>865.8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x14ac:dyDescent="0.2">
      <c r="A102" s="653"/>
      <c r="B102" s="13"/>
      <c r="C102" s="13" t="s">
        <v>86</v>
      </c>
      <c r="D102" s="14"/>
      <c r="E102" s="15"/>
      <c r="F102" s="15"/>
      <c r="G102" s="15">
        <f>SUM(G90:G101)</f>
        <v>2176</v>
      </c>
      <c r="H102" s="16"/>
      <c r="I102" s="247">
        <f>SUM(I90:I101)</f>
        <v>10116.64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25.5" x14ac:dyDescent="0.2">
      <c r="A103" s="11" t="s">
        <v>91</v>
      </c>
      <c r="B103" s="13"/>
      <c r="C103" s="13" t="s">
        <v>86</v>
      </c>
      <c r="D103" s="14"/>
      <c r="E103" s="15"/>
      <c r="F103" s="15"/>
      <c r="G103" s="15"/>
      <c r="H103" s="16"/>
      <c r="I103" s="247">
        <v>57103.44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x14ac:dyDescent="0.2">
      <c r="A104" s="11" t="s">
        <v>83</v>
      </c>
      <c r="B104" s="13"/>
      <c r="C104" s="13" t="s">
        <v>86</v>
      </c>
      <c r="D104" s="14"/>
      <c r="E104" s="15"/>
      <c r="F104" s="15"/>
      <c r="G104" s="15"/>
      <c r="H104" s="16"/>
      <c r="I104" s="247">
        <v>3841.14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x14ac:dyDescent="0.2">
      <c r="A105" s="11" t="s">
        <v>85</v>
      </c>
      <c r="B105" s="13"/>
      <c r="C105" s="13" t="s">
        <v>86</v>
      </c>
      <c r="D105" s="14"/>
      <c r="E105" s="15"/>
      <c r="F105" s="15"/>
      <c r="G105" s="15"/>
      <c r="H105" s="16"/>
      <c r="I105" s="247">
        <v>4106.96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x14ac:dyDescent="0.2">
      <c r="A106" s="243" t="s">
        <v>88</v>
      </c>
      <c r="B106" s="13"/>
      <c r="C106" s="13" t="s">
        <v>86</v>
      </c>
      <c r="D106" s="14"/>
      <c r="E106" s="15"/>
      <c r="F106" s="15"/>
      <c r="G106" s="15"/>
      <c r="H106" s="16"/>
      <c r="I106" s="247">
        <v>3237.12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30"/>
      <c r="B107" s="112"/>
      <c r="C107" s="112"/>
      <c r="D107" s="111"/>
      <c r="E107" s="113"/>
      <c r="F107" s="112"/>
      <c r="G107" s="112"/>
      <c r="H107" s="111" t="s">
        <v>16</v>
      </c>
      <c r="I107" s="111">
        <f>SUM(I102:I106)</f>
        <v>78405.3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77.25" thickBot="1" x14ac:dyDescent="0.25">
      <c r="A108" s="120" t="s">
        <v>96</v>
      </c>
      <c r="B108" s="117" t="s">
        <v>15</v>
      </c>
      <c r="C108" s="117" t="s">
        <v>4</v>
      </c>
      <c r="D108" s="117" t="s">
        <v>22</v>
      </c>
      <c r="E108" s="117" t="s">
        <v>17</v>
      </c>
      <c r="F108" s="117" t="s">
        <v>18</v>
      </c>
      <c r="G108" s="117" t="s">
        <v>9</v>
      </c>
      <c r="H108" s="117" t="s">
        <v>12</v>
      </c>
      <c r="I108" s="118" t="s">
        <v>11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696"/>
      <c r="B109" s="107">
        <v>1499.41</v>
      </c>
      <c r="C109" s="58" t="s">
        <v>65</v>
      </c>
      <c r="D109" s="67"/>
      <c r="E109" s="59"/>
      <c r="F109" s="59"/>
      <c r="G109" s="59"/>
      <c r="H109" s="60"/>
      <c r="I109" s="61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696"/>
      <c r="B110" s="108">
        <v>1313.43</v>
      </c>
      <c r="C110" s="95" t="s">
        <v>66</v>
      </c>
      <c r="D110" s="96"/>
      <c r="E110" s="97"/>
      <c r="F110" s="97"/>
      <c r="G110" s="97"/>
      <c r="H110" s="98"/>
      <c r="I110" s="9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696"/>
      <c r="B111" s="109">
        <v>1498.02</v>
      </c>
      <c r="C111" s="88" t="s">
        <v>69</v>
      </c>
      <c r="D111" s="89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696"/>
      <c r="B112" s="109">
        <v>1480.9</v>
      </c>
      <c r="C112" s="88" t="s">
        <v>71</v>
      </c>
      <c r="D112" s="89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696"/>
      <c r="B113" s="109">
        <v>1496.18</v>
      </c>
      <c r="C113" s="88" t="s">
        <v>72</v>
      </c>
      <c r="D113" s="89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696"/>
      <c r="B114" s="109">
        <v>1475.25</v>
      </c>
      <c r="C114" s="88" t="s">
        <v>73</v>
      </c>
      <c r="D114" s="89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696"/>
      <c r="B115" s="109">
        <v>1239.479</v>
      </c>
      <c r="C115" s="88" t="s">
        <v>74</v>
      </c>
      <c r="D115" s="89"/>
      <c r="E115" s="47"/>
      <c r="F115" s="47"/>
      <c r="G115" s="47"/>
      <c r="H115" s="48"/>
      <c r="I115" s="49"/>
    </row>
    <row r="116" spans="1:255" ht="13.5" thickBot="1" x14ac:dyDescent="0.25">
      <c r="A116" s="696"/>
      <c r="B116" s="109">
        <v>1310.646</v>
      </c>
      <c r="C116" s="88" t="s">
        <v>75</v>
      </c>
      <c r="D116" s="89"/>
      <c r="E116" s="47"/>
      <c r="F116" s="47"/>
      <c r="G116" s="47"/>
      <c r="H116" s="48"/>
      <c r="I116" s="49"/>
    </row>
    <row r="117" spans="1:255" ht="13.5" thickBot="1" x14ac:dyDescent="0.25">
      <c r="A117" s="696"/>
      <c r="B117" s="109">
        <v>1476.644</v>
      </c>
      <c r="C117" s="88" t="s">
        <v>76</v>
      </c>
      <c r="D117" s="89"/>
      <c r="E117" s="47"/>
      <c r="F117" s="47"/>
      <c r="G117" s="47"/>
      <c r="H117" s="48"/>
      <c r="I117" s="49"/>
    </row>
    <row r="118" spans="1:255" ht="13.5" thickBot="1" x14ac:dyDescent="0.25">
      <c r="A118" s="696"/>
      <c r="B118" s="109">
        <v>1199.241</v>
      </c>
      <c r="C118" s="88" t="s">
        <v>77</v>
      </c>
      <c r="D118" s="89"/>
      <c r="E118" s="47"/>
      <c r="F118" s="47"/>
      <c r="G118" s="47"/>
      <c r="H118" s="48"/>
      <c r="I118" s="49"/>
    </row>
    <row r="119" spans="1:255" ht="13.5" thickBot="1" x14ac:dyDescent="0.25">
      <c r="A119" s="696"/>
      <c r="B119" s="109">
        <v>1214.809</v>
      </c>
      <c r="C119" s="88" t="s">
        <v>78</v>
      </c>
      <c r="D119" s="89"/>
      <c r="E119" s="47"/>
      <c r="F119" s="47"/>
      <c r="G119" s="47"/>
      <c r="H119" s="48"/>
      <c r="I119" s="49"/>
    </row>
    <row r="120" spans="1:255" ht="13.5" thickBot="1" x14ac:dyDescent="0.25">
      <c r="A120" s="696"/>
      <c r="B120" s="109">
        <v>1514.278</v>
      </c>
      <c r="C120" s="88" t="s">
        <v>79</v>
      </c>
      <c r="D120" s="89"/>
      <c r="E120" s="47"/>
      <c r="F120" s="47"/>
      <c r="G120" s="47"/>
      <c r="H120" s="48"/>
      <c r="I120" s="49"/>
    </row>
    <row r="121" spans="1:255" ht="13.5" thickBot="1" x14ac:dyDescent="0.25">
      <c r="A121" s="396"/>
      <c r="B121" s="172"/>
      <c r="C121" s="170" t="s">
        <v>86</v>
      </c>
      <c r="D121" s="182"/>
      <c r="E121" s="86"/>
      <c r="F121" s="86"/>
      <c r="G121" s="86"/>
      <c r="H121" s="87"/>
      <c r="I121" s="203">
        <v>565.35</v>
      </c>
    </row>
    <row r="122" spans="1:255" ht="12.75" customHeight="1" thickBot="1" x14ac:dyDescent="0.25">
      <c r="A122" s="320"/>
      <c r="B122" s="386">
        <f>SUM(B109:B120)</f>
        <v>16718.287</v>
      </c>
      <c r="C122" s="227"/>
      <c r="D122" s="226"/>
      <c r="E122" s="228"/>
      <c r="F122" s="227"/>
      <c r="G122" s="227"/>
      <c r="H122" s="226" t="s">
        <v>16</v>
      </c>
      <c r="I122" s="229">
        <f>SUM(I109:I121)</f>
        <v>565.35</v>
      </c>
    </row>
    <row r="123" spans="1:255" ht="77.25" thickBot="1" x14ac:dyDescent="0.25">
      <c r="A123" s="46" t="s">
        <v>98</v>
      </c>
      <c r="B123" s="117" t="s">
        <v>15</v>
      </c>
      <c r="C123" s="117" t="s">
        <v>4</v>
      </c>
      <c r="D123" s="117" t="s">
        <v>22</v>
      </c>
      <c r="E123" s="121" t="s">
        <v>17</v>
      </c>
      <c r="F123" s="117" t="s">
        <v>18</v>
      </c>
      <c r="G123" s="117" t="s">
        <v>9</v>
      </c>
      <c r="H123" s="117" t="s">
        <v>12</v>
      </c>
      <c r="I123" s="118" t="s">
        <v>11</v>
      </c>
    </row>
    <row r="124" spans="1:255" ht="12.75" customHeight="1" thickBot="1" x14ac:dyDescent="0.25">
      <c r="A124" s="120" t="s">
        <v>87</v>
      </c>
      <c r="B124" s="167"/>
      <c r="C124" s="88" t="s">
        <v>86</v>
      </c>
      <c r="D124" s="241"/>
      <c r="E124" s="242"/>
      <c r="F124" s="241"/>
      <c r="G124" s="242"/>
      <c r="H124" s="242"/>
      <c r="I124" s="49">
        <v>22589.7</v>
      </c>
    </row>
    <row r="125" spans="1:255" ht="12.75" customHeight="1" thickBot="1" x14ac:dyDescent="0.25">
      <c r="A125" s="46"/>
      <c r="B125" s="79">
        <f>SUM(B124:B124)</f>
        <v>0</v>
      </c>
      <c r="C125" s="78"/>
      <c r="D125" s="79"/>
      <c r="E125" s="80"/>
      <c r="F125" s="78"/>
      <c r="G125" s="78"/>
      <c r="H125" s="79" t="s">
        <v>16</v>
      </c>
      <c r="I125" s="81">
        <f>SUM(I124:I124)</f>
        <v>22589.7</v>
      </c>
    </row>
    <row r="126" spans="1:255" ht="51.75" thickBot="1" x14ac:dyDescent="0.25">
      <c r="A126" s="137" t="s">
        <v>97</v>
      </c>
      <c r="B126" s="117" t="s">
        <v>15</v>
      </c>
      <c r="C126" s="117" t="s">
        <v>4</v>
      </c>
      <c r="D126" s="117" t="s">
        <v>22</v>
      </c>
      <c r="E126" s="117" t="s">
        <v>17</v>
      </c>
      <c r="F126" s="117" t="s">
        <v>18</v>
      </c>
      <c r="G126" s="117" t="s">
        <v>9</v>
      </c>
      <c r="H126" s="117" t="s">
        <v>12</v>
      </c>
      <c r="I126" s="118" t="s">
        <v>11</v>
      </c>
    </row>
    <row r="127" spans="1:255" ht="13.5" thickBot="1" x14ac:dyDescent="0.25">
      <c r="A127" s="209"/>
      <c r="B127" s="188"/>
      <c r="C127" s="73" t="s">
        <v>86</v>
      </c>
      <c r="D127" s="166"/>
      <c r="E127" s="53"/>
      <c r="F127" s="53"/>
      <c r="G127" s="53"/>
      <c r="H127" s="156"/>
      <c r="I127" s="571">
        <v>35799.85</v>
      </c>
    </row>
    <row r="128" spans="1:255" ht="13.5" thickBot="1" x14ac:dyDescent="0.25">
      <c r="A128" s="137"/>
      <c r="B128" s="277"/>
      <c r="C128" s="78"/>
      <c r="D128" s="79"/>
      <c r="E128" s="80"/>
      <c r="F128" s="78"/>
      <c r="G128" s="78"/>
      <c r="H128" s="79"/>
      <c r="I128" s="81">
        <f>SUM(I127)</f>
        <v>35799.85</v>
      </c>
    </row>
    <row r="129" spans="1:9" ht="29.45" customHeight="1" x14ac:dyDescent="0.2">
      <c r="A129" s="56"/>
      <c r="B129" s="56"/>
      <c r="C129" s="56"/>
      <c r="D129" s="56"/>
      <c r="E129" s="56"/>
      <c r="F129" s="56"/>
      <c r="G129" s="56"/>
      <c r="H129" s="56"/>
      <c r="I129" s="56"/>
    </row>
    <row r="130" spans="1:9" ht="12.75" customHeight="1" x14ac:dyDescent="0.2">
      <c r="A130" s="10"/>
      <c r="B130" s="10"/>
      <c r="C130" s="10"/>
      <c r="D130" s="10"/>
      <c r="E130" s="10"/>
      <c r="F130" s="56"/>
      <c r="G130" s="56"/>
      <c r="H130" s="56"/>
      <c r="I130" s="56"/>
    </row>
    <row r="131" spans="1:9" ht="12.75" customHeight="1" x14ac:dyDescent="0.2">
      <c r="A131" s="21" t="s">
        <v>20</v>
      </c>
      <c r="B131" s="22"/>
      <c r="C131" s="23"/>
      <c r="D131" s="4" t="s">
        <v>8</v>
      </c>
      <c r="E131" s="4" t="s">
        <v>5</v>
      </c>
      <c r="F131" s="122" t="s">
        <v>6</v>
      </c>
    </row>
    <row r="132" spans="1:9" ht="12.75" customHeight="1" x14ac:dyDescent="0.2">
      <c r="A132" s="593" t="s">
        <v>14</v>
      </c>
      <c r="B132" s="594"/>
      <c r="C132" s="25"/>
      <c r="D132" s="26">
        <f>B26</f>
        <v>43172.634999999995</v>
      </c>
      <c r="E132" s="26">
        <f>I26</f>
        <v>2860.5550000000003</v>
      </c>
      <c r="F132" s="123">
        <f>D132+E132</f>
        <v>46033.189999999995</v>
      </c>
    </row>
    <row r="133" spans="1:9" ht="12.75" customHeight="1" x14ac:dyDescent="0.2">
      <c r="A133" s="593" t="s">
        <v>1603</v>
      </c>
      <c r="B133" s="594"/>
      <c r="C133" s="25"/>
      <c r="D133" s="26">
        <f>B53</f>
        <v>63958.277000000002</v>
      </c>
      <c r="E133" s="26">
        <f>I53</f>
        <v>4275.7800000000007</v>
      </c>
      <c r="F133" s="123">
        <f>D133+E133</f>
        <v>68234.057000000001</v>
      </c>
    </row>
    <row r="134" spans="1:9" ht="12.75" customHeight="1" x14ac:dyDescent="0.2">
      <c r="A134" s="593" t="s">
        <v>13</v>
      </c>
      <c r="B134" s="594"/>
      <c r="C134" s="25"/>
      <c r="D134" s="26">
        <f>B73</f>
        <v>32491.253600000004</v>
      </c>
      <c r="E134" s="26">
        <f>I73</f>
        <v>338.4</v>
      </c>
      <c r="F134" s="123">
        <f>D134+E134</f>
        <v>32829.653600000005</v>
      </c>
    </row>
    <row r="135" spans="1:9" ht="12.75" customHeight="1" x14ac:dyDescent="0.2">
      <c r="A135" s="593" t="s">
        <v>383</v>
      </c>
      <c r="B135" s="594"/>
      <c r="C135" s="25"/>
      <c r="D135" s="26">
        <f>B88</f>
        <v>45751.962</v>
      </c>
      <c r="E135" s="26">
        <f>I88</f>
        <v>357.3</v>
      </c>
      <c r="F135" s="123">
        <f>D135+E135</f>
        <v>46109.262000000002</v>
      </c>
      <c r="G135" s="56"/>
    </row>
    <row r="136" spans="1:9" ht="12.75" customHeight="1" x14ac:dyDescent="0.2">
      <c r="A136" s="593" t="s">
        <v>25</v>
      </c>
      <c r="B136" s="594"/>
      <c r="C136" s="25"/>
      <c r="D136" s="26">
        <f>B122</f>
        <v>16718.287</v>
      </c>
      <c r="E136" s="26">
        <f>I122</f>
        <v>565.35</v>
      </c>
      <c r="F136" s="123">
        <f>D136+E136</f>
        <v>17283.636999999999</v>
      </c>
      <c r="G136" s="56"/>
    </row>
    <row r="137" spans="1:9" ht="12.75" customHeight="1" x14ac:dyDescent="0.2">
      <c r="A137" s="607" t="s">
        <v>68</v>
      </c>
      <c r="B137" s="608"/>
      <c r="C137" s="248"/>
      <c r="D137" s="249"/>
      <c r="E137" s="249"/>
      <c r="F137" s="245">
        <f>F138+F139+F140+F141+F142</f>
        <v>78405.3</v>
      </c>
      <c r="G137" s="56"/>
    </row>
    <row r="138" spans="1:9" ht="12.75" customHeight="1" x14ac:dyDescent="0.2">
      <c r="A138" s="605" t="s">
        <v>81</v>
      </c>
      <c r="B138" s="606"/>
      <c r="C138" s="25"/>
      <c r="D138" s="26"/>
      <c r="E138" s="26"/>
      <c r="F138" s="123">
        <f>I102</f>
        <v>10116.64</v>
      </c>
      <c r="G138" s="56"/>
    </row>
    <row r="139" spans="1:9" ht="12.75" customHeight="1" x14ac:dyDescent="0.2">
      <c r="A139" s="605" t="s">
        <v>91</v>
      </c>
      <c r="B139" s="606"/>
      <c r="C139" s="25"/>
      <c r="D139" s="26"/>
      <c r="E139" s="26"/>
      <c r="F139" s="123">
        <f>I103</f>
        <v>57103.44</v>
      </c>
      <c r="G139" s="56"/>
    </row>
    <row r="140" spans="1:9" ht="12.75" customHeight="1" x14ac:dyDescent="0.2">
      <c r="A140" s="605" t="s">
        <v>83</v>
      </c>
      <c r="B140" s="606"/>
      <c r="C140" s="25"/>
      <c r="D140" s="26"/>
      <c r="E140" s="26"/>
      <c r="F140" s="123">
        <f>I104</f>
        <v>3841.14</v>
      </c>
      <c r="G140" s="56"/>
    </row>
    <row r="141" spans="1:9" ht="12.75" customHeight="1" x14ac:dyDescent="0.2">
      <c r="A141" s="605" t="s">
        <v>85</v>
      </c>
      <c r="B141" s="606"/>
      <c r="C141" s="25"/>
      <c r="D141" s="26"/>
      <c r="E141" s="26"/>
      <c r="F141" s="123">
        <f>I105</f>
        <v>4106.96</v>
      </c>
      <c r="G141" s="56"/>
    </row>
    <row r="142" spans="1:9" ht="12.75" customHeight="1" x14ac:dyDescent="0.2">
      <c r="A142" s="605" t="s">
        <v>88</v>
      </c>
      <c r="B142" s="606"/>
      <c r="C142" s="25"/>
      <c r="D142" s="26"/>
      <c r="E142" s="26"/>
      <c r="F142" s="123">
        <f>I106</f>
        <v>3237.12</v>
      </c>
      <c r="G142" s="56"/>
    </row>
    <row r="143" spans="1:9" ht="12.75" customHeight="1" x14ac:dyDescent="0.2">
      <c r="A143" s="614" t="s">
        <v>2</v>
      </c>
      <c r="B143" s="615"/>
      <c r="C143" s="25"/>
      <c r="D143" s="26">
        <f>B125</f>
        <v>0</v>
      </c>
      <c r="E143" s="26"/>
      <c r="F143" s="123">
        <f>D143+E143+I125</f>
        <v>22589.7</v>
      </c>
      <c r="G143" s="56"/>
    </row>
    <row r="144" spans="1:9" ht="12.75" customHeight="1" x14ac:dyDescent="0.2">
      <c r="A144" s="614" t="s">
        <v>97</v>
      </c>
      <c r="B144" s="615"/>
      <c r="C144" s="25"/>
      <c r="D144" s="26"/>
      <c r="E144" s="26"/>
      <c r="F144" s="123">
        <f>I128</f>
        <v>35799.85</v>
      </c>
      <c r="G144" s="56"/>
    </row>
    <row r="145" spans="1:6" ht="12.75" customHeight="1" x14ac:dyDescent="0.2">
      <c r="A145" s="612" t="s">
        <v>21</v>
      </c>
      <c r="B145" s="613"/>
      <c r="C145" s="27"/>
      <c r="D145" s="28">
        <f>SUM(D132:D143)</f>
        <v>202092.41460000002</v>
      </c>
      <c r="E145" s="28">
        <f>SUM(E132:E136)</f>
        <v>8397.3850000000002</v>
      </c>
      <c r="F145" s="124">
        <f>F132+F133+F134+F135+F136+F137+F143+F144</f>
        <v>347284.64959999995</v>
      </c>
    </row>
  </sheetData>
  <autoFilter ref="A5:I52"/>
  <mergeCells count="46">
    <mergeCell ref="A68:A72"/>
    <mergeCell ref="A142:B142"/>
    <mergeCell ref="A141:B141"/>
    <mergeCell ref="A138:B138"/>
    <mergeCell ref="A135:B135"/>
    <mergeCell ref="A36:A40"/>
    <mergeCell ref="A140:B140"/>
    <mergeCell ref="B31:B40"/>
    <mergeCell ref="A14:A19"/>
    <mergeCell ref="D36:D40"/>
    <mergeCell ref="A22:A23"/>
    <mergeCell ref="C22:C23"/>
    <mergeCell ref="D22:D23"/>
    <mergeCell ref="B22:B23"/>
    <mergeCell ref="C14:C19"/>
    <mergeCell ref="D14:D19"/>
    <mergeCell ref="B14:B19"/>
    <mergeCell ref="A145:B145"/>
    <mergeCell ref="A133:B133"/>
    <mergeCell ref="A134:B134"/>
    <mergeCell ref="A137:B137"/>
    <mergeCell ref="A136:B136"/>
    <mergeCell ref="B43:B47"/>
    <mergeCell ref="A139:B139"/>
    <mergeCell ref="A143:B143"/>
    <mergeCell ref="A132:B132"/>
    <mergeCell ref="A144:B144"/>
    <mergeCell ref="D44:D47"/>
    <mergeCell ref="C43:C47"/>
    <mergeCell ref="A44:A47"/>
    <mergeCell ref="C31:C40"/>
    <mergeCell ref="A32:A35"/>
    <mergeCell ref="A20:A21"/>
    <mergeCell ref="B20:B21"/>
    <mergeCell ref="C20:C21"/>
    <mergeCell ref="D20:D21"/>
    <mergeCell ref="G1:H1"/>
    <mergeCell ref="A1:B1"/>
    <mergeCell ref="A109:A120"/>
    <mergeCell ref="A6:A7"/>
    <mergeCell ref="D6:D7"/>
    <mergeCell ref="G2:H2"/>
    <mergeCell ref="D32:D35"/>
    <mergeCell ref="A90:A102"/>
    <mergeCell ref="C6:C7"/>
    <mergeCell ref="B6:B7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5"/>
  <dimension ref="A1:IU130"/>
  <sheetViews>
    <sheetView topLeftCell="A97" zoomScaleNormal="100" workbookViewId="0">
      <selection activeCell="A118" sqref="A118:B118"/>
    </sheetView>
  </sheetViews>
  <sheetFormatPr defaultRowHeight="12.75" customHeight="1" x14ac:dyDescent="0.2"/>
  <cols>
    <col min="1" max="1" width="23.140625" customWidth="1"/>
    <col min="2" max="2" width="12.140625" customWidth="1"/>
    <col min="3" max="3" width="10.28515625" customWidth="1"/>
    <col min="4" max="4" width="17.5703125" customWidth="1"/>
    <col min="5" max="5" width="27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1360</v>
      </c>
      <c r="E2" s="5">
        <v>373368.72</v>
      </c>
      <c r="F2" s="6">
        <v>345560.23</v>
      </c>
      <c r="G2" s="586">
        <f>E2-F2</f>
        <v>27808.489999999991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55</v>
      </c>
      <c r="E3" s="1">
        <v>24</v>
      </c>
      <c r="F3" s="1"/>
      <c r="G3" s="1"/>
      <c r="H3" s="1" t="s">
        <v>24</v>
      </c>
      <c r="I3" s="8">
        <f>F2-F130</f>
        <v>-38882.886000000057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17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88" t="s">
        <v>115</v>
      </c>
      <c r="B6" s="579">
        <v>4089.51</v>
      </c>
      <c r="C6" s="579" t="s">
        <v>65</v>
      </c>
      <c r="D6" s="616"/>
      <c r="E6" s="37" t="s">
        <v>116</v>
      </c>
      <c r="F6" s="37" t="s">
        <v>100</v>
      </c>
      <c r="G6" s="37">
        <v>2</v>
      </c>
      <c r="H6" s="38">
        <v>41.85</v>
      </c>
      <c r="I6" s="39">
        <f>G6*H6</f>
        <v>83.7</v>
      </c>
    </row>
    <row r="7" spans="1:9" ht="13.5" thickBot="1" x14ac:dyDescent="0.25">
      <c r="A7" s="590"/>
      <c r="B7" s="580"/>
      <c r="C7" s="580"/>
      <c r="D7" s="617"/>
      <c r="E7" s="40" t="s">
        <v>106</v>
      </c>
      <c r="F7" s="40" t="s">
        <v>102</v>
      </c>
      <c r="G7" s="40">
        <v>0.04</v>
      </c>
      <c r="H7" s="41">
        <v>170</v>
      </c>
      <c r="I7" s="42">
        <f>G7*H7</f>
        <v>6.8</v>
      </c>
    </row>
    <row r="8" spans="1:9" ht="12.75" customHeight="1" x14ac:dyDescent="0.2">
      <c r="A8" s="268"/>
      <c r="B8" s="13">
        <v>4080.87</v>
      </c>
      <c r="C8" s="13" t="s">
        <v>66</v>
      </c>
      <c r="D8" s="274"/>
      <c r="E8" s="15"/>
      <c r="F8" s="15"/>
      <c r="G8" s="15"/>
      <c r="H8" s="16"/>
      <c r="I8" s="39">
        <f t="shared" ref="I8:I21" si="0">G8*H8</f>
        <v>0</v>
      </c>
    </row>
    <row r="9" spans="1:9" ht="12.75" customHeight="1" x14ac:dyDescent="0.2">
      <c r="A9" s="268"/>
      <c r="B9" s="13">
        <v>4364.41</v>
      </c>
      <c r="C9" s="13" t="s">
        <v>69</v>
      </c>
      <c r="D9" s="274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8"/>
      <c r="B10" s="13">
        <v>3857.58</v>
      </c>
      <c r="C10" s="13" t="s">
        <v>71</v>
      </c>
      <c r="D10" s="27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8"/>
      <c r="B11" s="13">
        <v>3578.32</v>
      </c>
      <c r="C11" s="13" t="s">
        <v>72</v>
      </c>
      <c r="D11" s="274"/>
      <c r="E11" s="15"/>
      <c r="F11" s="15"/>
      <c r="G11" s="15"/>
      <c r="H11" s="16"/>
      <c r="I11" s="43">
        <f t="shared" si="0"/>
        <v>0</v>
      </c>
    </row>
    <row r="12" spans="1:9" x14ac:dyDescent="0.2">
      <c r="A12" s="268"/>
      <c r="B12" s="13">
        <v>3165.48</v>
      </c>
      <c r="C12" s="13" t="s">
        <v>73</v>
      </c>
      <c r="D12" s="274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8"/>
      <c r="B13" s="13">
        <v>3667.1239999999998</v>
      </c>
      <c r="C13" s="13" t="s">
        <v>74</v>
      </c>
      <c r="D13" s="274"/>
      <c r="E13" s="15"/>
      <c r="F13" s="15"/>
      <c r="G13" s="15"/>
      <c r="H13" s="16"/>
      <c r="I13" s="43">
        <f t="shared" si="0"/>
        <v>0</v>
      </c>
    </row>
    <row r="14" spans="1:9" ht="13.5" thickBot="1" x14ac:dyDescent="0.25">
      <c r="A14" s="316"/>
      <c r="B14" s="74">
        <v>3005.846</v>
      </c>
      <c r="C14" s="74" t="s">
        <v>75</v>
      </c>
      <c r="D14" s="326"/>
      <c r="E14" s="76"/>
      <c r="F14" s="76"/>
      <c r="G14" s="76"/>
      <c r="H14" s="77"/>
      <c r="I14" s="204">
        <f t="shared" si="0"/>
        <v>0</v>
      </c>
    </row>
    <row r="15" spans="1:9" ht="12.75" customHeight="1" x14ac:dyDescent="0.2">
      <c r="A15" s="588" t="s">
        <v>1168</v>
      </c>
      <c r="B15" s="579">
        <v>3265.886</v>
      </c>
      <c r="C15" s="579" t="s">
        <v>76</v>
      </c>
      <c r="D15" s="616"/>
      <c r="E15" s="37" t="s">
        <v>213</v>
      </c>
      <c r="F15" s="37" t="s">
        <v>100</v>
      </c>
      <c r="G15" s="37">
        <v>4</v>
      </c>
      <c r="H15" s="38">
        <v>41.85</v>
      </c>
      <c r="I15" s="39">
        <f t="shared" si="0"/>
        <v>167.4</v>
      </c>
    </row>
    <row r="16" spans="1:9" ht="12.75" customHeight="1" x14ac:dyDescent="0.2">
      <c r="A16" s="589"/>
      <c r="B16" s="581"/>
      <c r="C16" s="581"/>
      <c r="D16" s="622"/>
      <c r="E16" s="15" t="s">
        <v>933</v>
      </c>
      <c r="F16" s="15" t="s">
        <v>102</v>
      </c>
      <c r="G16" s="15">
        <v>3.3000000000000002E-2</v>
      </c>
      <c r="H16" s="16">
        <v>170</v>
      </c>
      <c r="I16" s="43">
        <f t="shared" si="0"/>
        <v>5.61</v>
      </c>
    </row>
    <row r="17" spans="1:9" ht="12.75" customHeight="1" thickBot="1" x14ac:dyDescent="0.25">
      <c r="A17" s="590"/>
      <c r="B17" s="580"/>
      <c r="C17" s="580"/>
      <c r="D17" s="617"/>
      <c r="E17" s="40" t="s">
        <v>211</v>
      </c>
      <c r="F17" s="40" t="s">
        <v>137</v>
      </c>
      <c r="G17" s="40">
        <v>0.26</v>
      </c>
      <c r="H17" s="41">
        <v>197.09</v>
      </c>
      <c r="I17" s="42">
        <f t="shared" si="0"/>
        <v>51.243400000000001</v>
      </c>
    </row>
    <row r="18" spans="1:9" ht="12.75" customHeight="1" x14ac:dyDescent="0.2">
      <c r="A18" s="588" t="s">
        <v>324</v>
      </c>
      <c r="B18" s="579">
        <v>3309.4349999999999</v>
      </c>
      <c r="C18" s="579" t="s">
        <v>77</v>
      </c>
      <c r="D18" s="616"/>
      <c r="E18" s="37" t="s">
        <v>325</v>
      </c>
      <c r="F18" s="37" t="s">
        <v>107</v>
      </c>
      <c r="G18" s="37">
        <v>0.25</v>
      </c>
      <c r="H18" s="38">
        <v>280</v>
      </c>
      <c r="I18" s="39">
        <f t="shared" si="0"/>
        <v>70</v>
      </c>
    </row>
    <row r="19" spans="1:9" ht="12.75" customHeight="1" thickBot="1" x14ac:dyDescent="0.25">
      <c r="A19" s="590"/>
      <c r="B19" s="580"/>
      <c r="C19" s="580"/>
      <c r="D19" s="617"/>
      <c r="E19" s="40" t="s">
        <v>473</v>
      </c>
      <c r="F19" s="40" t="s">
        <v>102</v>
      </c>
      <c r="G19" s="40">
        <v>0.2</v>
      </c>
      <c r="H19" s="41">
        <v>77</v>
      </c>
      <c r="I19" s="42">
        <f t="shared" si="0"/>
        <v>15.4</v>
      </c>
    </row>
    <row r="20" spans="1:9" ht="12.75" customHeight="1" x14ac:dyDescent="0.2">
      <c r="A20" s="268"/>
      <c r="B20" s="13">
        <v>3579.1379999999999</v>
      </c>
      <c r="C20" s="13" t="s">
        <v>78</v>
      </c>
      <c r="D20" s="274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265"/>
      <c r="B21" s="33">
        <v>3567.5239999999999</v>
      </c>
      <c r="C21" s="33" t="s">
        <v>79</v>
      </c>
      <c r="D21" s="312"/>
      <c r="E21" s="35"/>
      <c r="F21" s="35"/>
      <c r="G21" s="35"/>
      <c r="H21" s="36"/>
      <c r="I21" s="43">
        <f t="shared" si="0"/>
        <v>0</v>
      </c>
    </row>
    <row r="22" spans="1:9" ht="12.75" customHeight="1" thickBot="1" x14ac:dyDescent="0.25">
      <c r="A22" s="82"/>
      <c r="B22" s="200">
        <f>SUM(B6:B21)</f>
        <v>43531.123</v>
      </c>
      <c r="C22" s="201"/>
      <c r="D22" s="200"/>
      <c r="E22" s="202"/>
      <c r="F22" s="201"/>
      <c r="G22" s="201"/>
      <c r="H22" s="200" t="s">
        <v>16</v>
      </c>
      <c r="I22" s="200">
        <f>SUM(I6:I21)</f>
        <v>400.15339999999998</v>
      </c>
    </row>
    <row r="23" spans="1:9" ht="77.25" thickBot="1" x14ac:dyDescent="0.25">
      <c r="A23" s="137" t="s">
        <v>1602</v>
      </c>
      <c r="B23" s="117" t="s">
        <v>15</v>
      </c>
      <c r="C23" s="117" t="s">
        <v>4</v>
      </c>
      <c r="D23" s="117" t="s">
        <v>22</v>
      </c>
      <c r="E23" s="117" t="s">
        <v>17</v>
      </c>
      <c r="F23" s="117" t="s">
        <v>18</v>
      </c>
      <c r="G23" s="117" t="s">
        <v>9</v>
      </c>
      <c r="H23" s="117" t="s">
        <v>12</v>
      </c>
      <c r="I23" s="118" t="s">
        <v>11</v>
      </c>
    </row>
    <row r="24" spans="1:9" ht="12.75" customHeight="1" x14ac:dyDescent="0.2">
      <c r="A24" s="265"/>
      <c r="B24" s="33">
        <v>5906.67</v>
      </c>
      <c r="C24" s="33" t="s">
        <v>65</v>
      </c>
      <c r="D24" s="267"/>
      <c r="E24" s="35"/>
      <c r="F24" s="35"/>
      <c r="G24" s="35"/>
      <c r="H24" s="36"/>
      <c r="I24" s="160">
        <f>G24*H24</f>
        <v>0</v>
      </c>
    </row>
    <row r="25" spans="1:9" ht="12.75" customHeight="1" x14ac:dyDescent="0.2">
      <c r="A25" s="268"/>
      <c r="B25" s="13">
        <v>4957.2299999999996</v>
      </c>
      <c r="C25" s="13" t="s">
        <v>66</v>
      </c>
      <c r="D25" s="270"/>
      <c r="E25" s="15"/>
      <c r="F25" s="15"/>
      <c r="G25" s="15"/>
      <c r="H25" s="16"/>
      <c r="I25" s="43">
        <f t="shared" ref="I25:I38" si="1">G25*H25</f>
        <v>0</v>
      </c>
    </row>
    <row r="26" spans="1:9" ht="12.75" customHeight="1" thickBot="1" x14ac:dyDescent="0.25">
      <c r="A26" s="316"/>
      <c r="B26" s="74">
        <v>4975.2</v>
      </c>
      <c r="C26" s="74" t="s">
        <v>69</v>
      </c>
      <c r="D26" s="317"/>
      <c r="E26" s="76"/>
      <c r="F26" s="76"/>
      <c r="G26" s="76"/>
      <c r="H26" s="77"/>
      <c r="I26" s="204">
        <f t="shared" si="1"/>
        <v>0</v>
      </c>
    </row>
    <row r="27" spans="1:9" ht="12.75" customHeight="1" x14ac:dyDescent="0.2">
      <c r="A27" s="588" t="s">
        <v>118</v>
      </c>
      <c r="B27" s="579">
        <v>4600.57</v>
      </c>
      <c r="C27" s="579" t="s">
        <v>71</v>
      </c>
      <c r="D27" s="591" t="s">
        <v>126</v>
      </c>
      <c r="E27" s="37" t="s">
        <v>706</v>
      </c>
      <c r="F27" s="37" t="s">
        <v>100</v>
      </c>
      <c r="G27" s="37">
        <v>3</v>
      </c>
      <c r="H27" s="38">
        <v>289.48</v>
      </c>
      <c r="I27" s="39">
        <f t="shared" si="1"/>
        <v>868.44</v>
      </c>
    </row>
    <row r="28" spans="1:9" ht="12.75" customHeight="1" x14ac:dyDescent="0.2">
      <c r="A28" s="589"/>
      <c r="B28" s="581"/>
      <c r="C28" s="581"/>
      <c r="D28" s="595"/>
      <c r="E28" s="15" t="s">
        <v>516</v>
      </c>
      <c r="F28" s="15" t="s">
        <v>100</v>
      </c>
      <c r="G28" s="15">
        <v>4</v>
      </c>
      <c r="H28" s="16">
        <v>233.73</v>
      </c>
      <c r="I28" s="43">
        <f t="shared" si="1"/>
        <v>934.92</v>
      </c>
    </row>
    <row r="29" spans="1:9" ht="12.75" customHeight="1" thickBot="1" x14ac:dyDescent="0.25">
      <c r="A29" s="590"/>
      <c r="B29" s="580"/>
      <c r="C29" s="580"/>
      <c r="D29" s="592"/>
      <c r="E29" s="40" t="s">
        <v>726</v>
      </c>
      <c r="F29" s="40" t="s">
        <v>102</v>
      </c>
      <c r="G29" s="40">
        <v>2</v>
      </c>
      <c r="H29" s="41">
        <v>69.97</v>
      </c>
      <c r="I29" s="42">
        <f t="shared" si="1"/>
        <v>139.94</v>
      </c>
    </row>
    <row r="30" spans="1:9" ht="12.75" customHeight="1" x14ac:dyDescent="0.2">
      <c r="A30" s="265"/>
      <c r="B30" s="33">
        <v>4586</v>
      </c>
      <c r="C30" s="33" t="s">
        <v>72</v>
      </c>
      <c r="D30" s="267"/>
      <c r="E30" s="35"/>
      <c r="F30" s="35"/>
      <c r="G30" s="35"/>
      <c r="H30" s="36"/>
      <c r="I30" s="160">
        <f t="shared" si="1"/>
        <v>0</v>
      </c>
    </row>
    <row r="31" spans="1:9" ht="12.75" customHeight="1" thickBot="1" x14ac:dyDescent="0.25">
      <c r="A31" s="316"/>
      <c r="B31" s="74">
        <v>4518.75</v>
      </c>
      <c r="C31" s="73" t="s">
        <v>73</v>
      </c>
      <c r="D31" s="317"/>
      <c r="E31" s="76"/>
      <c r="F31" s="76"/>
      <c r="G31" s="76"/>
      <c r="H31" s="77"/>
      <c r="I31" s="204">
        <f t="shared" si="1"/>
        <v>0</v>
      </c>
    </row>
    <row r="32" spans="1:9" ht="12.75" customHeight="1" x14ac:dyDescent="0.2">
      <c r="A32" s="588" t="s">
        <v>353</v>
      </c>
      <c r="B32" s="579">
        <v>5316.0249999999996</v>
      </c>
      <c r="C32" s="579" t="s">
        <v>74</v>
      </c>
      <c r="D32" s="591"/>
      <c r="E32" s="37" t="s">
        <v>389</v>
      </c>
      <c r="F32" s="37" t="s">
        <v>104</v>
      </c>
      <c r="G32" s="37">
        <v>4</v>
      </c>
      <c r="H32" s="38">
        <v>1.43</v>
      </c>
      <c r="I32" s="39">
        <f t="shared" si="1"/>
        <v>5.72</v>
      </c>
    </row>
    <row r="33" spans="1:9" ht="13.5" thickBot="1" x14ac:dyDescent="0.25">
      <c r="A33" s="590"/>
      <c r="B33" s="580"/>
      <c r="C33" s="580"/>
      <c r="D33" s="592"/>
      <c r="E33" s="40" t="s">
        <v>363</v>
      </c>
      <c r="F33" s="40" t="s">
        <v>100</v>
      </c>
      <c r="G33" s="40">
        <v>1</v>
      </c>
      <c r="H33" s="41">
        <v>35</v>
      </c>
      <c r="I33" s="42">
        <f t="shared" si="1"/>
        <v>35</v>
      </c>
    </row>
    <row r="34" spans="1:9" ht="12.75" customHeight="1" x14ac:dyDescent="0.2">
      <c r="A34" s="32"/>
      <c r="B34" s="33">
        <v>5491.3180000000002</v>
      </c>
      <c r="C34" s="33" t="s">
        <v>75</v>
      </c>
      <c r="D34" s="35"/>
      <c r="E34" s="35"/>
      <c r="F34" s="35"/>
      <c r="G34" s="35"/>
      <c r="H34" s="36"/>
      <c r="I34" s="160">
        <f t="shared" si="1"/>
        <v>0</v>
      </c>
    </row>
    <row r="35" spans="1:9" x14ac:dyDescent="0.2">
      <c r="A35" s="11"/>
      <c r="B35" s="16">
        <v>6461.8890000000001</v>
      </c>
      <c r="C35" s="33" t="s">
        <v>76</v>
      </c>
      <c r="D35" s="15"/>
      <c r="E35" s="15"/>
      <c r="F35" s="15"/>
      <c r="G35" s="15"/>
      <c r="H35" s="16"/>
      <c r="I35" s="43">
        <f t="shared" si="1"/>
        <v>0</v>
      </c>
    </row>
    <row r="36" spans="1:9" ht="12.75" customHeight="1" x14ac:dyDescent="0.2">
      <c r="A36" s="268"/>
      <c r="B36" s="16">
        <v>5188.2529999999997</v>
      </c>
      <c r="C36" s="33" t="s">
        <v>77</v>
      </c>
      <c r="D36" s="270"/>
      <c r="E36" s="15"/>
      <c r="F36" s="15"/>
      <c r="G36" s="15"/>
      <c r="H36" s="16"/>
      <c r="I36" s="43">
        <f t="shared" si="1"/>
        <v>0</v>
      </c>
    </row>
    <row r="37" spans="1:9" ht="12.75" customHeight="1" x14ac:dyDescent="0.2">
      <c r="A37" s="268"/>
      <c r="B37" s="16">
        <v>6719.4740000000002</v>
      </c>
      <c r="C37" s="33" t="s">
        <v>78</v>
      </c>
      <c r="D37" s="270"/>
      <c r="E37" s="15"/>
      <c r="F37" s="15"/>
      <c r="G37" s="15"/>
      <c r="H37" s="16"/>
      <c r="I37" s="43">
        <f t="shared" si="1"/>
        <v>0</v>
      </c>
    </row>
    <row r="38" spans="1:9" ht="12.75" customHeight="1" x14ac:dyDescent="0.2">
      <c r="A38" s="268"/>
      <c r="B38" s="16">
        <v>5767.9809999999998</v>
      </c>
      <c r="C38" s="33" t="s">
        <v>79</v>
      </c>
      <c r="D38" s="270"/>
      <c r="E38" s="15"/>
      <c r="F38" s="15"/>
      <c r="G38" s="15"/>
      <c r="H38" s="16"/>
      <c r="I38" s="43">
        <f t="shared" si="1"/>
        <v>0</v>
      </c>
    </row>
    <row r="39" spans="1:9" ht="12.75" customHeight="1" thickBot="1" x14ac:dyDescent="0.25">
      <c r="A39" s="82"/>
      <c r="B39" s="200">
        <f>SUM(B24:B38)</f>
        <v>64489.36</v>
      </c>
      <c r="C39" s="201"/>
      <c r="D39" s="200"/>
      <c r="E39" s="202"/>
      <c r="F39" s="201"/>
      <c r="G39" s="201"/>
      <c r="H39" s="200"/>
      <c r="I39" s="200">
        <f>SUM(I24:I38)</f>
        <v>1984.0200000000002</v>
      </c>
    </row>
    <row r="40" spans="1:9" ht="64.5" thickBot="1" x14ac:dyDescent="0.25">
      <c r="A40" s="137" t="s">
        <v>381</v>
      </c>
      <c r="B40" s="117" t="s">
        <v>15</v>
      </c>
      <c r="C40" s="117" t="s">
        <v>4</v>
      </c>
      <c r="D40" s="117" t="s">
        <v>22</v>
      </c>
      <c r="E40" s="90" t="s">
        <v>17</v>
      </c>
      <c r="F40" s="117" t="s">
        <v>18</v>
      </c>
      <c r="G40" s="117" t="s">
        <v>9</v>
      </c>
      <c r="H40" s="117" t="s">
        <v>12</v>
      </c>
      <c r="I40" s="118" t="s">
        <v>11</v>
      </c>
    </row>
    <row r="41" spans="1:9" ht="12.75" customHeight="1" thickBot="1" x14ac:dyDescent="0.25">
      <c r="A41" s="106"/>
      <c r="B41" s="107">
        <v>2584.9699999999998</v>
      </c>
      <c r="C41" s="58" t="s">
        <v>65</v>
      </c>
      <c r="D41" s="67"/>
      <c r="E41" s="59"/>
      <c r="F41" s="59"/>
      <c r="G41" s="59"/>
      <c r="H41" s="60"/>
      <c r="I41" s="39"/>
    </row>
    <row r="42" spans="1:9" ht="12.75" customHeight="1" thickBot="1" x14ac:dyDescent="0.25">
      <c r="A42" s="106"/>
      <c r="B42" s="108">
        <v>2634.77</v>
      </c>
      <c r="C42" s="95" t="s">
        <v>66</v>
      </c>
      <c r="D42" s="96"/>
      <c r="E42" s="97"/>
      <c r="F42" s="97"/>
      <c r="G42" s="97"/>
      <c r="H42" s="98"/>
      <c r="I42" s="39"/>
    </row>
    <row r="43" spans="1:9" ht="12.75" customHeight="1" thickBot="1" x14ac:dyDescent="0.25">
      <c r="A43" s="106"/>
      <c r="B43" s="109">
        <v>2487.5100000000002</v>
      </c>
      <c r="C43" s="88" t="s">
        <v>69</v>
      </c>
      <c r="D43" s="89"/>
      <c r="E43" s="47"/>
      <c r="F43" s="47"/>
      <c r="G43" s="47"/>
      <c r="H43" s="48"/>
      <c r="I43" s="39"/>
    </row>
    <row r="44" spans="1:9" ht="12.75" customHeight="1" thickBot="1" x14ac:dyDescent="0.25">
      <c r="A44" s="119"/>
      <c r="B44" s="109">
        <v>2475.4299999999998</v>
      </c>
      <c r="C44" s="88" t="s">
        <v>71</v>
      </c>
      <c r="D44" s="89"/>
      <c r="E44" s="47"/>
      <c r="F44" s="47"/>
      <c r="G44" s="47"/>
      <c r="H44" s="48"/>
      <c r="I44" s="39"/>
    </row>
    <row r="45" spans="1:9" ht="12.75" customHeight="1" thickBot="1" x14ac:dyDescent="0.25">
      <c r="A45" s="106"/>
      <c r="B45" s="109">
        <v>2535.62</v>
      </c>
      <c r="C45" s="88" t="s">
        <v>72</v>
      </c>
      <c r="D45" s="55"/>
      <c r="E45" s="47"/>
      <c r="F45" s="47"/>
      <c r="G45" s="47"/>
      <c r="H45" s="341"/>
      <c r="I45" s="49"/>
    </row>
    <row r="46" spans="1:9" ht="12.75" customHeight="1" thickBot="1" x14ac:dyDescent="0.25">
      <c r="A46" s="396"/>
      <c r="B46" s="172">
        <v>2742.09</v>
      </c>
      <c r="C46" s="170" t="s">
        <v>73</v>
      </c>
      <c r="D46" s="409"/>
      <c r="E46" s="86"/>
      <c r="F46" s="86"/>
      <c r="G46" s="86"/>
      <c r="H46" s="87"/>
      <c r="I46" s="160"/>
    </row>
    <row r="47" spans="1:9" ht="12.75" customHeight="1" thickBot="1" x14ac:dyDescent="0.25">
      <c r="A47" s="106"/>
      <c r="B47" s="109">
        <v>2486.0100000000002</v>
      </c>
      <c r="C47" s="88" t="s">
        <v>74</v>
      </c>
      <c r="D47" s="89"/>
      <c r="E47" s="47"/>
      <c r="F47" s="47"/>
      <c r="G47" s="47"/>
      <c r="H47" s="48"/>
      <c r="I47" s="39"/>
    </row>
    <row r="48" spans="1:9" ht="12.75" customHeight="1" thickBot="1" x14ac:dyDescent="0.25">
      <c r="A48" s="11"/>
      <c r="B48" s="109">
        <v>3191.9632000000001</v>
      </c>
      <c r="C48" s="88" t="s">
        <v>75</v>
      </c>
      <c r="D48" s="89"/>
      <c r="E48" s="47"/>
      <c r="F48" s="47"/>
      <c r="G48" s="47"/>
      <c r="H48" s="48"/>
      <c r="I48" s="39"/>
    </row>
    <row r="49" spans="1:9" ht="12.75" customHeight="1" thickBot="1" x14ac:dyDescent="0.25">
      <c r="A49" s="11"/>
      <c r="B49" s="109">
        <v>2607.4288000000001</v>
      </c>
      <c r="C49" s="88" t="s">
        <v>76</v>
      </c>
      <c r="D49" s="89"/>
      <c r="E49" s="47"/>
      <c r="F49" s="47"/>
      <c r="G49" s="47"/>
      <c r="H49" s="48"/>
      <c r="I49" s="39"/>
    </row>
    <row r="50" spans="1:9" ht="13.5" thickBot="1" x14ac:dyDescent="0.25">
      <c r="A50" s="11"/>
      <c r="B50" s="109">
        <v>2469.0817000000002</v>
      </c>
      <c r="C50" s="88" t="s">
        <v>77</v>
      </c>
      <c r="D50" s="55"/>
      <c r="E50" s="37"/>
      <c r="F50" s="37"/>
      <c r="G50" s="37"/>
      <c r="H50" s="342"/>
      <c r="I50" s="39"/>
    </row>
    <row r="51" spans="1:9" ht="12.75" customHeight="1" thickBot="1" x14ac:dyDescent="0.25">
      <c r="A51" s="11"/>
      <c r="B51" s="109">
        <v>2762.7240999999999</v>
      </c>
      <c r="C51" s="88" t="s">
        <v>78</v>
      </c>
      <c r="D51" s="89"/>
      <c r="E51" s="47"/>
      <c r="F51" s="47"/>
      <c r="G51" s="47"/>
      <c r="H51" s="48"/>
      <c r="I51" s="39"/>
    </row>
    <row r="52" spans="1:9" ht="12.75" customHeight="1" thickBot="1" x14ac:dyDescent="0.25">
      <c r="A52" s="11"/>
      <c r="B52" s="109">
        <v>2803.0680000000002</v>
      </c>
      <c r="C52" s="88" t="s">
        <v>79</v>
      </c>
      <c r="D52" s="89"/>
      <c r="E52" s="47"/>
      <c r="F52" s="47"/>
      <c r="G52" s="47"/>
      <c r="H52" s="48"/>
      <c r="I52" s="39"/>
    </row>
    <row r="53" spans="1:9" ht="12.75" customHeight="1" thickBot="1" x14ac:dyDescent="0.25">
      <c r="A53" s="434"/>
      <c r="B53" s="512">
        <f>SUM(B41:B52)</f>
        <v>31780.665799999999</v>
      </c>
      <c r="C53" s="518" t="s">
        <v>86</v>
      </c>
      <c r="D53" s="89"/>
      <c r="E53" s="47"/>
      <c r="F53" s="47"/>
      <c r="G53" s="47"/>
      <c r="H53" s="48"/>
      <c r="I53" s="159"/>
    </row>
    <row r="54" spans="1:9" ht="12.75" customHeight="1" thickBot="1" x14ac:dyDescent="0.25">
      <c r="A54" s="596" t="s">
        <v>114</v>
      </c>
      <c r="B54" s="109">
        <v>278.37</v>
      </c>
      <c r="C54" s="88" t="s">
        <v>72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597"/>
      <c r="B55" s="109">
        <v>415.41</v>
      </c>
      <c r="C55" s="88" t="s">
        <v>73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597"/>
      <c r="B56" s="109">
        <v>204.05</v>
      </c>
      <c r="C56" s="88" t="s">
        <v>74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597"/>
      <c r="B57" s="109">
        <v>82.57</v>
      </c>
      <c r="C57" s="88" t="s">
        <v>75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598"/>
      <c r="B58" s="512">
        <f>SUM(B54:B57)</f>
        <v>980.39999999999986</v>
      </c>
      <c r="C58" s="518" t="s">
        <v>86</v>
      </c>
      <c r="D58" s="89"/>
      <c r="E58" s="47"/>
      <c r="F58" s="47"/>
      <c r="G58" s="47"/>
      <c r="H58" s="48"/>
      <c r="I58" s="49">
        <v>341.2</v>
      </c>
    </row>
    <row r="59" spans="1:9" ht="12.75" customHeight="1" thickBot="1" x14ac:dyDescent="0.25">
      <c r="A59" s="82"/>
      <c r="B59" s="200">
        <f>SUM(B41:B58)</f>
        <v>65522.131600000008</v>
      </c>
      <c r="C59" s="201"/>
      <c r="D59" s="200"/>
      <c r="E59" s="202"/>
      <c r="F59" s="201"/>
      <c r="G59" s="201"/>
      <c r="H59" s="200" t="s">
        <v>16</v>
      </c>
      <c r="I59" s="200">
        <f>SUM(I41:I58)</f>
        <v>341.2</v>
      </c>
    </row>
    <row r="60" spans="1:9" ht="77.25" thickBot="1" x14ac:dyDescent="0.25">
      <c r="A60" s="137" t="s">
        <v>382</v>
      </c>
      <c r="B60" s="120" t="s">
        <v>15</v>
      </c>
      <c r="C60" s="134" t="s">
        <v>4</v>
      </c>
      <c r="D60" s="120" t="s">
        <v>22</v>
      </c>
      <c r="E60" s="135" t="s">
        <v>17</v>
      </c>
      <c r="F60" s="120" t="s">
        <v>18</v>
      </c>
      <c r="G60" s="134" t="s">
        <v>9</v>
      </c>
      <c r="H60" s="120" t="s">
        <v>12</v>
      </c>
      <c r="I60" s="120" t="s">
        <v>11</v>
      </c>
    </row>
    <row r="61" spans="1:9" ht="12.75" customHeight="1" thickBot="1" x14ac:dyDescent="0.25">
      <c r="A61" s="230"/>
      <c r="B61" s="109">
        <v>3658.08</v>
      </c>
      <c r="C61" s="55" t="s">
        <v>65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>
        <v>3899.16</v>
      </c>
      <c r="C62" s="55" t="s">
        <v>66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>
        <v>3512.43</v>
      </c>
      <c r="C63" s="88" t="s">
        <v>69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>
        <v>3692.38</v>
      </c>
      <c r="C64" s="88" t="s">
        <v>71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>
        <v>4022.33</v>
      </c>
      <c r="C65" s="88" t="s">
        <v>72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3936.44</v>
      </c>
      <c r="C66" s="88" t="s">
        <v>73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>
        <v>3530.66</v>
      </c>
      <c r="C67" s="88" t="s">
        <v>74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30"/>
      <c r="B68" s="109">
        <v>4090.8069999999998</v>
      </c>
      <c r="C68" s="88" t="s">
        <v>75</v>
      </c>
      <c r="D68" s="89"/>
      <c r="E68" s="47"/>
      <c r="F68" s="47"/>
      <c r="G68" s="47"/>
      <c r="H68" s="48"/>
      <c r="I68" s="49"/>
    </row>
    <row r="69" spans="1:9" ht="13.5" thickBot="1" x14ac:dyDescent="0.25">
      <c r="A69" s="230"/>
      <c r="B69" s="109">
        <v>4124.482</v>
      </c>
      <c r="C69" s="88" t="s">
        <v>76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>
        <v>3848.09</v>
      </c>
      <c r="C70" s="88" t="s">
        <v>77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>
        <v>3843.0070000000001</v>
      </c>
      <c r="C71" s="88" t="s">
        <v>78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>
        <v>3974.01</v>
      </c>
      <c r="C72" s="88" t="s">
        <v>79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/>
      <c r="C73" s="170" t="s">
        <v>86</v>
      </c>
      <c r="D73" s="89"/>
      <c r="E73" s="47"/>
      <c r="F73" s="47"/>
      <c r="G73" s="47"/>
      <c r="H73" s="48"/>
      <c r="I73" s="49">
        <v>360.3</v>
      </c>
    </row>
    <row r="74" spans="1:9" ht="13.5" thickBot="1" x14ac:dyDescent="0.25">
      <c r="A74" s="183"/>
      <c r="B74" s="200">
        <f>SUM(B61:B73)</f>
        <v>46131.875999999997</v>
      </c>
      <c r="C74" s="201"/>
      <c r="D74" s="200"/>
      <c r="E74" s="202"/>
      <c r="F74" s="201"/>
      <c r="G74" s="201"/>
      <c r="H74" s="200" t="s">
        <v>16</v>
      </c>
      <c r="I74" s="233">
        <f>SUM(I61:I73)</f>
        <v>360.3</v>
      </c>
    </row>
    <row r="75" spans="1:9" ht="26.25" thickBot="1" x14ac:dyDescent="0.25">
      <c r="A75" s="46" t="s">
        <v>7</v>
      </c>
      <c r="B75" s="117" t="s">
        <v>15</v>
      </c>
      <c r="C75" s="117" t="s">
        <v>4</v>
      </c>
      <c r="D75" s="117" t="s">
        <v>22</v>
      </c>
      <c r="E75" s="117" t="s">
        <v>17</v>
      </c>
      <c r="F75" s="117" t="s">
        <v>18</v>
      </c>
      <c r="G75" s="117" t="s">
        <v>9</v>
      </c>
      <c r="H75" s="117" t="s">
        <v>12</v>
      </c>
      <c r="I75" s="118" t="s">
        <v>11</v>
      </c>
    </row>
    <row r="76" spans="1:9" ht="12.75" customHeight="1" x14ac:dyDescent="0.2">
      <c r="A76" s="641" t="s">
        <v>81</v>
      </c>
      <c r="B76" s="33"/>
      <c r="C76" s="33" t="s">
        <v>65</v>
      </c>
      <c r="D76" s="34"/>
      <c r="E76" s="35"/>
      <c r="F76" s="35" t="s">
        <v>82</v>
      </c>
      <c r="G76" s="35">
        <v>862</v>
      </c>
      <c r="H76" s="16">
        <v>4.54</v>
      </c>
      <c r="I76" s="33">
        <f>G76*H76</f>
        <v>3913.48</v>
      </c>
    </row>
    <row r="77" spans="1:9" ht="12.75" customHeight="1" x14ac:dyDescent="0.2">
      <c r="A77" s="641"/>
      <c r="B77" s="13"/>
      <c r="C77" s="13" t="s">
        <v>66</v>
      </c>
      <c r="D77" s="14"/>
      <c r="E77" s="15"/>
      <c r="F77" s="15" t="s">
        <v>82</v>
      </c>
      <c r="G77" s="15">
        <v>621</v>
      </c>
      <c r="H77" s="16">
        <v>4.54</v>
      </c>
      <c r="I77" s="13">
        <f t="shared" ref="I77:I84" si="2">G77*H77</f>
        <v>2819.34</v>
      </c>
    </row>
    <row r="78" spans="1:9" x14ac:dyDescent="0.2">
      <c r="A78" s="641"/>
      <c r="B78" s="13"/>
      <c r="C78" s="13" t="s">
        <v>69</v>
      </c>
      <c r="D78" s="14"/>
      <c r="E78" s="15"/>
      <c r="F78" s="15" t="s">
        <v>82</v>
      </c>
      <c r="G78" s="15">
        <v>537</v>
      </c>
      <c r="H78" s="16">
        <v>4.54</v>
      </c>
      <c r="I78" s="13">
        <f t="shared" si="2"/>
        <v>2437.98</v>
      </c>
    </row>
    <row r="79" spans="1:9" ht="12.75" customHeight="1" x14ac:dyDescent="0.2">
      <c r="A79" s="641"/>
      <c r="B79" s="13"/>
      <c r="C79" s="13" t="s">
        <v>71</v>
      </c>
      <c r="D79" s="14"/>
      <c r="E79" s="15"/>
      <c r="F79" s="15" t="s">
        <v>82</v>
      </c>
      <c r="G79" s="15">
        <v>10</v>
      </c>
      <c r="H79" s="16">
        <v>4.54</v>
      </c>
      <c r="I79" s="13">
        <f t="shared" si="2"/>
        <v>45.4</v>
      </c>
    </row>
    <row r="80" spans="1:9" x14ac:dyDescent="0.2">
      <c r="A80" s="641"/>
      <c r="B80" s="13"/>
      <c r="C80" s="13" t="s">
        <v>72</v>
      </c>
      <c r="D80" s="14"/>
      <c r="E80" s="15"/>
      <c r="F80" s="15" t="s">
        <v>82</v>
      </c>
      <c r="G80" s="15">
        <v>15</v>
      </c>
      <c r="H80" s="16">
        <v>4.54</v>
      </c>
      <c r="I80" s="13">
        <f t="shared" si="2"/>
        <v>68.099999999999994</v>
      </c>
    </row>
    <row r="81" spans="1:255" ht="12.75" customHeight="1" x14ac:dyDescent="0.2">
      <c r="A81" s="641"/>
      <c r="B81" s="13"/>
      <c r="C81" s="13" t="s">
        <v>73</v>
      </c>
      <c r="D81" s="14"/>
      <c r="E81" s="15"/>
      <c r="F81" s="15" t="s">
        <v>82</v>
      </c>
      <c r="G81" s="15">
        <v>149</v>
      </c>
      <c r="H81" s="16">
        <v>4.54</v>
      </c>
      <c r="I81" s="13">
        <f t="shared" si="2"/>
        <v>676.46</v>
      </c>
    </row>
    <row r="82" spans="1:255" ht="12.75" customHeight="1" x14ac:dyDescent="0.2">
      <c r="A82" s="641"/>
      <c r="B82" s="13"/>
      <c r="C82" s="13" t="s">
        <v>74</v>
      </c>
      <c r="D82" s="14"/>
      <c r="E82" s="15"/>
      <c r="F82" s="15" t="s">
        <v>82</v>
      </c>
      <c r="G82" s="15">
        <v>145</v>
      </c>
      <c r="H82" s="16">
        <v>4.8099999999999996</v>
      </c>
      <c r="I82" s="13">
        <f t="shared" si="2"/>
        <v>697.44999999999993</v>
      </c>
    </row>
    <row r="83" spans="1:255" ht="12.75" customHeight="1" x14ac:dyDescent="0.2">
      <c r="A83" s="641"/>
      <c r="B83" s="13"/>
      <c r="C83" s="13" t="s">
        <v>75</v>
      </c>
      <c r="D83" s="14"/>
      <c r="E83" s="15"/>
      <c r="F83" s="15" t="s">
        <v>82</v>
      </c>
      <c r="G83" s="15">
        <v>337</v>
      </c>
      <c r="H83" s="16">
        <v>4.8099999999999996</v>
      </c>
      <c r="I83" s="13">
        <f t="shared" si="2"/>
        <v>1620.9699999999998</v>
      </c>
    </row>
    <row r="84" spans="1:255" ht="12.75" customHeight="1" x14ac:dyDescent="0.2">
      <c r="A84" s="641"/>
      <c r="B84" s="13"/>
      <c r="C84" s="13" t="s">
        <v>76</v>
      </c>
      <c r="D84" s="14"/>
      <c r="E84" s="15"/>
      <c r="F84" s="15" t="s">
        <v>82</v>
      </c>
      <c r="G84" s="15">
        <v>231</v>
      </c>
      <c r="H84" s="16">
        <v>4.8099999999999996</v>
      </c>
      <c r="I84" s="13">
        <f t="shared" si="2"/>
        <v>1111.1099999999999</v>
      </c>
    </row>
    <row r="85" spans="1:255" ht="12.75" customHeight="1" x14ac:dyDescent="0.2">
      <c r="A85" s="641"/>
      <c r="B85" s="13"/>
      <c r="C85" s="13" t="s">
        <v>77</v>
      </c>
      <c r="D85" s="14"/>
      <c r="E85" s="15"/>
      <c r="F85" s="15" t="s">
        <v>82</v>
      </c>
      <c r="G85" s="15">
        <v>162</v>
      </c>
      <c r="H85" s="16">
        <v>4.8099999999999996</v>
      </c>
      <c r="I85" s="13">
        <f>G85*H85</f>
        <v>779.21999999999991</v>
      </c>
    </row>
    <row r="86" spans="1:255" ht="12.75" customHeight="1" x14ac:dyDescent="0.2">
      <c r="A86" s="641"/>
      <c r="B86" s="13"/>
      <c r="C86" s="13" t="s">
        <v>78</v>
      </c>
      <c r="D86" s="14"/>
      <c r="E86" s="15"/>
      <c r="F86" s="15" t="s">
        <v>82</v>
      </c>
      <c r="G86" s="15">
        <v>276</v>
      </c>
      <c r="H86" s="16">
        <v>4.8099999999999996</v>
      </c>
      <c r="I86" s="13">
        <f>G86*H86</f>
        <v>1327.56</v>
      </c>
    </row>
    <row r="87" spans="1:255" ht="12.75" customHeight="1" x14ac:dyDescent="0.2">
      <c r="A87" s="641"/>
      <c r="B87" s="13"/>
      <c r="C87" s="13" t="s">
        <v>79</v>
      </c>
      <c r="D87" s="14"/>
      <c r="E87" s="15"/>
      <c r="F87" s="15" t="s">
        <v>82</v>
      </c>
      <c r="G87" s="15">
        <v>280</v>
      </c>
      <c r="H87" s="16">
        <v>4.8099999999999996</v>
      </c>
      <c r="I87" s="13">
        <f>G87*H87</f>
        <v>1346.8</v>
      </c>
    </row>
    <row r="88" spans="1:255" ht="12.75" customHeight="1" x14ac:dyDescent="0.2">
      <c r="A88" s="653"/>
      <c r="B88" s="13"/>
      <c r="C88" s="13" t="s">
        <v>86</v>
      </c>
      <c r="D88" s="14"/>
      <c r="E88" s="15"/>
      <c r="F88" s="15" t="s">
        <v>82</v>
      </c>
      <c r="G88" s="15">
        <f>SUM(G76:G87)</f>
        <v>3625</v>
      </c>
      <c r="H88" s="16"/>
      <c r="I88" s="247">
        <f>SUM(I76:I87)</f>
        <v>16843.87</v>
      </c>
    </row>
    <row r="89" spans="1:255" s="45" customFormat="1" ht="25.5" x14ac:dyDescent="0.2">
      <c r="A89" s="11" t="s">
        <v>91</v>
      </c>
      <c r="B89" s="13"/>
      <c r="C89" s="13" t="s">
        <v>86</v>
      </c>
      <c r="D89" s="14"/>
      <c r="E89" s="15"/>
      <c r="F89" s="15"/>
      <c r="G89" s="15"/>
      <c r="H89" s="16"/>
      <c r="I89" s="247">
        <v>57259.44</v>
      </c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x14ac:dyDescent="0.2">
      <c r="A90" s="11" t="s">
        <v>83</v>
      </c>
      <c r="B90" s="13"/>
      <c r="C90" s="13" t="s">
        <v>86</v>
      </c>
      <c r="D90" s="14"/>
      <c r="E90" s="15"/>
      <c r="F90" s="15"/>
      <c r="G90" s="15"/>
      <c r="H90" s="16"/>
      <c r="I90" s="247">
        <v>3873.04</v>
      </c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x14ac:dyDescent="0.2">
      <c r="A91" s="11" t="s">
        <v>85</v>
      </c>
      <c r="B91" s="13"/>
      <c r="C91" s="13" t="s">
        <v>86</v>
      </c>
      <c r="D91" s="14"/>
      <c r="E91" s="15"/>
      <c r="F91" s="15"/>
      <c r="G91" s="15"/>
      <c r="H91" s="16"/>
      <c r="I91" s="247">
        <v>4141.0600000000004</v>
      </c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x14ac:dyDescent="0.2">
      <c r="A92" s="243" t="s">
        <v>88</v>
      </c>
      <c r="B92" s="13"/>
      <c r="C92" s="13" t="s">
        <v>86</v>
      </c>
      <c r="D92" s="14"/>
      <c r="E92" s="15"/>
      <c r="F92" s="15"/>
      <c r="G92" s="15"/>
      <c r="H92" s="16"/>
      <c r="I92" s="247">
        <v>3264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30"/>
      <c r="B93" s="112"/>
      <c r="C93" s="112"/>
      <c r="D93" s="111"/>
      <c r="E93" s="113"/>
      <c r="F93" s="112"/>
      <c r="G93" s="112"/>
      <c r="H93" s="111" t="s">
        <v>16</v>
      </c>
      <c r="I93" s="111">
        <f>SUM(I88:I92)</f>
        <v>85381.409999999989</v>
      </c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64.5" thickBot="1" x14ac:dyDescent="0.25">
      <c r="A94" s="120" t="s">
        <v>96</v>
      </c>
      <c r="B94" s="117" t="s">
        <v>15</v>
      </c>
      <c r="C94" s="117" t="s">
        <v>4</v>
      </c>
      <c r="D94" s="117" t="s">
        <v>22</v>
      </c>
      <c r="E94" s="90" t="s">
        <v>17</v>
      </c>
      <c r="F94" s="117" t="s">
        <v>18</v>
      </c>
      <c r="G94" s="117" t="s">
        <v>9</v>
      </c>
      <c r="H94" s="117" t="s">
        <v>12</v>
      </c>
      <c r="I94" s="118" t="s">
        <v>11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106"/>
      <c r="B95" s="107">
        <v>1511.86</v>
      </c>
      <c r="C95" s="58" t="s">
        <v>65</v>
      </c>
      <c r="D95" s="67"/>
      <c r="E95" s="59"/>
      <c r="F95" s="59"/>
      <c r="G95" s="59"/>
      <c r="H95" s="60"/>
      <c r="I95" s="61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106"/>
      <c r="B96" s="108">
        <v>1324.33</v>
      </c>
      <c r="C96" s="95" t="s">
        <v>66</v>
      </c>
      <c r="D96" s="96"/>
      <c r="E96" s="97"/>
      <c r="F96" s="97"/>
      <c r="G96" s="97"/>
      <c r="H96" s="98"/>
      <c r="I96" s="9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106"/>
      <c r="B97" s="109">
        <v>1510.46</v>
      </c>
      <c r="C97" s="88" t="s">
        <v>69</v>
      </c>
      <c r="D97" s="89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106"/>
      <c r="B98" s="109">
        <v>1493.2</v>
      </c>
      <c r="C98" s="88" t="s">
        <v>71</v>
      </c>
      <c r="D98" s="89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106"/>
      <c r="B99" s="109">
        <v>1508.6</v>
      </c>
      <c r="C99" s="88" t="s">
        <v>72</v>
      </c>
      <c r="D99" s="89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106"/>
      <c r="B100" s="109">
        <v>1487.5</v>
      </c>
      <c r="C100" s="88" t="s">
        <v>73</v>
      </c>
      <c r="D100" s="89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106"/>
      <c r="B101" s="109">
        <v>1249.77</v>
      </c>
      <c r="C101" s="88" t="s">
        <v>74</v>
      </c>
      <c r="D101" s="89"/>
      <c r="E101" s="47"/>
      <c r="F101" s="47"/>
      <c r="G101" s="47"/>
      <c r="H101" s="48"/>
      <c r="I101" s="49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3.5" thickBot="1" x14ac:dyDescent="0.25">
      <c r="A102" s="11"/>
      <c r="B102" s="109">
        <v>1321.529</v>
      </c>
      <c r="C102" s="88" t="s">
        <v>75</v>
      </c>
      <c r="D102" s="89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11"/>
      <c r="B103" s="109">
        <v>1488.9059999999999</v>
      </c>
      <c r="C103" s="88" t="s">
        <v>76</v>
      </c>
      <c r="D103" s="89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3.5" thickBot="1" x14ac:dyDescent="0.25">
      <c r="A104" s="11"/>
      <c r="B104" s="109">
        <v>1209.1990000000001</v>
      </c>
      <c r="C104" s="88" t="s">
        <v>77</v>
      </c>
      <c r="D104" s="89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1"/>
      <c r="B105" s="109">
        <v>1224.896</v>
      </c>
      <c r="C105" s="88" t="s">
        <v>78</v>
      </c>
      <c r="D105" s="89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1"/>
      <c r="B106" s="109">
        <v>1526.8520000000001</v>
      </c>
      <c r="C106" s="88" t="s">
        <v>79</v>
      </c>
      <c r="D106" s="89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3.5" thickBot="1" x14ac:dyDescent="0.25">
      <c r="A107" s="106"/>
      <c r="B107" s="109"/>
      <c r="C107" s="88" t="s">
        <v>86</v>
      </c>
      <c r="D107" s="89"/>
      <c r="E107" s="47"/>
      <c r="F107" s="47"/>
      <c r="G107" s="47"/>
      <c r="H107" s="48"/>
      <c r="I107" s="49">
        <v>570.04</v>
      </c>
    </row>
    <row r="108" spans="1:255" ht="13.5" thickBot="1" x14ac:dyDescent="0.25">
      <c r="A108" s="11"/>
      <c r="B108" s="51">
        <f>SUM(B95:B106)</f>
        <v>16857.101999999999</v>
      </c>
      <c r="C108" s="50"/>
      <c r="D108" s="51"/>
      <c r="E108" s="52"/>
      <c r="F108" s="50"/>
      <c r="G108" s="50"/>
      <c r="H108" s="51" t="s">
        <v>16</v>
      </c>
      <c r="I108" s="51">
        <f>SUM(I95:I107)</f>
        <v>570.04</v>
      </c>
    </row>
    <row r="109" spans="1:255" ht="77.25" thickBot="1" x14ac:dyDescent="0.25">
      <c r="A109" s="46" t="s">
        <v>98</v>
      </c>
      <c r="B109" s="117" t="s">
        <v>15</v>
      </c>
      <c r="C109" s="117" t="s">
        <v>4</v>
      </c>
      <c r="D109" s="117" t="s">
        <v>22</v>
      </c>
      <c r="E109" s="117" t="s">
        <v>17</v>
      </c>
      <c r="F109" s="117" t="s">
        <v>18</v>
      </c>
      <c r="G109" s="117" t="s">
        <v>9</v>
      </c>
      <c r="H109" s="117" t="s">
        <v>12</v>
      </c>
      <c r="I109" s="118" t="s">
        <v>11</v>
      </c>
    </row>
    <row r="110" spans="1:255" ht="12.75" customHeight="1" thickBot="1" x14ac:dyDescent="0.25">
      <c r="A110" s="209" t="s">
        <v>87</v>
      </c>
      <c r="B110" s="185"/>
      <c r="C110" s="170" t="s">
        <v>86</v>
      </c>
      <c r="D110" s="241"/>
      <c r="E110" s="242"/>
      <c r="F110" s="241"/>
      <c r="G110" s="242"/>
      <c r="H110" s="242"/>
      <c r="I110" s="203">
        <v>22777.279999999999</v>
      </c>
    </row>
    <row r="111" spans="1:255" ht="12.75" customHeight="1" thickBot="1" x14ac:dyDescent="0.25">
      <c r="A111" s="46"/>
      <c r="B111" s="79">
        <f>SUM(B110:B110)</f>
        <v>0</v>
      </c>
      <c r="C111" s="78"/>
      <c r="D111" s="79"/>
      <c r="E111" s="80"/>
      <c r="F111" s="78"/>
      <c r="G111" s="78"/>
      <c r="H111" s="79" t="s">
        <v>16</v>
      </c>
      <c r="I111" s="79">
        <f>SUM(I110:I110)</f>
        <v>22777.279999999999</v>
      </c>
    </row>
    <row r="112" spans="1:255" ht="25.9" customHeight="1" thickBot="1" x14ac:dyDescent="0.25">
      <c r="A112" s="137" t="s">
        <v>97</v>
      </c>
      <c r="B112" s="117" t="s">
        <v>15</v>
      </c>
      <c r="C112" s="117" t="s">
        <v>4</v>
      </c>
      <c r="D112" s="117" t="s">
        <v>22</v>
      </c>
      <c r="E112" s="117" t="s">
        <v>17</v>
      </c>
      <c r="F112" s="117" t="s">
        <v>18</v>
      </c>
      <c r="G112" s="117" t="s">
        <v>9</v>
      </c>
      <c r="H112" s="117" t="s">
        <v>12</v>
      </c>
      <c r="I112" s="118" t="s">
        <v>11</v>
      </c>
    </row>
    <row r="113" spans="1:9" ht="13.5" thickBot="1" x14ac:dyDescent="0.25">
      <c r="A113" s="209"/>
      <c r="B113" s="188"/>
      <c r="C113" s="73" t="s">
        <v>86</v>
      </c>
      <c r="D113" s="166"/>
      <c r="E113" s="53"/>
      <c r="F113" s="53"/>
      <c r="G113" s="53"/>
      <c r="H113" s="156"/>
      <c r="I113" s="571">
        <v>36097.120000000003</v>
      </c>
    </row>
    <row r="114" spans="1:9" ht="13.5" thickBot="1" x14ac:dyDescent="0.25">
      <c r="A114" s="137"/>
      <c r="B114" s="277"/>
      <c r="C114" s="78"/>
      <c r="D114" s="79"/>
      <c r="E114" s="80"/>
      <c r="F114" s="78"/>
      <c r="G114" s="78"/>
      <c r="H114" s="79"/>
      <c r="I114" s="81">
        <f>SUM(I113)</f>
        <v>36097.120000000003</v>
      </c>
    </row>
    <row r="115" spans="1:9" ht="12.75" customHeight="1" x14ac:dyDescent="0.2">
      <c r="A115" s="9"/>
      <c r="B115" s="9"/>
      <c r="C115" s="9"/>
      <c r="D115" s="9"/>
      <c r="E115" s="9"/>
      <c r="F115" s="20"/>
      <c r="G115" s="20"/>
      <c r="H115" s="20"/>
      <c r="I115" s="20"/>
    </row>
    <row r="116" spans="1:9" ht="12.75" customHeight="1" x14ac:dyDescent="0.2">
      <c r="A116" s="21" t="s">
        <v>20</v>
      </c>
      <c r="B116" s="22"/>
      <c r="C116" s="23"/>
      <c r="D116" s="4" t="s">
        <v>8</v>
      </c>
      <c r="E116" s="4" t="s">
        <v>5</v>
      </c>
      <c r="F116" s="122" t="s">
        <v>6</v>
      </c>
    </row>
    <row r="117" spans="1:9" ht="12.75" customHeight="1" x14ac:dyDescent="0.2">
      <c r="A117" s="593" t="s">
        <v>14</v>
      </c>
      <c r="B117" s="594"/>
      <c r="C117" s="25"/>
      <c r="D117" s="26">
        <f>B22</f>
        <v>43531.123</v>
      </c>
      <c r="E117" s="26">
        <f>I22</f>
        <v>400.15339999999998</v>
      </c>
      <c r="F117" s="123">
        <f>D117+E117</f>
        <v>43931.276400000002</v>
      </c>
    </row>
    <row r="118" spans="1:9" ht="12.75" customHeight="1" x14ac:dyDescent="0.2">
      <c r="A118" s="593" t="s">
        <v>1603</v>
      </c>
      <c r="B118" s="594"/>
      <c r="C118" s="25"/>
      <c r="D118" s="26">
        <f>B39</f>
        <v>64489.36</v>
      </c>
      <c r="E118" s="26">
        <f>I39</f>
        <v>1984.0200000000002</v>
      </c>
      <c r="F118" s="123">
        <f>D118+E118</f>
        <v>66473.38</v>
      </c>
    </row>
    <row r="119" spans="1:9" ht="12.75" customHeight="1" x14ac:dyDescent="0.2">
      <c r="A119" s="593" t="s">
        <v>13</v>
      </c>
      <c r="B119" s="594"/>
      <c r="C119" s="25"/>
      <c r="D119" s="26">
        <f>B59</f>
        <v>65522.131600000008</v>
      </c>
      <c r="E119" s="26">
        <f>I59</f>
        <v>341.2</v>
      </c>
      <c r="F119" s="123">
        <f>D119+E119</f>
        <v>65863.331600000005</v>
      </c>
    </row>
    <row r="120" spans="1:9" ht="12.75" customHeight="1" x14ac:dyDescent="0.2">
      <c r="A120" s="593" t="s">
        <v>383</v>
      </c>
      <c r="B120" s="594"/>
      <c r="C120" s="25"/>
      <c r="D120" s="26">
        <f>B74</f>
        <v>46131.875999999997</v>
      </c>
      <c r="E120" s="26">
        <f>I74</f>
        <v>360.3</v>
      </c>
      <c r="F120" s="123">
        <f>D120+E120</f>
        <v>46492.175999999999</v>
      </c>
      <c r="G120" s="56"/>
    </row>
    <row r="121" spans="1:9" ht="12.75" customHeight="1" x14ac:dyDescent="0.2">
      <c r="A121" s="593" t="s">
        <v>25</v>
      </c>
      <c r="B121" s="594"/>
      <c r="C121" s="25"/>
      <c r="D121" s="26">
        <f>B108</f>
        <v>16857.101999999999</v>
      </c>
      <c r="E121" s="26">
        <f>I108</f>
        <v>570.04</v>
      </c>
      <c r="F121" s="123">
        <f>D121+E121</f>
        <v>17427.142</v>
      </c>
      <c r="G121" s="56"/>
    </row>
    <row r="122" spans="1:9" ht="12.75" customHeight="1" x14ac:dyDescent="0.2">
      <c r="A122" s="607" t="s">
        <v>68</v>
      </c>
      <c r="B122" s="608"/>
      <c r="C122" s="248"/>
      <c r="D122" s="249"/>
      <c r="E122" s="249"/>
      <c r="F122" s="245">
        <f>F123+F124+F125+F126+F127</f>
        <v>85381.409999999989</v>
      </c>
      <c r="G122" s="56"/>
    </row>
    <row r="123" spans="1:9" ht="12.75" customHeight="1" x14ac:dyDescent="0.2">
      <c r="A123" s="605" t="s">
        <v>81</v>
      </c>
      <c r="B123" s="606"/>
      <c r="C123" s="25"/>
      <c r="D123" s="26"/>
      <c r="E123" s="26"/>
      <c r="F123" s="123">
        <f>I88</f>
        <v>16843.87</v>
      </c>
      <c r="G123" s="56"/>
    </row>
    <row r="124" spans="1:9" ht="12.75" customHeight="1" x14ac:dyDescent="0.2">
      <c r="A124" s="605" t="s">
        <v>91</v>
      </c>
      <c r="B124" s="606"/>
      <c r="C124" s="25"/>
      <c r="D124" s="26"/>
      <c r="E124" s="26"/>
      <c r="F124" s="123">
        <f>I89</f>
        <v>57259.44</v>
      </c>
      <c r="G124" s="56"/>
    </row>
    <row r="125" spans="1:9" ht="12.75" customHeight="1" x14ac:dyDescent="0.2">
      <c r="A125" s="605" t="s">
        <v>83</v>
      </c>
      <c r="B125" s="606"/>
      <c r="C125" s="25"/>
      <c r="D125" s="26"/>
      <c r="E125" s="26"/>
      <c r="F125" s="123">
        <f>I90</f>
        <v>3873.04</v>
      </c>
      <c r="G125" s="56"/>
    </row>
    <row r="126" spans="1:9" ht="12.75" customHeight="1" x14ac:dyDescent="0.2">
      <c r="A126" s="605" t="s">
        <v>85</v>
      </c>
      <c r="B126" s="606"/>
      <c r="C126" s="25"/>
      <c r="D126" s="26"/>
      <c r="E126" s="26"/>
      <c r="F126" s="123">
        <f>I91</f>
        <v>4141.0600000000004</v>
      </c>
      <c r="G126" s="56"/>
    </row>
    <row r="127" spans="1:9" ht="12.75" customHeight="1" x14ac:dyDescent="0.2">
      <c r="A127" s="605" t="s">
        <v>88</v>
      </c>
      <c r="B127" s="606"/>
      <c r="C127" s="25"/>
      <c r="D127" s="26"/>
      <c r="E127" s="26"/>
      <c r="F127" s="123">
        <f>I92</f>
        <v>3264</v>
      </c>
      <c r="G127" s="56"/>
    </row>
    <row r="128" spans="1:9" ht="12.75" customHeight="1" x14ac:dyDescent="0.2">
      <c r="A128" s="614" t="s">
        <v>2</v>
      </c>
      <c r="B128" s="615"/>
      <c r="C128" s="25"/>
      <c r="D128" s="26">
        <f>B111</f>
        <v>0</v>
      </c>
      <c r="E128" s="26"/>
      <c r="F128" s="123">
        <f>D128+E128+I111</f>
        <v>22777.279999999999</v>
      </c>
      <c r="G128" s="56"/>
    </row>
    <row r="129" spans="1:7" ht="12.75" customHeight="1" x14ac:dyDescent="0.2">
      <c r="A129" s="614" t="s">
        <v>97</v>
      </c>
      <c r="B129" s="615"/>
      <c r="C129" s="25"/>
      <c r="D129" s="26"/>
      <c r="E129" s="26"/>
      <c r="F129" s="123">
        <f>I114</f>
        <v>36097.120000000003</v>
      </c>
      <c r="G129" s="56"/>
    </row>
    <row r="130" spans="1:7" ht="12.75" customHeight="1" x14ac:dyDescent="0.2">
      <c r="A130" s="612" t="s">
        <v>21</v>
      </c>
      <c r="B130" s="613"/>
      <c r="C130" s="27"/>
      <c r="D130" s="28">
        <f>SUM(D117:D128)</f>
        <v>236531.59260000003</v>
      </c>
      <c r="E130" s="28">
        <f>SUM(E117:E121)</f>
        <v>3655.7134000000001</v>
      </c>
      <c r="F130" s="124">
        <f>F117+F118+F119+F120+F121+F122+F128+F129</f>
        <v>384443.11600000004</v>
      </c>
    </row>
  </sheetData>
  <autoFilter ref="A5:I108"/>
  <mergeCells count="39">
    <mergeCell ref="G1:H1"/>
    <mergeCell ref="A1:B1"/>
    <mergeCell ref="G2:H2"/>
    <mergeCell ref="A6:A7"/>
    <mergeCell ref="B6:B7"/>
    <mergeCell ref="A15:A17"/>
    <mergeCell ref="D15:D17"/>
    <mergeCell ref="C15:C17"/>
    <mergeCell ref="B15:B17"/>
    <mergeCell ref="A124:B124"/>
    <mergeCell ref="A129:B129"/>
    <mergeCell ref="A126:B126"/>
    <mergeCell ref="A54:A58"/>
    <mergeCell ref="A27:A29"/>
    <mergeCell ref="C27:C29"/>
    <mergeCell ref="B27:B29"/>
    <mergeCell ref="A32:A33"/>
    <mergeCell ref="C32:C33"/>
    <mergeCell ref="B32:B33"/>
    <mergeCell ref="A125:B125"/>
    <mergeCell ref="A120:B120"/>
    <mergeCell ref="A118:B118"/>
    <mergeCell ref="C6:C7"/>
    <mergeCell ref="D6:D7"/>
    <mergeCell ref="A130:B130"/>
    <mergeCell ref="A121:B121"/>
    <mergeCell ref="A119:B119"/>
    <mergeCell ref="A128:B128"/>
    <mergeCell ref="A127:B127"/>
    <mergeCell ref="C18:C19"/>
    <mergeCell ref="D18:D19"/>
    <mergeCell ref="A76:A88"/>
    <mergeCell ref="A123:B123"/>
    <mergeCell ref="A117:B117"/>
    <mergeCell ref="A122:B122"/>
    <mergeCell ref="D27:D29"/>
    <mergeCell ref="D32:D33"/>
    <mergeCell ref="A18:A19"/>
    <mergeCell ref="B18:B19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/>
  <dimension ref="A1:IU254"/>
  <sheetViews>
    <sheetView topLeftCell="A219" zoomScaleNormal="100" workbookViewId="0">
      <selection activeCell="A242" sqref="A242:B242"/>
    </sheetView>
  </sheetViews>
  <sheetFormatPr defaultRowHeight="12.75" customHeight="1" x14ac:dyDescent="0.2"/>
  <cols>
    <col min="1" max="1" width="23.5703125" customWidth="1"/>
    <col min="2" max="2" width="12.85546875" customWidth="1"/>
    <col min="3" max="3" width="13" customWidth="1"/>
    <col min="4" max="4" width="16.7109375" customWidth="1"/>
    <col min="5" max="5" width="25.7109375" customWidth="1"/>
    <col min="6" max="6" width="12.710937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3343.5</v>
      </c>
      <c r="E2" s="5">
        <v>919200.07</v>
      </c>
      <c r="F2" s="6">
        <v>913344.21</v>
      </c>
      <c r="G2" s="586">
        <f>E2-F2</f>
        <v>5855.859999999986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>
        <v>13</v>
      </c>
      <c r="F3" s="1"/>
      <c r="G3" s="1"/>
      <c r="H3" s="1" t="s">
        <v>24</v>
      </c>
      <c r="I3" s="8">
        <f>F2-F254</f>
        <v>24607.006499999901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21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265"/>
      <c r="B6" s="33">
        <v>10053.89</v>
      </c>
      <c r="C6" s="33" t="s">
        <v>65</v>
      </c>
      <c r="D6" s="267"/>
      <c r="E6" s="35"/>
      <c r="F6" s="35"/>
      <c r="G6" s="35"/>
      <c r="H6" s="36"/>
      <c r="I6" s="33">
        <f t="shared" ref="I6:I60" si="0">G6*H6</f>
        <v>0</v>
      </c>
    </row>
    <row r="7" spans="1:9" ht="12.75" customHeight="1" x14ac:dyDescent="0.2">
      <c r="A7" s="268"/>
      <c r="B7" s="13">
        <v>10037.290000000001</v>
      </c>
      <c r="C7" s="13" t="s">
        <v>66</v>
      </c>
      <c r="D7" s="270"/>
      <c r="E7" s="15"/>
      <c r="F7" s="15"/>
      <c r="G7" s="15"/>
      <c r="H7" s="16"/>
      <c r="I7" s="13">
        <f t="shared" si="0"/>
        <v>0</v>
      </c>
    </row>
    <row r="8" spans="1:9" ht="12.75" customHeight="1" thickBot="1" x14ac:dyDescent="0.25">
      <c r="A8" s="30"/>
      <c r="B8" s="74">
        <v>10729.7</v>
      </c>
      <c r="C8" s="74" t="s">
        <v>69</v>
      </c>
      <c r="D8" s="76"/>
      <c r="E8" s="76"/>
      <c r="F8" s="76"/>
      <c r="G8" s="76"/>
      <c r="H8" s="77"/>
      <c r="I8" s="74">
        <f t="shared" si="0"/>
        <v>0</v>
      </c>
    </row>
    <row r="9" spans="1:9" ht="12.75" customHeight="1" x14ac:dyDescent="0.2">
      <c r="A9" s="588" t="s">
        <v>784</v>
      </c>
      <c r="B9" s="579">
        <v>9483.7000000000007</v>
      </c>
      <c r="C9" s="579" t="s">
        <v>71</v>
      </c>
      <c r="D9" s="591" t="s">
        <v>287</v>
      </c>
      <c r="E9" s="37" t="s">
        <v>785</v>
      </c>
      <c r="F9" s="37" t="s">
        <v>104</v>
      </c>
      <c r="G9" s="37">
        <v>3.5</v>
      </c>
      <c r="H9" s="38">
        <v>50.37</v>
      </c>
      <c r="I9" s="39">
        <f t="shared" si="0"/>
        <v>176.29499999999999</v>
      </c>
    </row>
    <row r="10" spans="1:9" ht="12.75" customHeight="1" x14ac:dyDescent="0.2">
      <c r="A10" s="589"/>
      <c r="B10" s="581"/>
      <c r="C10" s="581"/>
      <c r="D10" s="595"/>
      <c r="E10" s="15" t="s">
        <v>742</v>
      </c>
      <c r="F10" s="15" t="s">
        <v>104</v>
      </c>
      <c r="G10" s="15">
        <v>2</v>
      </c>
      <c r="H10" s="16">
        <v>28.1</v>
      </c>
      <c r="I10" s="43">
        <f t="shared" si="0"/>
        <v>56.2</v>
      </c>
    </row>
    <row r="11" spans="1:9" ht="12.75" customHeight="1" x14ac:dyDescent="0.2">
      <c r="A11" s="589"/>
      <c r="B11" s="581"/>
      <c r="C11" s="581"/>
      <c r="D11" s="595"/>
      <c r="E11" s="15" t="s">
        <v>571</v>
      </c>
      <c r="F11" s="15" t="s">
        <v>100</v>
      </c>
      <c r="G11" s="15">
        <v>2</v>
      </c>
      <c r="H11" s="16">
        <v>27</v>
      </c>
      <c r="I11" s="43">
        <f t="shared" si="0"/>
        <v>54</v>
      </c>
    </row>
    <row r="12" spans="1:9" ht="12.75" customHeight="1" thickBot="1" x14ac:dyDescent="0.25">
      <c r="A12" s="590"/>
      <c r="B12" s="581"/>
      <c r="C12" s="581"/>
      <c r="D12" s="592"/>
      <c r="E12" s="40" t="s">
        <v>535</v>
      </c>
      <c r="F12" s="40" t="s">
        <v>102</v>
      </c>
      <c r="G12" s="40">
        <v>0.5</v>
      </c>
      <c r="H12" s="41">
        <v>77.400000000000006</v>
      </c>
      <c r="I12" s="42">
        <f t="shared" si="0"/>
        <v>38.700000000000003</v>
      </c>
    </row>
    <row r="13" spans="1:9" ht="12.75" customHeight="1" x14ac:dyDescent="0.2">
      <c r="A13" s="589" t="s">
        <v>840</v>
      </c>
      <c r="B13" s="581"/>
      <c r="C13" s="581"/>
      <c r="D13" s="622"/>
      <c r="E13" s="35" t="s">
        <v>283</v>
      </c>
      <c r="F13" s="35" t="s">
        <v>100</v>
      </c>
      <c r="G13" s="35">
        <v>2</v>
      </c>
      <c r="H13" s="36">
        <v>100</v>
      </c>
      <c r="I13" s="160">
        <f t="shared" si="0"/>
        <v>200</v>
      </c>
    </row>
    <row r="14" spans="1:9" ht="12.75" customHeight="1" thickBot="1" x14ac:dyDescent="0.25">
      <c r="A14" s="590"/>
      <c r="B14" s="580"/>
      <c r="C14" s="580"/>
      <c r="D14" s="617"/>
      <c r="E14" s="40" t="s">
        <v>841</v>
      </c>
      <c r="F14" s="40" t="s">
        <v>102</v>
      </c>
      <c r="G14" s="40">
        <v>1</v>
      </c>
      <c r="H14" s="41">
        <v>69.78</v>
      </c>
      <c r="I14" s="42">
        <f t="shared" si="0"/>
        <v>69.78</v>
      </c>
    </row>
    <row r="15" spans="1:9" ht="12.75" customHeight="1" x14ac:dyDescent="0.2">
      <c r="A15" s="588" t="s">
        <v>829</v>
      </c>
      <c r="B15" s="579">
        <v>8797.14</v>
      </c>
      <c r="C15" s="579" t="s">
        <v>72</v>
      </c>
      <c r="D15" s="591" t="s">
        <v>139</v>
      </c>
      <c r="E15" s="37" t="s">
        <v>220</v>
      </c>
      <c r="F15" s="37" t="s">
        <v>100</v>
      </c>
      <c r="G15" s="37">
        <v>2</v>
      </c>
      <c r="H15" s="38">
        <v>160</v>
      </c>
      <c r="I15" s="39">
        <f t="shared" si="0"/>
        <v>320</v>
      </c>
    </row>
    <row r="16" spans="1:9" ht="12.75" customHeight="1" x14ac:dyDescent="0.2">
      <c r="A16" s="589"/>
      <c r="B16" s="581"/>
      <c r="C16" s="581"/>
      <c r="D16" s="595"/>
      <c r="E16" s="15" t="s">
        <v>221</v>
      </c>
      <c r="F16" s="15" t="s">
        <v>102</v>
      </c>
      <c r="G16" s="15">
        <v>0.2</v>
      </c>
      <c r="H16" s="16">
        <v>70</v>
      </c>
      <c r="I16" s="43">
        <f t="shared" si="0"/>
        <v>14</v>
      </c>
    </row>
    <row r="17" spans="1:9" ht="12.75" customHeight="1" x14ac:dyDescent="0.2">
      <c r="A17" s="589"/>
      <c r="B17" s="581"/>
      <c r="C17" s="581"/>
      <c r="D17" s="595"/>
      <c r="E17" s="15" t="s">
        <v>422</v>
      </c>
      <c r="F17" s="15" t="s">
        <v>104</v>
      </c>
      <c r="G17" s="15">
        <v>4</v>
      </c>
      <c r="H17" s="16">
        <v>320</v>
      </c>
      <c r="I17" s="43">
        <f t="shared" si="0"/>
        <v>1280</v>
      </c>
    </row>
    <row r="18" spans="1:9" ht="12.75" customHeight="1" thickBot="1" x14ac:dyDescent="0.25">
      <c r="A18" s="590"/>
      <c r="B18" s="581"/>
      <c r="C18" s="581"/>
      <c r="D18" s="592"/>
      <c r="E18" s="40" t="s">
        <v>424</v>
      </c>
      <c r="F18" s="40" t="s">
        <v>425</v>
      </c>
      <c r="G18" s="40">
        <v>1</v>
      </c>
      <c r="H18" s="41">
        <v>300</v>
      </c>
      <c r="I18" s="42">
        <f t="shared" si="0"/>
        <v>300</v>
      </c>
    </row>
    <row r="19" spans="1:9" ht="12.75" customHeight="1" x14ac:dyDescent="0.2">
      <c r="A19" s="588" t="s">
        <v>909</v>
      </c>
      <c r="B19" s="581"/>
      <c r="C19" s="581"/>
      <c r="D19" s="591" t="s">
        <v>287</v>
      </c>
      <c r="E19" s="37" t="s">
        <v>220</v>
      </c>
      <c r="F19" s="37" t="s">
        <v>100</v>
      </c>
      <c r="G19" s="37">
        <v>1</v>
      </c>
      <c r="H19" s="38">
        <v>160</v>
      </c>
      <c r="I19" s="39">
        <f t="shared" si="0"/>
        <v>160</v>
      </c>
    </row>
    <row r="20" spans="1:9" ht="13.5" thickBot="1" x14ac:dyDescent="0.25">
      <c r="A20" s="590"/>
      <c r="B20" s="580"/>
      <c r="C20" s="580"/>
      <c r="D20" s="592"/>
      <c r="E20" s="40" t="s">
        <v>415</v>
      </c>
      <c r="F20" s="40" t="s">
        <v>102</v>
      </c>
      <c r="G20" s="40">
        <v>0.2</v>
      </c>
      <c r="H20" s="41">
        <v>70</v>
      </c>
      <c r="I20" s="42">
        <f t="shared" si="0"/>
        <v>14</v>
      </c>
    </row>
    <row r="21" spans="1:9" ht="12.75" customHeight="1" x14ac:dyDescent="0.2">
      <c r="A21" s="588" t="s">
        <v>829</v>
      </c>
      <c r="B21" s="579">
        <v>7782.2</v>
      </c>
      <c r="C21" s="579" t="s">
        <v>73</v>
      </c>
      <c r="D21" s="591" t="s">
        <v>117</v>
      </c>
      <c r="E21" s="37" t="s">
        <v>422</v>
      </c>
      <c r="F21" s="37" t="s">
        <v>285</v>
      </c>
      <c r="G21" s="37">
        <v>6</v>
      </c>
      <c r="H21" s="38">
        <v>320</v>
      </c>
      <c r="I21" s="39">
        <f t="shared" si="0"/>
        <v>1920</v>
      </c>
    </row>
    <row r="22" spans="1:9" ht="12.75" customHeight="1" x14ac:dyDescent="0.2">
      <c r="A22" s="589"/>
      <c r="B22" s="581"/>
      <c r="C22" s="581"/>
      <c r="D22" s="595"/>
      <c r="E22" s="35" t="s">
        <v>424</v>
      </c>
      <c r="F22" s="35" t="s">
        <v>425</v>
      </c>
      <c r="G22" s="35">
        <v>2</v>
      </c>
      <c r="H22" s="36">
        <v>300</v>
      </c>
      <c r="I22" s="160">
        <f t="shared" si="0"/>
        <v>600</v>
      </c>
    </row>
    <row r="23" spans="1:9" ht="12.75" customHeight="1" x14ac:dyDescent="0.2">
      <c r="A23" s="589"/>
      <c r="B23" s="581"/>
      <c r="C23" s="581"/>
      <c r="D23" s="595"/>
      <c r="E23" s="35" t="s">
        <v>221</v>
      </c>
      <c r="F23" s="35" t="s">
        <v>102</v>
      </c>
      <c r="G23" s="35">
        <v>0.2</v>
      </c>
      <c r="H23" s="36">
        <v>70</v>
      </c>
      <c r="I23" s="160">
        <f t="shared" si="0"/>
        <v>14</v>
      </c>
    </row>
    <row r="24" spans="1:9" ht="12.75" customHeight="1" thickBot="1" x14ac:dyDescent="0.25">
      <c r="A24" s="590"/>
      <c r="B24" s="581"/>
      <c r="C24" s="581"/>
      <c r="D24" s="592"/>
      <c r="E24" s="86" t="s">
        <v>473</v>
      </c>
      <c r="F24" s="86" t="s">
        <v>102</v>
      </c>
      <c r="G24" s="86">
        <v>0.2</v>
      </c>
      <c r="H24" s="87">
        <v>64</v>
      </c>
      <c r="I24" s="203">
        <f t="shared" si="0"/>
        <v>12.8</v>
      </c>
    </row>
    <row r="25" spans="1:9" ht="12.75" customHeight="1" x14ac:dyDescent="0.2">
      <c r="A25" s="588" t="s">
        <v>586</v>
      </c>
      <c r="B25" s="581"/>
      <c r="C25" s="581"/>
      <c r="D25" s="591" t="s">
        <v>131</v>
      </c>
      <c r="E25" s="37" t="s">
        <v>777</v>
      </c>
      <c r="F25" s="37" t="s">
        <v>138</v>
      </c>
      <c r="G25" s="37">
        <v>2</v>
      </c>
      <c r="H25" s="38">
        <v>40</v>
      </c>
      <c r="I25" s="39">
        <f t="shared" si="0"/>
        <v>80</v>
      </c>
    </row>
    <row r="26" spans="1:9" ht="12.75" customHeight="1" x14ac:dyDescent="0.2">
      <c r="A26" s="589"/>
      <c r="B26" s="581"/>
      <c r="C26" s="581"/>
      <c r="D26" s="595"/>
      <c r="E26" s="35" t="s">
        <v>783</v>
      </c>
      <c r="F26" s="35" t="s">
        <v>102</v>
      </c>
      <c r="G26" s="35">
        <v>25</v>
      </c>
      <c r="H26" s="36">
        <v>69.959999999999994</v>
      </c>
      <c r="I26" s="160">
        <f t="shared" si="0"/>
        <v>1748.9999999999998</v>
      </c>
    </row>
    <row r="27" spans="1:9" ht="12.75" customHeight="1" x14ac:dyDescent="0.2">
      <c r="A27" s="589"/>
      <c r="B27" s="581"/>
      <c r="C27" s="581"/>
      <c r="D27" s="595"/>
      <c r="E27" s="35" t="s">
        <v>1042</v>
      </c>
      <c r="F27" s="35" t="s">
        <v>108</v>
      </c>
      <c r="G27" s="35">
        <v>0.5</v>
      </c>
      <c r="H27" s="36">
        <v>510</v>
      </c>
      <c r="I27" s="160">
        <f t="shared" si="0"/>
        <v>255</v>
      </c>
    </row>
    <row r="28" spans="1:9" ht="12.75" customHeight="1" x14ac:dyDescent="0.2">
      <c r="A28" s="589"/>
      <c r="B28" s="581"/>
      <c r="C28" s="581"/>
      <c r="D28" s="595"/>
      <c r="E28" s="35" t="s">
        <v>305</v>
      </c>
      <c r="F28" s="35" t="s">
        <v>285</v>
      </c>
      <c r="G28" s="35">
        <v>1</v>
      </c>
      <c r="H28" s="36">
        <v>450</v>
      </c>
      <c r="I28" s="160">
        <f t="shared" si="0"/>
        <v>450</v>
      </c>
    </row>
    <row r="29" spans="1:9" ht="12.75" customHeight="1" x14ac:dyDescent="0.2">
      <c r="A29" s="589"/>
      <c r="B29" s="581"/>
      <c r="C29" s="581"/>
      <c r="D29" s="595"/>
      <c r="E29" s="35" t="s">
        <v>422</v>
      </c>
      <c r="F29" s="35" t="s">
        <v>285</v>
      </c>
      <c r="G29" s="35">
        <v>0.25</v>
      </c>
      <c r="H29" s="36">
        <v>320</v>
      </c>
      <c r="I29" s="160">
        <f t="shared" si="0"/>
        <v>80</v>
      </c>
    </row>
    <row r="30" spans="1:9" ht="12.75" customHeight="1" x14ac:dyDescent="0.2">
      <c r="A30" s="589"/>
      <c r="B30" s="581"/>
      <c r="C30" s="581"/>
      <c r="D30" s="595"/>
      <c r="E30" s="35" t="s">
        <v>775</v>
      </c>
      <c r="F30" s="35" t="s">
        <v>285</v>
      </c>
      <c r="G30" s="35">
        <v>0.5</v>
      </c>
      <c r="H30" s="36">
        <v>335</v>
      </c>
      <c r="I30" s="160">
        <f t="shared" si="0"/>
        <v>167.5</v>
      </c>
    </row>
    <row r="31" spans="1:9" ht="12.75" customHeight="1" x14ac:dyDescent="0.2">
      <c r="A31" s="589"/>
      <c r="B31" s="581"/>
      <c r="C31" s="581"/>
      <c r="D31" s="595"/>
      <c r="E31" s="35" t="s">
        <v>280</v>
      </c>
      <c r="F31" s="35" t="s">
        <v>100</v>
      </c>
      <c r="G31" s="35">
        <v>3</v>
      </c>
      <c r="H31" s="36">
        <v>205</v>
      </c>
      <c r="I31" s="160">
        <f t="shared" si="0"/>
        <v>615</v>
      </c>
    </row>
    <row r="32" spans="1:9" ht="12.75" customHeight="1" x14ac:dyDescent="0.2">
      <c r="A32" s="589"/>
      <c r="B32" s="581"/>
      <c r="C32" s="581"/>
      <c r="D32" s="595"/>
      <c r="E32" s="35" t="s">
        <v>594</v>
      </c>
      <c r="F32" s="35" t="s">
        <v>285</v>
      </c>
      <c r="G32" s="35">
        <v>4</v>
      </c>
      <c r="H32" s="36">
        <v>40</v>
      </c>
      <c r="I32" s="160">
        <f t="shared" si="0"/>
        <v>160</v>
      </c>
    </row>
    <row r="33" spans="1:9" ht="12.75" customHeight="1" x14ac:dyDescent="0.2">
      <c r="A33" s="589"/>
      <c r="B33" s="581"/>
      <c r="C33" s="581"/>
      <c r="D33" s="595"/>
      <c r="E33" s="35" t="s">
        <v>303</v>
      </c>
      <c r="F33" s="35" t="s">
        <v>100</v>
      </c>
      <c r="G33" s="35">
        <v>1</v>
      </c>
      <c r="H33" s="36">
        <v>70</v>
      </c>
      <c r="I33" s="160">
        <f t="shared" si="0"/>
        <v>70</v>
      </c>
    </row>
    <row r="34" spans="1:9" ht="12.75" customHeight="1" x14ac:dyDescent="0.2">
      <c r="A34" s="589"/>
      <c r="B34" s="581"/>
      <c r="C34" s="581"/>
      <c r="D34" s="595"/>
      <c r="E34" s="35" t="s">
        <v>929</v>
      </c>
      <c r="F34" s="35" t="s">
        <v>100</v>
      </c>
      <c r="G34" s="35">
        <v>1</v>
      </c>
      <c r="H34" s="36">
        <v>85</v>
      </c>
      <c r="I34" s="160">
        <f t="shared" si="0"/>
        <v>85</v>
      </c>
    </row>
    <row r="35" spans="1:9" ht="12.75" customHeight="1" thickBot="1" x14ac:dyDescent="0.25">
      <c r="A35" s="590"/>
      <c r="B35" s="580"/>
      <c r="C35" s="580"/>
      <c r="D35" s="592"/>
      <c r="E35" s="86" t="s">
        <v>279</v>
      </c>
      <c r="F35" s="86" t="s">
        <v>102</v>
      </c>
      <c r="G35" s="86">
        <v>13</v>
      </c>
      <c r="H35" s="87">
        <v>72.56</v>
      </c>
      <c r="I35" s="203">
        <f t="shared" si="0"/>
        <v>943.28</v>
      </c>
    </row>
    <row r="36" spans="1:9" ht="12.75" customHeight="1" x14ac:dyDescent="0.2">
      <c r="A36" s="588" t="s">
        <v>829</v>
      </c>
      <c r="B36" s="579">
        <v>9015.4619999999995</v>
      </c>
      <c r="C36" s="579" t="s">
        <v>74</v>
      </c>
      <c r="D36" s="591"/>
      <c r="E36" s="37" t="s">
        <v>422</v>
      </c>
      <c r="F36" s="37" t="s">
        <v>285</v>
      </c>
      <c r="G36" s="37">
        <v>6</v>
      </c>
      <c r="H36" s="38">
        <v>350</v>
      </c>
      <c r="I36" s="39">
        <f t="shared" si="0"/>
        <v>2100</v>
      </c>
    </row>
    <row r="37" spans="1:9" ht="12.75" customHeight="1" x14ac:dyDescent="0.2">
      <c r="A37" s="589"/>
      <c r="B37" s="581"/>
      <c r="C37" s="581"/>
      <c r="D37" s="595"/>
      <c r="E37" s="35" t="s">
        <v>424</v>
      </c>
      <c r="F37" s="35" t="s">
        <v>425</v>
      </c>
      <c r="G37" s="35">
        <v>4</v>
      </c>
      <c r="H37" s="36">
        <v>300</v>
      </c>
      <c r="I37" s="160">
        <f t="shared" si="0"/>
        <v>1200</v>
      </c>
    </row>
    <row r="38" spans="1:9" ht="12.75" customHeight="1" x14ac:dyDescent="0.2">
      <c r="A38" s="589"/>
      <c r="B38" s="581"/>
      <c r="C38" s="581"/>
      <c r="D38" s="595"/>
      <c r="E38" s="35" t="s">
        <v>220</v>
      </c>
      <c r="F38" s="35" t="s">
        <v>100</v>
      </c>
      <c r="G38" s="35">
        <v>1</v>
      </c>
      <c r="H38" s="36">
        <v>160</v>
      </c>
      <c r="I38" s="160">
        <f t="shared" si="0"/>
        <v>160</v>
      </c>
    </row>
    <row r="39" spans="1:9" ht="12.75" customHeight="1" thickBot="1" x14ac:dyDescent="0.25">
      <c r="A39" s="590"/>
      <c r="B39" s="581"/>
      <c r="C39" s="581"/>
      <c r="D39" s="592"/>
      <c r="E39" s="86" t="s">
        <v>221</v>
      </c>
      <c r="F39" s="86" t="s">
        <v>102</v>
      </c>
      <c r="G39" s="86">
        <v>0.2</v>
      </c>
      <c r="H39" s="87">
        <v>70</v>
      </c>
      <c r="I39" s="203">
        <f t="shared" si="0"/>
        <v>14</v>
      </c>
    </row>
    <row r="40" spans="1:9" ht="12.75" customHeight="1" x14ac:dyDescent="0.2">
      <c r="A40" s="588" t="s">
        <v>586</v>
      </c>
      <c r="B40" s="581"/>
      <c r="C40" s="581"/>
      <c r="D40" s="591" t="s">
        <v>287</v>
      </c>
      <c r="E40" s="37" t="s">
        <v>594</v>
      </c>
      <c r="F40" s="37" t="s">
        <v>285</v>
      </c>
      <c r="G40" s="37">
        <v>3</v>
      </c>
      <c r="H40" s="38">
        <v>40</v>
      </c>
      <c r="I40" s="39">
        <f t="shared" si="0"/>
        <v>120</v>
      </c>
    </row>
    <row r="41" spans="1:9" ht="12.75" customHeight="1" x14ac:dyDescent="0.2">
      <c r="A41" s="589"/>
      <c r="B41" s="581"/>
      <c r="C41" s="581"/>
      <c r="D41" s="595"/>
      <c r="E41" s="35" t="s">
        <v>305</v>
      </c>
      <c r="F41" s="35" t="s">
        <v>285</v>
      </c>
      <c r="G41" s="35">
        <v>1</v>
      </c>
      <c r="H41" s="36">
        <v>450</v>
      </c>
      <c r="I41" s="160">
        <f t="shared" si="0"/>
        <v>450</v>
      </c>
    </row>
    <row r="42" spans="1:9" ht="12.75" customHeight="1" x14ac:dyDescent="0.2">
      <c r="A42" s="589"/>
      <c r="B42" s="581"/>
      <c r="C42" s="581"/>
      <c r="D42" s="595"/>
      <c r="E42" s="35" t="s">
        <v>775</v>
      </c>
      <c r="F42" s="35" t="s">
        <v>285</v>
      </c>
      <c r="G42" s="35">
        <v>1</v>
      </c>
      <c r="H42" s="36">
        <v>335</v>
      </c>
      <c r="I42" s="160">
        <f t="shared" si="0"/>
        <v>335</v>
      </c>
    </row>
    <row r="43" spans="1:9" ht="12.75" customHeight="1" x14ac:dyDescent="0.2">
      <c r="A43" s="589"/>
      <c r="B43" s="581"/>
      <c r="C43" s="581"/>
      <c r="D43" s="595"/>
      <c r="E43" s="35" t="s">
        <v>279</v>
      </c>
      <c r="F43" s="35" t="s">
        <v>108</v>
      </c>
      <c r="G43" s="35">
        <v>1</v>
      </c>
      <c r="H43" s="36">
        <v>540</v>
      </c>
      <c r="I43" s="160">
        <f t="shared" si="0"/>
        <v>540</v>
      </c>
    </row>
    <row r="44" spans="1:9" ht="12.75" customHeight="1" x14ac:dyDescent="0.2">
      <c r="A44" s="589"/>
      <c r="B44" s="581"/>
      <c r="C44" s="581"/>
      <c r="D44" s="595"/>
      <c r="E44" s="35" t="s">
        <v>282</v>
      </c>
      <c r="F44" s="35" t="s">
        <v>100</v>
      </c>
      <c r="G44" s="35">
        <v>3</v>
      </c>
      <c r="H44" s="36">
        <v>60</v>
      </c>
      <c r="I44" s="160">
        <f t="shared" si="0"/>
        <v>180</v>
      </c>
    </row>
    <row r="45" spans="1:9" ht="12.75" customHeight="1" x14ac:dyDescent="0.2">
      <c r="A45" s="589"/>
      <c r="B45" s="581"/>
      <c r="C45" s="581"/>
      <c r="D45" s="595"/>
      <c r="E45" s="35" t="s">
        <v>283</v>
      </c>
      <c r="F45" s="35" t="s">
        <v>100</v>
      </c>
      <c r="G45" s="35">
        <v>2</v>
      </c>
      <c r="H45" s="36">
        <v>100</v>
      </c>
      <c r="I45" s="160">
        <f t="shared" si="0"/>
        <v>200</v>
      </c>
    </row>
    <row r="46" spans="1:9" ht="12.75" customHeight="1" x14ac:dyDescent="0.2">
      <c r="A46" s="589"/>
      <c r="B46" s="581"/>
      <c r="C46" s="581"/>
      <c r="D46" s="595"/>
      <c r="E46" s="35" t="s">
        <v>1042</v>
      </c>
      <c r="F46" s="35" t="s">
        <v>108</v>
      </c>
      <c r="G46" s="35">
        <v>0.5</v>
      </c>
      <c r="H46" s="36">
        <v>510</v>
      </c>
      <c r="I46" s="160">
        <f t="shared" si="0"/>
        <v>255</v>
      </c>
    </row>
    <row r="47" spans="1:9" ht="12.75" customHeight="1" x14ac:dyDescent="0.2">
      <c r="A47" s="589"/>
      <c r="B47" s="581"/>
      <c r="C47" s="581"/>
      <c r="D47" s="595"/>
      <c r="E47" s="35" t="s">
        <v>211</v>
      </c>
      <c r="F47" s="35" t="s">
        <v>137</v>
      </c>
      <c r="G47" s="35">
        <v>2.08</v>
      </c>
      <c r="H47" s="36">
        <v>197.09</v>
      </c>
      <c r="I47" s="160">
        <f t="shared" si="0"/>
        <v>409.94720000000001</v>
      </c>
    </row>
    <row r="48" spans="1:9" ht="12.75" customHeight="1" x14ac:dyDescent="0.2">
      <c r="A48" s="589"/>
      <c r="B48" s="581"/>
      <c r="C48" s="581"/>
      <c r="D48" s="595"/>
      <c r="E48" s="35" t="s">
        <v>1043</v>
      </c>
      <c r="F48" s="35" t="s">
        <v>100</v>
      </c>
      <c r="G48" s="35">
        <v>2</v>
      </c>
      <c r="H48" s="36">
        <v>40</v>
      </c>
      <c r="I48" s="160">
        <f t="shared" si="0"/>
        <v>80</v>
      </c>
    </row>
    <row r="49" spans="1:9" ht="12.75" customHeight="1" x14ac:dyDescent="0.2">
      <c r="A49" s="589"/>
      <c r="B49" s="581"/>
      <c r="C49" s="581"/>
      <c r="D49" s="595"/>
      <c r="E49" s="35" t="s">
        <v>280</v>
      </c>
      <c r="F49" s="35" t="s">
        <v>100</v>
      </c>
      <c r="G49" s="35">
        <v>2</v>
      </c>
      <c r="H49" s="36">
        <v>205</v>
      </c>
      <c r="I49" s="160">
        <f t="shared" si="0"/>
        <v>410</v>
      </c>
    </row>
    <row r="50" spans="1:9" ht="12.75" customHeight="1" x14ac:dyDescent="0.2">
      <c r="A50" s="589"/>
      <c r="B50" s="581"/>
      <c r="C50" s="581"/>
      <c r="D50" s="595"/>
      <c r="E50" s="35" t="s">
        <v>279</v>
      </c>
      <c r="F50" s="35" t="s">
        <v>102</v>
      </c>
      <c r="G50" s="35">
        <v>20</v>
      </c>
      <c r="H50" s="36">
        <v>104</v>
      </c>
      <c r="I50" s="160">
        <f t="shared" si="0"/>
        <v>2080</v>
      </c>
    </row>
    <row r="51" spans="1:9" ht="12.75" customHeight="1" thickBot="1" x14ac:dyDescent="0.25">
      <c r="A51" s="590"/>
      <c r="B51" s="580"/>
      <c r="C51" s="580"/>
      <c r="D51" s="592"/>
      <c r="E51" s="86" t="s">
        <v>783</v>
      </c>
      <c r="F51" s="86" t="s">
        <v>102</v>
      </c>
      <c r="G51" s="86">
        <v>20</v>
      </c>
      <c r="H51" s="87">
        <v>104</v>
      </c>
      <c r="I51" s="203">
        <f t="shared" si="0"/>
        <v>2080</v>
      </c>
    </row>
    <row r="52" spans="1:9" ht="12.75" customHeight="1" x14ac:dyDescent="0.2">
      <c r="A52" s="265"/>
      <c r="B52" s="33">
        <v>7389.7389999999996</v>
      </c>
      <c r="C52" s="33" t="s">
        <v>75</v>
      </c>
      <c r="D52" s="267"/>
      <c r="E52" s="35"/>
      <c r="F52" s="35"/>
      <c r="G52" s="35"/>
      <c r="H52" s="36"/>
      <c r="I52" s="33"/>
    </row>
    <row r="53" spans="1:9" ht="12.75" customHeight="1" x14ac:dyDescent="0.2">
      <c r="A53" s="265"/>
      <c r="B53" s="33">
        <v>8029.0370000000003</v>
      </c>
      <c r="C53" s="33" t="s">
        <v>76</v>
      </c>
      <c r="D53" s="267"/>
      <c r="E53" s="35"/>
      <c r="F53" s="35"/>
      <c r="G53" s="35"/>
      <c r="H53" s="36"/>
      <c r="I53" s="33"/>
    </row>
    <row r="54" spans="1:9" ht="12.75" customHeight="1" thickBot="1" x14ac:dyDescent="0.25">
      <c r="A54" s="265"/>
      <c r="B54" s="33">
        <v>8136.1</v>
      </c>
      <c r="C54" s="33" t="s">
        <v>77</v>
      </c>
      <c r="D54" s="267"/>
      <c r="E54" s="35"/>
      <c r="F54" s="35"/>
      <c r="G54" s="35"/>
      <c r="H54" s="36"/>
      <c r="I54" s="33"/>
    </row>
    <row r="55" spans="1:9" ht="12.75" customHeight="1" x14ac:dyDescent="0.2">
      <c r="A55" s="588" t="s">
        <v>214</v>
      </c>
      <c r="B55" s="579">
        <v>8799.1530000000002</v>
      </c>
      <c r="C55" s="579" t="s">
        <v>78</v>
      </c>
      <c r="D55" s="591" t="s">
        <v>131</v>
      </c>
      <c r="E55" s="37" t="s">
        <v>211</v>
      </c>
      <c r="F55" s="37" t="s">
        <v>137</v>
      </c>
      <c r="G55" s="37">
        <v>1.04</v>
      </c>
      <c r="H55" s="38">
        <v>197.09</v>
      </c>
      <c r="I55" s="39">
        <f>G55*H55</f>
        <v>204.9736</v>
      </c>
    </row>
    <row r="56" spans="1:9" ht="12.75" customHeight="1" thickBot="1" x14ac:dyDescent="0.25">
      <c r="A56" s="590"/>
      <c r="B56" s="581"/>
      <c r="C56" s="581"/>
      <c r="D56" s="592"/>
      <c r="E56" s="40" t="s">
        <v>212</v>
      </c>
      <c r="F56" s="40" t="s">
        <v>102</v>
      </c>
      <c r="G56" s="40">
        <v>0.05</v>
      </c>
      <c r="H56" s="41">
        <v>116</v>
      </c>
      <c r="I56" s="42">
        <f>G56*H56</f>
        <v>5.8000000000000007</v>
      </c>
    </row>
    <row r="57" spans="1:9" ht="12.75" customHeight="1" x14ac:dyDescent="0.2">
      <c r="A57" s="588" t="s">
        <v>421</v>
      </c>
      <c r="B57" s="581"/>
      <c r="C57" s="581"/>
      <c r="D57" s="609" t="s">
        <v>1466</v>
      </c>
      <c r="E57" s="85" t="s">
        <v>423</v>
      </c>
      <c r="F57" s="85" t="s">
        <v>100</v>
      </c>
      <c r="G57" s="85">
        <v>10</v>
      </c>
      <c r="H57" s="158">
        <v>14</v>
      </c>
      <c r="I57" s="39">
        <f t="shared" si="0"/>
        <v>140</v>
      </c>
    </row>
    <row r="58" spans="1:9" ht="12.75" customHeight="1" x14ac:dyDescent="0.2">
      <c r="A58" s="589"/>
      <c r="B58" s="581"/>
      <c r="C58" s="581"/>
      <c r="D58" s="610"/>
      <c r="E58" s="76" t="s">
        <v>422</v>
      </c>
      <c r="F58" s="76" t="s">
        <v>285</v>
      </c>
      <c r="G58" s="76">
        <v>0.25</v>
      </c>
      <c r="H58" s="77">
        <v>350</v>
      </c>
      <c r="I58" s="43">
        <f t="shared" si="0"/>
        <v>87.5</v>
      </c>
    </row>
    <row r="59" spans="1:9" ht="12.75" customHeight="1" x14ac:dyDescent="0.2">
      <c r="A59" s="589"/>
      <c r="B59" s="581"/>
      <c r="C59" s="581"/>
      <c r="D59" s="610"/>
      <c r="E59" s="76" t="s">
        <v>1467</v>
      </c>
      <c r="F59" s="76" t="s">
        <v>111</v>
      </c>
      <c r="G59" s="76">
        <v>1</v>
      </c>
      <c r="H59" s="77">
        <v>345</v>
      </c>
      <c r="I59" s="43">
        <f t="shared" si="0"/>
        <v>345</v>
      </c>
    </row>
    <row r="60" spans="1:9" ht="12.75" customHeight="1" thickBot="1" x14ac:dyDescent="0.25">
      <c r="A60" s="590"/>
      <c r="B60" s="580"/>
      <c r="C60" s="580"/>
      <c r="D60" s="611"/>
      <c r="E60" s="40" t="s">
        <v>1468</v>
      </c>
      <c r="F60" s="40" t="s">
        <v>111</v>
      </c>
      <c r="G60" s="40">
        <v>1</v>
      </c>
      <c r="H60" s="41">
        <v>330</v>
      </c>
      <c r="I60" s="42">
        <f t="shared" si="0"/>
        <v>330</v>
      </c>
    </row>
    <row r="61" spans="1:9" ht="12.75" customHeight="1" thickBot="1" x14ac:dyDescent="0.25">
      <c r="A61" s="46"/>
      <c r="B61" s="88">
        <v>8770.6</v>
      </c>
      <c r="C61" s="88" t="s">
        <v>79</v>
      </c>
      <c r="D61" s="47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SUM(B6:B61)</f>
        <v>107024.01100000001</v>
      </c>
      <c r="C62" s="201"/>
      <c r="D62" s="200"/>
      <c r="E62" s="202"/>
      <c r="F62" s="201"/>
      <c r="G62" s="201"/>
      <c r="H62" s="200" t="s">
        <v>16</v>
      </c>
      <c r="I62" s="233">
        <f>SUM(I6:I61)</f>
        <v>21611.775800000003</v>
      </c>
    </row>
    <row r="63" spans="1:9" ht="77.25" thickBot="1" x14ac:dyDescent="0.25">
      <c r="A63" s="137" t="s">
        <v>1602</v>
      </c>
      <c r="B63" s="117" t="s">
        <v>15</v>
      </c>
      <c r="C63" s="117" t="s">
        <v>4</v>
      </c>
      <c r="D63" s="117" t="s">
        <v>22</v>
      </c>
      <c r="E63" s="121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x14ac:dyDescent="0.2">
      <c r="A64" s="588" t="s">
        <v>118</v>
      </c>
      <c r="B64" s="579">
        <v>14521.28</v>
      </c>
      <c r="C64" s="579" t="s">
        <v>65</v>
      </c>
      <c r="D64" s="591" t="s">
        <v>323</v>
      </c>
      <c r="E64" s="37" t="s">
        <v>207</v>
      </c>
      <c r="F64" s="37" t="s">
        <v>100</v>
      </c>
      <c r="G64" s="37">
        <v>2</v>
      </c>
      <c r="H64" s="38">
        <v>5.85</v>
      </c>
      <c r="I64" s="39">
        <f>G64*H64</f>
        <v>11.7</v>
      </c>
    </row>
    <row r="65" spans="1:9" ht="12.75" customHeight="1" x14ac:dyDescent="0.2">
      <c r="A65" s="589"/>
      <c r="B65" s="581"/>
      <c r="C65" s="581"/>
      <c r="D65" s="595"/>
      <c r="E65" s="15" t="s">
        <v>206</v>
      </c>
      <c r="F65" s="15" t="s">
        <v>100</v>
      </c>
      <c r="G65" s="15">
        <v>2</v>
      </c>
      <c r="H65" s="16">
        <v>7.41</v>
      </c>
      <c r="I65" s="43">
        <f t="shared" ref="I65:I162" si="1">G65*H65</f>
        <v>14.82</v>
      </c>
    </row>
    <row r="66" spans="1:9" ht="12.75" customHeight="1" x14ac:dyDescent="0.2">
      <c r="A66" s="589"/>
      <c r="B66" s="581"/>
      <c r="C66" s="581"/>
      <c r="D66" s="595"/>
      <c r="E66" s="15" t="s">
        <v>193</v>
      </c>
      <c r="F66" s="15" t="s">
        <v>100</v>
      </c>
      <c r="G66" s="15">
        <v>2</v>
      </c>
      <c r="H66" s="16">
        <v>106.12</v>
      </c>
      <c r="I66" s="43">
        <f t="shared" si="1"/>
        <v>212.24</v>
      </c>
    </row>
    <row r="67" spans="1:9" ht="12.75" customHeight="1" x14ac:dyDescent="0.2">
      <c r="A67" s="589"/>
      <c r="B67" s="581"/>
      <c r="C67" s="581"/>
      <c r="D67" s="595"/>
      <c r="E67" s="15" t="s">
        <v>209</v>
      </c>
      <c r="F67" s="15" t="s">
        <v>100</v>
      </c>
      <c r="G67" s="15">
        <v>1</v>
      </c>
      <c r="H67" s="16">
        <v>96.26</v>
      </c>
      <c r="I67" s="43">
        <f t="shared" si="1"/>
        <v>96.26</v>
      </c>
    </row>
    <row r="68" spans="1:9" ht="12.75" customHeight="1" x14ac:dyDescent="0.2">
      <c r="A68" s="589"/>
      <c r="B68" s="581"/>
      <c r="C68" s="581"/>
      <c r="D68" s="595"/>
      <c r="E68" s="15" t="s">
        <v>275</v>
      </c>
      <c r="F68" s="15" t="s">
        <v>100</v>
      </c>
      <c r="G68" s="15">
        <v>1</v>
      </c>
      <c r="H68" s="16">
        <v>83.62</v>
      </c>
      <c r="I68" s="43">
        <f t="shared" si="1"/>
        <v>83.62</v>
      </c>
    </row>
    <row r="69" spans="1:9" ht="12.75" customHeight="1" x14ac:dyDescent="0.2">
      <c r="A69" s="589"/>
      <c r="B69" s="581"/>
      <c r="C69" s="581"/>
      <c r="D69" s="595"/>
      <c r="E69" s="15" t="s">
        <v>274</v>
      </c>
      <c r="F69" s="15" t="s">
        <v>100</v>
      </c>
      <c r="G69" s="15">
        <v>2</v>
      </c>
      <c r="H69" s="16">
        <v>111.84</v>
      </c>
      <c r="I69" s="43">
        <f t="shared" si="1"/>
        <v>223.68</v>
      </c>
    </row>
    <row r="70" spans="1:9" ht="12.75" customHeight="1" thickBot="1" x14ac:dyDescent="0.25">
      <c r="A70" s="590"/>
      <c r="B70" s="581"/>
      <c r="C70" s="581"/>
      <c r="D70" s="592"/>
      <c r="E70" s="40" t="s">
        <v>271</v>
      </c>
      <c r="F70" s="40" t="s">
        <v>100</v>
      </c>
      <c r="G70" s="40">
        <v>1</v>
      </c>
      <c r="H70" s="41">
        <v>290</v>
      </c>
      <c r="I70" s="42">
        <f t="shared" si="1"/>
        <v>290</v>
      </c>
    </row>
    <row r="71" spans="1:9" x14ac:dyDescent="0.2">
      <c r="A71" s="588" t="s">
        <v>353</v>
      </c>
      <c r="B71" s="581"/>
      <c r="C71" s="581"/>
      <c r="D71" s="591" t="s">
        <v>354</v>
      </c>
      <c r="E71" s="37" t="s">
        <v>355</v>
      </c>
      <c r="F71" s="37" t="s">
        <v>100</v>
      </c>
      <c r="G71" s="37">
        <v>11</v>
      </c>
      <c r="H71" s="38">
        <v>17</v>
      </c>
      <c r="I71" s="39">
        <f t="shared" si="1"/>
        <v>187</v>
      </c>
    </row>
    <row r="72" spans="1:9" ht="13.5" thickBot="1" x14ac:dyDescent="0.25">
      <c r="A72" s="590"/>
      <c r="B72" s="580"/>
      <c r="C72" s="580"/>
      <c r="D72" s="592"/>
      <c r="E72" s="40" t="s">
        <v>356</v>
      </c>
      <c r="F72" s="40" t="s">
        <v>100</v>
      </c>
      <c r="G72" s="40">
        <v>1</v>
      </c>
      <c r="H72" s="41">
        <v>38</v>
      </c>
      <c r="I72" s="42">
        <f t="shared" si="1"/>
        <v>38</v>
      </c>
    </row>
    <row r="73" spans="1:9" ht="12.75" customHeight="1" x14ac:dyDescent="0.2">
      <c r="A73" s="588" t="s">
        <v>353</v>
      </c>
      <c r="B73" s="579">
        <v>12187.14</v>
      </c>
      <c r="C73" s="579" t="s">
        <v>66</v>
      </c>
      <c r="D73" s="591" t="s">
        <v>362</v>
      </c>
      <c r="E73" s="37" t="s">
        <v>355</v>
      </c>
      <c r="F73" s="37" t="s">
        <v>100</v>
      </c>
      <c r="G73" s="37">
        <v>4</v>
      </c>
      <c r="H73" s="38">
        <v>17</v>
      </c>
      <c r="I73" s="39">
        <f t="shared" si="1"/>
        <v>68</v>
      </c>
    </row>
    <row r="74" spans="1:9" ht="12.75" customHeight="1" x14ac:dyDescent="0.2">
      <c r="A74" s="589"/>
      <c r="B74" s="581"/>
      <c r="C74" s="581"/>
      <c r="D74" s="595"/>
      <c r="E74" s="35" t="s">
        <v>399</v>
      </c>
      <c r="F74" s="35" t="s">
        <v>100</v>
      </c>
      <c r="G74" s="35">
        <v>14</v>
      </c>
      <c r="H74" s="36">
        <v>17.920000000000002</v>
      </c>
      <c r="I74" s="160">
        <f t="shared" si="1"/>
        <v>250.88000000000002</v>
      </c>
    </row>
    <row r="75" spans="1:9" ht="12.75" customHeight="1" thickBot="1" x14ac:dyDescent="0.25">
      <c r="A75" s="590"/>
      <c r="B75" s="581"/>
      <c r="C75" s="581"/>
      <c r="D75" s="592"/>
      <c r="E75" s="40" t="s">
        <v>400</v>
      </c>
      <c r="F75" s="40" t="s">
        <v>100</v>
      </c>
      <c r="G75" s="40">
        <v>10</v>
      </c>
      <c r="H75" s="41">
        <v>68.739999999999995</v>
      </c>
      <c r="I75" s="42">
        <f t="shared" si="1"/>
        <v>687.4</v>
      </c>
    </row>
    <row r="76" spans="1:9" ht="13.5" thickBot="1" x14ac:dyDescent="0.25">
      <c r="A76" s="46" t="s">
        <v>118</v>
      </c>
      <c r="B76" s="580"/>
      <c r="C76" s="580"/>
      <c r="D76" s="47" t="s">
        <v>126</v>
      </c>
      <c r="E76" s="47" t="s">
        <v>530</v>
      </c>
      <c r="F76" s="47" t="s">
        <v>100</v>
      </c>
      <c r="G76" s="47">
        <v>1</v>
      </c>
      <c r="H76" s="48">
        <v>120</v>
      </c>
      <c r="I76" s="49">
        <f t="shared" si="1"/>
        <v>120</v>
      </c>
    </row>
    <row r="77" spans="1:9" ht="26.25" thickBot="1" x14ac:dyDescent="0.25">
      <c r="A77" s="46" t="s">
        <v>353</v>
      </c>
      <c r="B77" s="88">
        <v>12231.32</v>
      </c>
      <c r="C77" s="88" t="s">
        <v>69</v>
      </c>
      <c r="D77" s="47" t="s">
        <v>362</v>
      </c>
      <c r="E77" s="47" t="s">
        <v>355</v>
      </c>
      <c r="F77" s="47" t="s">
        <v>100</v>
      </c>
      <c r="G77" s="47">
        <v>9</v>
      </c>
      <c r="H77" s="48">
        <v>17</v>
      </c>
      <c r="I77" s="49">
        <f t="shared" si="1"/>
        <v>153</v>
      </c>
    </row>
    <row r="78" spans="1:9" ht="26.25" thickBot="1" x14ac:dyDescent="0.25">
      <c r="A78" s="46" t="s">
        <v>353</v>
      </c>
      <c r="B78" s="272">
        <v>11310.31</v>
      </c>
      <c r="C78" s="493" t="s">
        <v>71</v>
      </c>
      <c r="D78" s="47" t="s">
        <v>362</v>
      </c>
      <c r="E78" s="493" t="s">
        <v>355</v>
      </c>
      <c r="F78" s="493" t="s">
        <v>100</v>
      </c>
      <c r="G78" s="493">
        <v>15</v>
      </c>
      <c r="H78" s="494">
        <v>17</v>
      </c>
      <c r="I78" s="49">
        <f t="shared" si="1"/>
        <v>255</v>
      </c>
    </row>
    <row r="79" spans="1:9" ht="26.25" thickBot="1" x14ac:dyDescent="0.25">
      <c r="A79" s="46" t="s">
        <v>353</v>
      </c>
      <c r="B79" s="272">
        <v>11274.48</v>
      </c>
      <c r="C79" s="493" t="s">
        <v>72</v>
      </c>
      <c r="D79" s="47" t="s">
        <v>362</v>
      </c>
      <c r="E79" s="493" t="s">
        <v>355</v>
      </c>
      <c r="F79" s="493" t="s">
        <v>100</v>
      </c>
      <c r="G79" s="493">
        <v>2</v>
      </c>
      <c r="H79" s="494">
        <v>17</v>
      </c>
      <c r="I79" s="49">
        <f t="shared" si="1"/>
        <v>34</v>
      </c>
    </row>
    <row r="80" spans="1:9" ht="26.25" thickBot="1" x14ac:dyDescent="0.25">
      <c r="A80" s="46" t="s">
        <v>353</v>
      </c>
      <c r="B80" s="88">
        <v>11113.6</v>
      </c>
      <c r="C80" s="88" t="s">
        <v>73</v>
      </c>
      <c r="D80" s="47" t="s">
        <v>362</v>
      </c>
      <c r="E80" s="47" t="s">
        <v>355</v>
      </c>
      <c r="F80" s="47" t="s">
        <v>100</v>
      </c>
      <c r="G80" s="47">
        <v>2</v>
      </c>
      <c r="H80" s="48">
        <v>17</v>
      </c>
      <c r="I80" s="49">
        <f t="shared" si="1"/>
        <v>34</v>
      </c>
    </row>
    <row r="81" spans="1:9" x14ac:dyDescent="0.2">
      <c r="A81" s="588" t="s">
        <v>353</v>
      </c>
      <c r="B81" s="579">
        <v>13069.21</v>
      </c>
      <c r="C81" s="579" t="s">
        <v>74</v>
      </c>
      <c r="D81" s="591"/>
      <c r="E81" s="37" t="s">
        <v>355</v>
      </c>
      <c r="F81" s="37" t="s">
        <v>100</v>
      </c>
      <c r="G81" s="37">
        <v>9</v>
      </c>
      <c r="H81" s="38">
        <v>17</v>
      </c>
      <c r="I81" s="39">
        <f t="shared" si="1"/>
        <v>153</v>
      </c>
    </row>
    <row r="82" spans="1:9" ht="12.75" customHeight="1" thickBot="1" x14ac:dyDescent="0.25">
      <c r="A82" s="590"/>
      <c r="B82" s="580"/>
      <c r="C82" s="580"/>
      <c r="D82" s="592"/>
      <c r="E82" s="40" t="s">
        <v>357</v>
      </c>
      <c r="F82" s="40" t="s">
        <v>100</v>
      </c>
      <c r="G82" s="40">
        <v>2</v>
      </c>
      <c r="H82" s="41">
        <v>18.54</v>
      </c>
      <c r="I82" s="42">
        <f t="shared" si="1"/>
        <v>37.08</v>
      </c>
    </row>
    <row r="83" spans="1:9" ht="26.25" thickBot="1" x14ac:dyDescent="0.25">
      <c r="A83" s="46" t="s">
        <v>353</v>
      </c>
      <c r="B83" s="609">
        <v>13500.16</v>
      </c>
      <c r="C83" s="609" t="s">
        <v>75</v>
      </c>
      <c r="D83" s="47" t="s">
        <v>362</v>
      </c>
      <c r="E83" s="493" t="s">
        <v>355</v>
      </c>
      <c r="F83" s="493" t="s">
        <v>100</v>
      </c>
      <c r="G83" s="493">
        <v>5</v>
      </c>
      <c r="H83" s="48">
        <v>17</v>
      </c>
      <c r="I83" s="49">
        <f t="shared" si="1"/>
        <v>85</v>
      </c>
    </row>
    <row r="84" spans="1:9" ht="12.75" customHeight="1" x14ac:dyDescent="0.2">
      <c r="A84" s="588" t="s">
        <v>118</v>
      </c>
      <c r="B84" s="610"/>
      <c r="C84" s="610"/>
      <c r="D84" s="591" t="s">
        <v>1158</v>
      </c>
      <c r="E84" s="37" t="s">
        <v>189</v>
      </c>
      <c r="F84" s="37" t="s">
        <v>104</v>
      </c>
      <c r="G84" s="37">
        <v>8</v>
      </c>
      <c r="H84" s="38">
        <v>36.659999999999997</v>
      </c>
      <c r="I84" s="39">
        <f t="shared" si="1"/>
        <v>293.27999999999997</v>
      </c>
    </row>
    <row r="85" spans="1:9" ht="12.75" customHeight="1" x14ac:dyDescent="0.2">
      <c r="A85" s="589"/>
      <c r="B85" s="610"/>
      <c r="C85" s="610"/>
      <c r="D85" s="595"/>
      <c r="E85" s="15" t="s">
        <v>193</v>
      </c>
      <c r="F85" s="15" t="s">
        <v>100</v>
      </c>
      <c r="G85" s="15">
        <v>6</v>
      </c>
      <c r="H85" s="16">
        <v>110.19</v>
      </c>
      <c r="I85" s="43">
        <f t="shared" si="1"/>
        <v>661.14</v>
      </c>
    </row>
    <row r="86" spans="1:9" x14ac:dyDescent="0.2">
      <c r="A86" s="589"/>
      <c r="B86" s="610"/>
      <c r="C86" s="610"/>
      <c r="D86" s="595"/>
      <c r="E86" s="295" t="s">
        <v>438</v>
      </c>
      <c r="F86" s="295" t="s">
        <v>100</v>
      </c>
      <c r="G86" s="295">
        <v>2</v>
      </c>
      <c r="H86" s="296">
        <v>66.5</v>
      </c>
      <c r="I86" s="299">
        <f t="shared" si="1"/>
        <v>133</v>
      </c>
    </row>
    <row r="87" spans="1:9" x14ac:dyDescent="0.2">
      <c r="A87" s="589"/>
      <c r="B87" s="610"/>
      <c r="C87" s="610"/>
      <c r="D87" s="595"/>
      <c r="E87" s="15" t="s">
        <v>429</v>
      </c>
      <c r="F87" s="15" t="s">
        <v>100</v>
      </c>
      <c r="G87" s="15">
        <v>4</v>
      </c>
      <c r="H87" s="16">
        <v>4.22</v>
      </c>
      <c r="I87" s="43">
        <f t="shared" si="1"/>
        <v>16.88</v>
      </c>
    </row>
    <row r="88" spans="1:9" x14ac:dyDescent="0.2">
      <c r="A88" s="589"/>
      <c r="B88" s="610"/>
      <c r="C88" s="610"/>
      <c r="D88" s="595"/>
      <c r="E88" s="15" t="s">
        <v>229</v>
      </c>
      <c r="F88" s="15" t="s">
        <v>100</v>
      </c>
      <c r="G88" s="15">
        <v>4</v>
      </c>
      <c r="H88" s="16">
        <v>43.84</v>
      </c>
      <c r="I88" s="43">
        <f t="shared" si="1"/>
        <v>175.36</v>
      </c>
    </row>
    <row r="89" spans="1:9" ht="13.5" thickBot="1" x14ac:dyDescent="0.25">
      <c r="A89" s="590"/>
      <c r="B89" s="611"/>
      <c r="C89" s="611"/>
      <c r="D89" s="592"/>
      <c r="E89" s="40" t="s">
        <v>191</v>
      </c>
      <c r="F89" s="40" t="s">
        <v>100</v>
      </c>
      <c r="G89" s="40">
        <v>10</v>
      </c>
      <c r="H89" s="41">
        <v>3</v>
      </c>
      <c r="I89" s="42">
        <f t="shared" si="1"/>
        <v>30</v>
      </c>
    </row>
    <row r="90" spans="1:9" ht="26.25" thickBot="1" x14ac:dyDescent="0.25">
      <c r="A90" s="46" t="s">
        <v>353</v>
      </c>
      <c r="B90" s="272">
        <v>15886.27</v>
      </c>
      <c r="C90" s="88" t="s">
        <v>76</v>
      </c>
      <c r="D90" s="47" t="s">
        <v>362</v>
      </c>
      <c r="E90" s="47" t="s">
        <v>355</v>
      </c>
      <c r="F90" s="47" t="s">
        <v>100</v>
      </c>
      <c r="G90" s="47">
        <v>20</v>
      </c>
      <c r="H90" s="48">
        <v>9.42</v>
      </c>
      <c r="I90" s="49">
        <f t="shared" si="1"/>
        <v>188.4</v>
      </c>
    </row>
    <row r="91" spans="1:9" x14ac:dyDescent="0.2">
      <c r="A91" s="588" t="s">
        <v>353</v>
      </c>
      <c r="B91" s="579">
        <v>12755.09</v>
      </c>
      <c r="C91" s="579" t="s">
        <v>77</v>
      </c>
      <c r="D91" s="591" t="s">
        <v>362</v>
      </c>
      <c r="E91" s="37" t="s">
        <v>355</v>
      </c>
      <c r="F91" s="37" t="s">
        <v>100</v>
      </c>
      <c r="G91" s="37">
        <v>6</v>
      </c>
      <c r="H91" s="38">
        <v>9.42</v>
      </c>
      <c r="I91" s="39">
        <f t="shared" si="1"/>
        <v>56.519999999999996</v>
      </c>
    </row>
    <row r="92" spans="1:9" ht="12.75" customHeight="1" x14ac:dyDescent="0.2">
      <c r="A92" s="589"/>
      <c r="B92" s="581"/>
      <c r="C92" s="581"/>
      <c r="D92" s="595"/>
      <c r="E92" s="35" t="s">
        <v>357</v>
      </c>
      <c r="F92" s="35" t="s">
        <v>100</v>
      </c>
      <c r="G92" s="35">
        <v>2</v>
      </c>
      <c r="H92" s="36">
        <v>18.54</v>
      </c>
      <c r="I92" s="160">
        <f t="shared" si="1"/>
        <v>37.08</v>
      </c>
    </row>
    <row r="93" spans="1:9" ht="12.75" customHeight="1" thickBot="1" x14ac:dyDescent="0.25">
      <c r="A93" s="590"/>
      <c r="B93" s="581"/>
      <c r="C93" s="581"/>
      <c r="D93" s="592"/>
      <c r="E93" s="40" t="s">
        <v>1294</v>
      </c>
      <c r="F93" s="40" t="s">
        <v>100</v>
      </c>
      <c r="G93" s="40">
        <v>6</v>
      </c>
      <c r="H93" s="41">
        <v>40.4</v>
      </c>
      <c r="I93" s="42">
        <f t="shared" si="1"/>
        <v>242.39999999999998</v>
      </c>
    </row>
    <row r="94" spans="1:9" ht="12.75" customHeight="1" x14ac:dyDescent="0.2">
      <c r="A94" s="588" t="s">
        <v>187</v>
      </c>
      <c r="B94" s="581"/>
      <c r="C94" s="581"/>
      <c r="D94" s="579" t="s">
        <v>1356</v>
      </c>
      <c r="E94" s="37" t="s">
        <v>336</v>
      </c>
      <c r="F94" s="37" t="s">
        <v>104</v>
      </c>
      <c r="G94" s="37">
        <v>4</v>
      </c>
      <c r="H94" s="38">
        <v>52.03</v>
      </c>
      <c r="I94" s="39">
        <f t="shared" si="1"/>
        <v>208.12</v>
      </c>
    </row>
    <row r="95" spans="1:9" ht="13.5" thickBot="1" x14ac:dyDescent="0.25">
      <c r="A95" s="590"/>
      <c r="B95" s="580"/>
      <c r="C95" s="580"/>
      <c r="D95" s="580"/>
      <c r="E95" s="86" t="s">
        <v>1357</v>
      </c>
      <c r="F95" s="86" t="s">
        <v>100</v>
      </c>
      <c r="G95" s="86">
        <v>2</v>
      </c>
      <c r="H95" s="87">
        <v>100</v>
      </c>
      <c r="I95" s="203">
        <f t="shared" si="1"/>
        <v>200</v>
      </c>
    </row>
    <row r="96" spans="1:9" ht="12.75" customHeight="1" x14ac:dyDescent="0.2">
      <c r="A96" s="588" t="s">
        <v>353</v>
      </c>
      <c r="B96" s="579">
        <v>16519.53</v>
      </c>
      <c r="C96" s="579" t="s">
        <v>78</v>
      </c>
      <c r="D96" s="591" t="s">
        <v>362</v>
      </c>
      <c r="E96" s="37" t="s">
        <v>355</v>
      </c>
      <c r="F96" s="37" t="s">
        <v>100</v>
      </c>
      <c r="G96" s="37">
        <v>6</v>
      </c>
      <c r="H96" s="38">
        <v>17</v>
      </c>
      <c r="I96" s="298">
        <f t="shared" si="1"/>
        <v>102</v>
      </c>
    </row>
    <row r="97" spans="1:9" ht="12.75" customHeight="1" thickBot="1" x14ac:dyDescent="0.25">
      <c r="A97" s="590"/>
      <c r="B97" s="581"/>
      <c r="C97" s="581"/>
      <c r="D97" s="592"/>
      <c r="E97" s="86" t="s">
        <v>356</v>
      </c>
      <c r="F97" s="86" t="s">
        <v>100</v>
      </c>
      <c r="G97" s="86">
        <v>1</v>
      </c>
      <c r="H97" s="87">
        <v>44.8</v>
      </c>
      <c r="I97" s="203">
        <f t="shared" si="1"/>
        <v>44.8</v>
      </c>
    </row>
    <row r="98" spans="1:9" ht="12.75" customHeight="1" x14ac:dyDescent="0.2">
      <c r="A98" s="588" t="s">
        <v>1487</v>
      </c>
      <c r="B98" s="581"/>
      <c r="C98" s="581"/>
      <c r="D98" s="579" t="s">
        <v>131</v>
      </c>
      <c r="E98" s="37" t="s">
        <v>244</v>
      </c>
      <c r="F98" s="37" t="s">
        <v>100</v>
      </c>
      <c r="G98" s="37">
        <v>1</v>
      </c>
      <c r="H98" s="38">
        <v>290</v>
      </c>
      <c r="I98" s="39">
        <f t="shared" si="1"/>
        <v>290</v>
      </c>
    </row>
    <row r="99" spans="1:9" ht="12.75" customHeight="1" x14ac:dyDescent="0.2">
      <c r="A99" s="589"/>
      <c r="B99" s="581"/>
      <c r="C99" s="581"/>
      <c r="D99" s="581"/>
      <c r="E99" s="35" t="s">
        <v>571</v>
      </c>
      <c r="F99" s="35" t="s">
        <v>100</v>
      </c>
      <c r="G99" s="35">
        <v>8</v>
      </c>
      <c r="H99" s="36">
        <v>27</v>
      </c>
      <c r="I99" s="160">
        <f t="shared" si="1"/>
        <v>216</v>
      </c>
    </row>
    <row r="100" spans="1:9" ht="12.75" customHeight="1" x14ac:dyDescent="0.2">
      <c r="A100" s="589"/>
      <c r="B100" s="581"/>
      <c r="C100" s="581"/>
      <c r="D100" s="581"/>
      <c r="E100" s="35" t="s">
        <v>1471</v>
      </c>
      <c r="F100" s="35" t="s">
        <v>104</v>
      </c>
      <c r="G100" s="35">
        <v>24</v>
      </c>
      <c r="H100" s="36">
        <v>135.87</v>
      </c>
      <c r="I100" s="160">
        <f t="shared" si="1"/>
        <v>3260.88</v>
      </c>
    </row>
    <row r="101" spans="1:9" ht="12.75" customHeight="1" x14ac:dyDescent="0.2">
      <c r="A101" s="589"/>
      <c r="B101" s="581"/>
      <c r="C101" s="581"/>
      <c r="D101" s="581"/>
      <c r="E101" s="35" t="s">
        <v>1050</v>
      </c>
      <c r="F101" s="35" t="s">
        <v>104</v>
      </c>
      <c r="G101" s="35">
        <v>8</v>
      </c>
      <c r="H101" s="36">
        <v>37.21</v>
      </c>
      <c r="I101" s="160">
        <f t="shared" si="1"/>
        <v>297.68</v>
      </c>
    </row>
    <row r="102" spans="1:9" ht="12.75" customHeight="1" x14ac:dyDescent="0.2">
      <c r="A102" s="589"/>
      <c r="B102" s="581"/>
      <c r="C102" s="581"/>
      <c r="D102" s="581"/>
      <c r="E102" s="35" t="s">
        <v>240</v>
      </c>
      <c r="F102" s="35" t="s">
        <v>100</v>
      </c>
      <c r="G102" s="35">
        <v>2</v>
      </c>
      <c r="H102" s="36">
        <v>320</v>
      </c>
      <c r="I102" s="160">
        <f t="shared" si="1"/>
        <v>640</v>
      </c>
    </row>
    <row r="103" spans="1:9" ht="12.75" customHeight="1" x14ac:dyDescent="0.2">
      <c r="A103" s="589"/>
      <c r="B103" s="581"/>
      <c r="C103" s="581"/>
      <c r="D103" s="581"/>
      <c r="E103" s="35" t="s">
        <v>656</v>
      </c>
      <c r="F103" s="35" t="s">
        <v>100</v>
      </c>
      <c r="G103" s="35">
        <v>2</v>
      </c>
      <c r="H103" s="36">
        <v>155.69999999999999</v>
      </c>
      <c r="I103" s="160">
        <f t="shared" si="1"/>
        <v>311.39999999999998</v>
      </c>
    </row>
    <row r="104" spans="1:9" ht="12.75" customHeight="1" x14ac:dyDescent="0.2">
      <c r="A104" s="589"/>
      <c r="B104" s="581"/>
      <c r="C104" s="581"/>
      <c r="D104" s="581"/>
      <c r="E104" s="35" t="s">
        <v>959</v>
      </c>
      <c r="F104" s="35" t="s">
        <v>100</v>
      </c>
      <c r="G104" s="35">
        <v>22</v>
      </c>
      <c r="H104" s="36">
        <v>9.52</v>
      </c>
      <c r="I104" s="160">
        <f t="shared" si="1"/>
        <v>209.44</v>
      </c>
    </row>
    <row r="105" spans="1:9" ht="12.75" customHeight="1" x14ac:dyDescent="0.2">
      <c r="A105" s="589"/>
      <c r="B105" s="581"/>
      <c r="C105" s="581"/>
      <c r="D105" s="581"/>
      <c r="E105" s="35" t="s">
        <v>1472</v>
      </c>
      <c r="F105" s="35" t="s">
        <v>100</v>
      </c>
      <c r="G105" s="35">
        <v>4</v>
      </c>
      <c r="H105" s="36">
        <v>9.15</v>
      </c>
      <c r="I105" s="160">
        <f t="shared" si="1"/>
        <v>36.6</v>
      </c>
    </row>
    <row r="106" spans="1:9" ht="12.75" customHeight="1" x14ac:dyDescent="0.2">
      <c r="A106" s="589"/>
      <c r="B106" s="581"/>
      <c r="C106" s="581"/>
      <c r="D106" s="581"/>
      <c r="E106" s="35" t="s">
        <v>1473</v>
      </c>
      <c r="F106" s="35" t="s">
        <v>100</v>
      </c>
      <c r="G106" s="35">
        <v>4</v>
      </c>
      <c r="H106" s="36">
        <v>8.17</v>
      </c>
      <c r="I106" s="160">
        <f t="shared" si="1"/>
        <v>32.68</v>
      </c>
    </row>
    <row r="107" spans="1:9" ht="12.75" customHeight="1" x14ac:dyDescent="0.2">
      <c r="A107" s="589"/>
      <c r="B107" s="581"/>
      <c r="C107" s="581"/>
      <c r="D107" s="581"/>
      <c r="E107" s="35" t="s">
        <v>193</v>
      </c>
      <c r="F107" s="35" t="s">
        <v>100</v>
      </c>
      <c r="G107" s="35">
        <v>22</v>
      </c>
      <c r="H107" s="36">
        <v>110.19</v>
      </c>
      <c r="I107" s="160">
        <f t="shared" si="1"/>
        <v>2424.1799999999998</v>
      </c>
    </row>
    <row r="108" spans="1:9" ht="12.75" customHeight="1" x14ac:dyDescent="0.2">
      <c r="A108" s="589"/>
      <c r="B108" s="581"/>
      <c r="C108" s="581"/>
      <c r="D108" s="581"/>
      <c r="E108" s="35" t="s">
        <v>229</v>
      </c>
      <c r="F108" s="35" t="s">
        <v>100</v>
      </c>
      <c r="G108" s="35">
        <v>22</v>
      </c>
      <c r="H108" s="36">
        <v>47.38</v>
      </c>
      <c r="I108" s="160">
        <f t="shared" si="1"/>
        <v>1042.3600000000001</v>
      </c>
    </row>
    <row r="109" spans="1:9" ht="12.75" customHeight="1" x14ac:dyDescent="0.2">
      <c r="A109" s="589"/>
      <c r="B109" s="581"/>
      <c r="C109" s="581"/>
      <c r="D109" s="581"/>
      <c r="E109" s="35" t="s">
        <v>542</v>
      </c>
      <c r="F109" s="35" t="s">
        <v>100</v>
      </c>
      <c r="G109" s="35">
        <v>6</v>
      </c>
      <c r="H109" s="36">
        <v>5.4</v>
      </c>
      <c r="I109" s="160">
        <f t="shared" si="1"/>
        <v>32.400000000000006</v>
      </c>
    </row>
    <row r="110" spans="1:9" ht="12.75" customHeight="1" x14ac:dyDescent="0.2">
      <c r="A110" s="589"/>
      <c r="B110" s="581"/>
      <c r="C110" s="581"/>
      <c r="D110" s="581"/>
      <c r="E110" s="35" t="s">
        <v>1469</v>
      </c>
      <c r="F110" s="35" t="s">
        <v>100</v>
      </c>
      <c r="G110" s="35">
        <v>10</v>
      </c>
      <c r="H110" s="36">
        <v>3</v>
      </c>
      <c r="I110" s="160">
        <f t="shared" si="1"/>
        <v>30</v>
      </c>
    </row>
    <row r="111" spans="1:9" ht="12.75" customHeight="1" x14ac:dyDescent="0.2">
      <c r="A111" s="589"/>
      <c r="B111" s="581"/>
      <c r="C111" s="581"/>
      <c r="D111" s="581"/>
      <c r="E111" s="35" t="s">
        <v>1474</v>
      </c>
      <c r="F111" s="35" t="s">
        <v>100</v>
      </c>
      <c r="G111" s="35">
        <v>10</v>
      </c>
      <c r="H111" s="36">
        <v>3.75</v>
      </c>
      <c r="I111" s="160">
        <f t="shared" si="1"/>
        <v>37.5</v>
      </c>
    </row>
    <row r="112" spans="1:9" ht="12.75" customHeight="1" x14ac:dyDescent="0.2">
      <c r="A112" s="589"/>
      <c r="B112" s="581"/>
      <c r="C112" s="581"/>
      <c r="D112" s="581"/>
      <c r="E112" s="35" t="s">
        <v>1475</v>
      </c>
      <c r="F112" s="35" t="s">
        <v>100</v>
      </c>
      <c r="G112" s="35">
        <v>1</v>
      </c>
      <c r="H112" s="36">
        <v>487.56</v>
      </c>
      <c r="I112" s="160">
        <f t="shared" si="1"/>
        <v>487.56</v>
      </c>
    </row>
    <row r="113" spans="1:9" ht="12.75" customHeight="1" x14ac:dyDescent="0.2">
      <c r="A113" s="589"/>
      <c r="B113" s="581"/>
      <c r="C113" s="581"/>
      <c r="D113" s="581"/>
      <c r="E113" s="35" t="s">
        <v>1062</v>
      </c>
      <c r="F113" s="35" t="s">
        <v>100</v>
      </c>
      <c r="G113" s="35">
        <v>1</v>
      </c>
      <c r="H113" s="36">
        <v>102.25</v>
      </c>
      <c r="I113" s="160">
        <f t="shared" si="1"/>
        <v>102.25</v>
      </c>
    </row>
    <row r="114" spans="1:9" ht="12.75" customHeight="1" x14ac:dyDescent="0.2">
      <c r="A114" s="589"/>
      <c r="B114" s="581"/>
      <c r="C114" s="581"/>
      <c r="D114" s="581"/>
      <c r="E114" s="35" t="s">
        <v>941</v>
      </c>
      <c r="F114" s="35" t="s">
        <v>100</v>
      </c>
      <c r="G114" s="35">
        <v>1</v>
      </c>
      <c r="H114" s="36">
        <v>8.1199999999999992</v>
      </c>
      <c r="I114" s="160">
        <f t="shared" si="1"/>
        <v>8.1199999999999992</v>
      </c>
    </row>
    <row r="115" spans="1:9" ht="12.75" customHeight="1" x14ac:dyDescent="0.2">
      <c r="A115" s="589"/>
      <c r="B115" s="581"/>
      <c r="C115" s="581"/>
      <c r="D115" s="581"/>
      <c r="E115" s="35" t="s">
        <v>596</v>
      </c>
      <c r="F115" s="35" t="s">
        <v>100</v>
      </c>
      <c r="G115" s="35">
        <v>1</v>
      </c>
      <c r="H115" s="36">
        <v>190.25</v>
      </c>
      <c r="I115" s="160">
        <f t="shared" si="1"/>
        <v>190.25</v>
      </c>
    </row>
    <row r="116" spans="1:9" ht="12.75" customHeight="1" x14ac:dyDescent="0.2">
      <c r="A116" s="589"/>
      <c r="B116" s="581"/>
      <c r="C116" s="581"/>
      <c r="D116" s="581"/>
      <c r="E116" s="35" t="s">
        <v>990</v>
      </c>
      <c r="F116" s="35" t="s">
        <v>104</v>
      </c>
      <c r="G116" s="35">
        <v>2</v>
      </c>
      <c r="H116" s="36">
        <v>56.72</v>
      </c>
      <c r="I116" s="160">
        <f t="shared" si="1"/>
        <v>113.44</v>
      </c>
    </row>
    <row r="117" spans="1:9" ht="12.75" customHeight="1" x14ac:dyDescent="0.2">
      <c r="A117" s="589"/>
      <c r="B117" s="581"/>
      <c r="C117" s="581"/>
      <c r="D117" s="581"/>
      <c r="E117" s="35" t="s">
        <v>229</v>
      </c>
      <c r="F117" s="35" t="s">
        <v>100</v>
      </c>
      <c r="G117" s="35">
        <v>12</v>
      </c>
      <c r="H117" s="36">
        <v>47.38</v>
      </c>
      <c r="I117" s="160">
        <f t="shared" si="1"/>
        <v>568.56000000000006</v>
      </c>
    </row>
    <row r="118" spans="1:9" ht="12.75" customHeight="1" x14ac:dyDescent="0.2">
      <c r="A118" s="589"/>
      <c r="B118" s="581"/>
      <c r="C118" s="581"/>
      <c r="D118" s="581"/>
      <c r="E118" s="35" t="s">
        <v>1476</v>
      </c>
      <c r="F118" s="35" t="s">
        <v>100</v>
      </c>
      <c r="G118" s="35">
        <v>4</v>
      </c>
      <c r="H118" s="36">
        <v>4.22</v>
      </c>
      <c r="I118" s="160">
        <f t="shared" si="1"/>
        <v>16.88</v>
      </c>
    </row>
    <row r="119" spans="1:9" ht="12.75" customHeight="1" x14ac:dyDescent="0.2">
      <c r="A119" s="589"/>
      <c r="B119" s="581"/>
      <c r="C119" s="581"/>
      <c r="D119" s="581"/>
      <c r="E119" s="35" t="s">
        <v>1469</v>
      </c>
      <c r="F119" s="35" t="s">
        <v>100</v>
      </c>
      <c r="G119" s="35">
        <v>15</v>
      </c>
      <c r="H119" s="36">
        <v>3</v>
      </c>
      <c r="I119" s="160">
        <f t="shared" si="1"/>
        <v>45</v>
      </c>
    </row>
    <row r="120" spans="1:9" ht="12.75" customHeight="1" x14ac:dyDescent="0.2">
      <c r="A120" s="589"/>
      <c r="B120" s="581"/>
      <c r="C120" s="581"/>
      <c r="D120" s="581"/>
      <c r="E120" s="35" t="s">
        <v>249</v>
      </c>
      <c r="F120" s="35" t="s">
        <v>100</v>
      </c>
      <c r="G120" s="35">
        <v>5</v>
      </c>
      <c r="H120" s="36">
        <v>75</v>
      </c>
      <c r="I120" s="160">
        <f t="shared" si="1"/>
        <v>375</v>
      </c>
    </row>
    <row r="121" spans="1:9" ht="12.75" customHeight="1" x14ac:dyDescent="0.2">
      <c r="A121" s="589"/>
      <c r="B121" s="581"/>
      <c r="C121" s="581"/>
      <c r="D121" s="581"/>
      <c r="E121" s="35" t="s">
        <v>1471</v>
      </c>
      <c r="F121" s="35" t="s">
        <v>100</v>
      </c>
      <c r="G121" s="35">
        <v>8</v>
      </c>
      <c r="H121" s="36">
        <v>135.87</v>
      </c>
      <c r="I121" s="160">
        <f t="shared" si="1"/>
        <v>1086.96</v>
      </c>
    </row>
    <row r="122" spans="1:9" ht="12.75" customHeight="1" x14ac:dyDescent="0.2">
      <c r="A122" s="589"/>
      <c r="B122" s="581"/>
      <c r="C122" s="581"/>
      <c r="D122" s="581"/>
      <c r="E122" s="35" t="s">
        <v>1050</v>
      </c>
      <c r="F122" s="35" t="s">
        <v>100</v>
      </c>
      <c r="G122" s="35">
        <v>8</v>
      </c>
      <c r="H122" s="36">
        <v>37.21</v>
      </c>
      <c r="I122" s="160">
        <f t="shared" si="1"/>
        <v>297.68</v>
      </c>
    </row>
    <row r="123" spans="1:9" ht="12.75" customHeight="1" x14ac:dyDescent="0.2">
      <c r="A123" s="589"/>
      <c r="B123" s="581"/>
      <c r="C123" s="581"/>
      <c r="D123" s="581"/>
      <c r="E123" s="35" t="s">
        <v>1477</v>
      </c>
      <c r="F123" s="35" t="s">
        <v>100</v>
      </c>
      <c r="G123" s="35">
        <v>1</v>
      </c>
      <c r="H123" s="36">
        <v>112.45</v>
      </c>
      <c r="I123" s="160">
        <f t="shared" si="1"/>
        <v>112.45</v>
      </c>
    </row>
    <row r="124" spans="1:9" ht="12.75" customHeight="1" x14ac:dyDescent="0.2">
      <c r="A124" s="589"/>
      <c r="B124" s="581"/>
      <c r="C124" s="581"/>
      <c r="D124" s="581"/>
      <c r="E124" s="15" t="s">
        <v>1478</v>
      </c>
      <c r="F124" s="15" t="s">
        <v>100</v>
      </c>
      <c r="G124" s="15">
        <v>1</v>
      </c>
      <c r="H124" s="16">
        <v>16</v>
      </c>
      <c r="I124" s="43">
        <f t="shared" si="1"/>
        <v>16</v>
      </c>
    </row>
    <row r="125" spans="1:9" ht="12.75" customHeight="1" x14ac:dyDescent="0.2">
      <c r="A125" s="589"/>
      <c r="B125" s="581"/>
      <c r="C125" s="581"/>
      <c r="D125" s="581"/>
      <c r="E125" s="15" t="s">
        <v>206</v>
      </c>
      <c r="F125" s="15" t="s">
        <v>100</v>
      </c>
      <c r="G125" s="15">
        <v>1</v>
      </c>
      <c r="H125" s="16">
        <v>5.28</v>
      </c>
      <c r="I125" s="43">
        <f t="shared" si="1"/>
        <v>5.28</v>
      </c>
    </row>
    <row r="126" spans="1:9" ht="12.75" customHeight="1" x14ac:dyDescent="0.2">
      <c r="A126" s="589"/>
      <c r="B126" s="581"/>
      <c r="C126" s="581"/>
      <c r="D126" s="581"/>
      <c r="E126" s="15" t="s">
        <v>1265</v>
      </c>
      <c r="F126" s="15" t="s">
        <v>100</v>
      </c>
      <c r="G126" s="15">
        <v>1</v>
      </c>
      <c r="H126" s="16">
        <v>50.86</v>
      </c>
      <c r="I126" s="43">
        <f t="shared" si="1"/>
        <v>50.86</v>
      </c>
    </row>
    <row r="127" spans="1:9" ht="12.75" customHeight="1" x14ac:dyDescent="0.2">
      <c r="A127" s="589"/>
      <c r="B127" s="581"/>
      <c r="C127" s="581"/>
      <c r="D127" s="581"/>
      <c r="E127" s="15" t="s">
        <v>1479</v>
      </c>
      <c r="F127" s="15" t="s">
        <v>100</v>
      </c>
      <c r="G127" s="15">
        <v>1</v>
      </c>
      <c r="H127" s="16">
        <v>15</v>
      </c>
      <c r="I127" s="43">
        <f t="shared" si="1"/>
        <v>15</v>
      </c>
    </row>
    <row r="128" spans="1:9" ht="12.75" customHeight="1" x14ac:dyDescent="0.2">
      <c r="A128" s="589"/>
      <c r="B128" s="581"/>
      <c r="C128" s="581"/>
      <c r="D128" s="581"/>
      <c r="E128" s="15" t="s">
        <v>1480</v>
      </c>
      <c r="F128" s="15" t="s">
        <v>100</v>
      </c>
      <c r="G128" s="15">
        <v>2</v>
      </c>
      <c r="H128" s="16">
        <v>85</v>
      </c>
      <c r="I128" s="43">
        <f t="shared" si="1"/>
        <v>170</v>
      </c>
    </row>
    <row r="129" spans="1:9" ht="12.75" customHeight="1" x14ac:dyDescent="0.2">
      <c r="A129" s="589"/>
      <c r="B129" s="581"/>
      <c r="C129" s="581"/>
      <c r="D129" s="581"/>
      <c r="E129" s="15" t="s">
        <v>1481</v>
      </c>
      <c r="F129" s="15" t="s">
        <v>100</v>
      </c>
      <c r="G129" s="15">
        <v>10</v>
      </c>
      <c r="H129" s="16">
        <v>90</v>
      </c>
      <c r="I129" s="43">
        <f t="shared" si="1"/>
        <v>900</v>
      </c>
    </row>
    <row r="130" spans="1:9" ht="12.75" customHeight="1" x14ac:dyDescent="0.2">
      <c r="A130" s="589"/>
      <c r="B130" s="581"/>
      <c r="C130" s="581"/>
      <c r="D130" s="581"/>
      <c r="E130" s="15" t="s">
        <v>1308</v>
      </c>
      <c r="F130" s="15" t="s">
        <v>100</v>
      </c>
      <c r="G130" s="15">
        <v>3</v>
      </c>
      <c r="H130" s="16">
        <v>120</v>
      </c>
      <c r="I130" s="43">
        <f t="shared" si="1"/>
        <v>360</v>
      </c>
    </row>
    <row r="131" spans="1:9" ht="12.75" customHeight="1" x14ac:dyDescent="0.2">
      <c r="A131" s="589"/>
      <c r="B131" s="581"/>
      <c r="C131" s="581"/>
      <c r="D131" s="581"/>
      <c r="E131" s="15" t="s">
        <v>1482</v>
      </c>
      <c r="F131" s="15" t="s">
        <v>100</v>
      </c>
      <c r="G131" s="15">
        <v>2</v>
      </c>
      <c r="H131" s="16">
        <v>15</v>
      </c>
      <c r="I131" s="43">
        <f t="shared" si="1"/>
        <v>30</v>
      </c>
    </row>
    <row r="132" spans="1:9" ht="12.75" customHeight="1" x14ac:dyDescent="0.2">
      <c r="A132" s="589"/>
      <c r="B132" s="581"/>
      <c r="C132" s="581"/>
      <c r="D132" s="581"/>
      <c r="E132" s="15" t="s">
        <v>1483</v>
      </c>
      <c r="F132" s="15" t="s">
        <v>100</v>
      </c>
      <c r="G132" s="15">
        <v>4</v>
      </c>
      <c r="H132" s="16">
        <v>7</v>
      </c>
      <c r="I132" s="43">
        <f t="shared" si="1"/>
        <v>28</v>
      </c>
    </row>
    <row r="133" spans="1:9" ht="12.75" customHeight="1" x14ac:dyDescent="0.2">
      <c r="A133" s="589"/>
      <c r="B133" s="581"/>
      <c r="C133" s="581"/>
      <c r="D133" s="581"/>
      <c r="E133" s="15" t="s">
        <v>543</v>
      </c>
      <c r="F133" s="15" t="s">
        <v>100</v>
      </c>
      <c r="G133" s="15">
        <v>2</v>
      </c>
      <c r="H133" s="16">
        <v>20</v>
      </c>
      <c r="I133" s="43">
        <f t="shared" si="1"/>
        <v>40</v>
      </c>
    </row>
    <row r="134" spans="1:9" ht="12.75" customHeight="1" x14ac:dyDescent="0.2">
      <c r="A134" s="589"/>
      <c r="B134" s="581"/>
      <c r="C134" s="581"/>
      <c r="D134" s="581"/>
      <c r="E134" s="15" t="s">
        <v>1484</v>
      </c>
      <c r="F134" s="15" t="s">
        <v>100</v>
      </c>
      <c r="G134" s="15">
        <v>2</v>
      </c>
      <c r="H134" s="16">
        <v>230</v>
      </c>
      <c r="I134" s="43">
        <f t="shared" si="1"/>
        <v>460</v>
      </c>
    </row>
    <row r="135" spans="1:9" ht="12.75" customHeight="1" x14ac:dyDescent="0.2">
      <c r="A135" s="589"/>
      <c r="B135" s="581"/>
      <c r="C135" s="581"/>
      <c r="D135" s="581"/>
      <c r="E135" s="15" t="s">
        <v>1485</v>
      </c>
      <c r="F135" s="15" t="s">
        <v>100</v>
      </c>
      <c r="G135" s="15">
        <v>3</v>
      </c>
      <c r="H135" s="16">
        <v>65</v>
      </c>
      <c r="I135" s="43">
        <f t="shared" si="1"/>
        <v>195</v>
      </c>
    </row>
    <row r="136" spans="1:9" ht="12.75" customHeight="1" x14ac:dyDescent="0.2">
      <c r="A136" s="589"/>
      <c r="B136" s="581"/>
      <c r="C136" s="581"/>
      <c r="D136" s="581"/>
      <c r="E136" s="15" t="s">
        <v>959</v>
      </c>
      <c r="F136" s="15" t="s">
        <v>100</v>
      </c>
      <c r="G136" s="15">
        <v>3</v>
      </c>
      <c r="H136" s="16">
        <v>25</v>
      </c>
      <c r="I136" s="43">
        <f t="shared" si="1"/>
        <v>75</v>
      </c>
    </row>
    <row r="137" spans="1:9" ht="12.75" customHeight="1" x14ac:dyDescent="0.2">
      <c r="A137" s="589"/>
      <c r="B137" s="581"/>
      <c r="C137" s="581"/>
      <c r="D137" s="581"/>
      <c r="E137" s="15" t="s">
        <v>1486</v>
      </c>
      <c r="F137" s="15" t="s">
        <v>100</v>
      </c>
      <c r="G137" s="15">
        <v>1</v>
      </c>
      <c r="H137" s="16">
        <v>110</v>
      </c>
      <c r="I137" s="43">
        <f t="shared" si="1"/>
        <v>110</v>
      </c>
    </row>
    <row r="138" spans="1:9" ht="12.75" customHeight="1" x14ac:dyDescent="0.2">
      <c r="A138" s="589"/>
      <c r="B138" s="581"/>
      <c r="C138" s="581"/>
      <c r="D138" s="581"/>
      <c r="E138" s="15" t="s">
        <v>1481</v>
      </c>
      <c r="F138" s="15" t="s">
        <v>100</v>
      </c>
      <c r="G138" s="15">
        <v>2</v>
      </c>
      <c r="H138" s="16">
        <v>90</v>
      </c>
      <c r="I138" s="43">
        <f t="shared" si="1"/>
        <v>180</v>
      </c>
    </row>
    <row r="139" spans="1:9" ht="12.75" customHeight="1" x14ac:dyDescent="0.2">
      <c r="A139" s="589"/>
      <c r="B139" s="581"/>
      <c r="C139" s="581"/>
      <c r="D139" s="581"/>
      <c r="E139" s="15" t="s">
        <v>997</v>
      </c>
      <c r="F139" s="15" t="s">
        <v>100</v>
      </c>
      <c r="G139" s="15">
        <v>3</v>
      </c>
      <c r="H139" s="16">
        <v>32</v>
      </c>
      <c r="I139" s="43">
        <f t="shared" si="1"/>
        <v>96</v>
      </c>
    </row>
    <row r="140" spans="1:9" ht="12.75" customHeight="1" x14ac:dyDescent="0.2">
      <c r="A140" s="589"/>
      <c r="B140" s="581"/>
      <c r="C140" s="581"/>
      <c r="D140" s="581"/>
      <c r="E140" s="15" t="s">
        <v>1253</v>
      </c>
      <c r="F140" s="15" t="s">
        <v>100</v>
      </c>
      <c r="G140" s="15">
        <v>3</v>
      </c>
      <c r="H140" s="16">
        <v>70</v>
      </c>
      <c r="I140" s="43">
        <f t="shared" si="1"/>
        <v>210</v>
      </c>
    </row>
    <row r="141" spans="1:9" ht="12.75" customHeight="1" x14ac:dyDescent="0.2">
      <c r="A141" s="589"/>
      <c r="B141" s="581"/>
      <c r="C141" s="581"/>
      <c r="D141" s="581"/>
      <c r="E141" s="15" t="s">
        <v>1276</v>
      </c>
      <c r="F141" s="15" t="s">
        <v>100</v>
      </c>
      <c r="G141" s="15">
        <v>1</v>
      </c>
      <c r="H141" s="16">
        <v>57.25</v>
      </c>
      <c r="I141" s="43">
        <f t="shared" si="1"/>
        <v>57.25</v>
      </c>
    </row>
    <row r="142" spans="1:9" ht="12.75" customHeight="1" x14ac:dyDescent="0.2">
      <c r="A142" s="589"/>
      <c r="B142" s="581"/>
      <c r="C142" s="581"/>
      <c r="D142" s="581"/>
      <c r="E142" s="15" t="s">
        <v>1488</v>
      </c>
      <c r="F142" s="15" t="s">
        <v>100</v>
      </c>
      <c r="G142" s="15">
        <v>1</v>
      </c>
      <c r="H142" s="16">
        <v>172.7</v>
      </c>
      <c r="I142" s="43">
        <f t="shared" si="1"/>
        <v>172.7</v>
      </c>
    </row>
    <row r="143" spans="1:9" ht="12.75" customHeight="1" x14ac:dyDescent="0.2">
      <c r="A143" s="589"/>
      <c r="B143" s="581"/>
      <c r="C143" s="581"/>
      <c r="D143" s="581"/>
      <c r="E143" s="15" t="s">
        <v>342</v>
      </c>
      <c r="F143" s="15" t="s">
        <v>100</v>
      </c>
      <c r="G143" s="15">
        <v>3</v>
      </c>
      <c r="H143" s="16">
        <v>88.1</v>
      </c>
      <c r="I143" s="43">
        <f t="shared" si="1"/>
        <v>264.29999999999995</v>
      </c>
    </row>
    <row r="144" spans="1:9" ht="12.75" customHeight="1" x14ac:dyDescent="0.2">
      <c r="A144" s="589"/>
      <c r="B144" s="581"/>
      <c r="C144" s="581"/>
      <c r="D144" s="581"/>
      <c r="E144" s="15" t="s">
        <v>780</v>
      </c>
      <c r="F144" s="15" t="s">
        <v>100</v>
      </c>
      <c r="G144" s="15">
        <v>1</v>
      </c>
      <c r="H144" s="16">
        <v>235.8</v>
      </c>
      <c r="I144" s="43">
        <f t="shared" si="1"/>
        <v>235.8</v>
      </c>
    </row>
    <row r="145" spans="1:9" ht="12.75" customHeight="1" x14ac:dyDescent="0.2">
      <c r="A145" s="589"/>
      <c r="B145" s="581"/>
      <c r="C145" s="581"/>
      <c r="D145" s="581"/>
      <c r="E145" s="15" t="s">
        <v>1489</v>
      </c>
      <c r="F145" s="15" t="s">
        <v>100</v>
      </c>
      <c r="G145" s="15">
        <v>1</v>
      </c>
      <c r="H145" s="16">
        <v>13.04</v>
      </c>
      <c r="I145" s="43">
        <f t="shared" si="1"/>
        <v>13.04</v>
      </c>
    </row>
    <row r="146" spans="1:9" ht="12.75" customHeight="1" x14ac:dyDescent="0.2">
      <c r="A146" s="589"/>
      <c r="B146" s="581"/>
      <c r="C146" s="581"/>
      <c r="D146" s="581"/>
      <c r="E146" s="15" t="s">
        <v>571</v>
      </c>
      <c r="F146" s="15" t="s">
        <v>100</v>
      </c>
      <c r="G146" s="15">
        <v>4</v>
      </c>
      <c r="H146" s="16">
        <v>27</v>
      </c>
      <c r="I146" s="43">
        <f t="shared" si="1"/>
        <v>108</v>
      </c>
    </row>
    <row r="147" spans="1:9" ht="12.75" customHeight="1" x14ac:dyDescent="0.2">
      <c r="A147" s="589"/>
      <c r="B147" s="581"/>
      <c r="C147" s="581"/>
      <c r="D147" s="581"/>
      <c r="E147" s="15" t="s">
        <v>1490</v>
      </c>
      <c r="F147" s="15" t="s">
        <v>100</v>
      </c>
      <c r="G147" s="15">
        <v>5</v>
      </c>
      <c r="H147" s="16">
        <v>58</v>
      </c>
      <c r="I147" s="43">
        <f t="shared" si="1"/>
        <v>290</v>
      </c>
    </row>
    <row r="148" spans="1:9" ht="12.75" customHeight="1" x14ac:dyDescent="0.2">
      <c r="A148" s="589"/>
      <c r="B148" s="581"/>
      <c r="C148" s="581"/>
      <c r="D148" s="581"/>
      <c r="E148" s="15" t="s">
        <v>1255</v>
      </c>
      <c r="F148" s="15" t="s">
        <v>100</v>
      </c>
      <c r="G148" s="15">
        <v>1</v>
      </c>
      <c r="H148" s="16">
        <v>37.9</v>
      </c>
      <c r="I148" s="43">
        <f t="shared" si="1"/>
        <v>37.9</v>
      </c>
    </row>
    <row r="149" spans="1:9" ht="12.75" customHeight="1" x14ac:dyDescent="0.2">
      <c r="A149" s="589"/>
      <c r="B149" s="581"/>
      <c r="C149" s="581"/>
      <c r="D149" s="581"/>
      <c r="E149" s="15" t="s">
        <v>253</v>
      </c>
      <c r="F149" s="15" t="s">
        <v>100</v>
      </c>
      <c r="G149" s="15">
        <v>2</v>
      </c>
      <c r="H149" s="16">
        <v>8.52</v>
      </c>
      <c r="I149" s="43">
        <f t="shared" si="1"/>
        <v>17.04</v>
      </c>
    </row>
    <row r="150" spans="1:9" ht="12.75" customHeight="1" x14ac:dyDescent="0.2">
      <c r="A150" s="589"/>
      <c r="B150" s="581"/>
      <c r="C150" s="581"/>
      <c r="D150" s="581"/>
      <c r="E150" s="15" t="s">
        <v>1491</v>
      </c>
      <c r="F150" s="15" t="s">
        <v>100</v>
      </c>
      <c r="G150" s="15">
        <v>1</v>
      </c>
      <c r="H150" s="16">
        <v>189.43</v>
      </c>
      <c r="I150" s="43">
        <f t="shared" si="1"/>
        <v>189.43</v>
      </c>
    </row>
    <row r="151" spans="1:9" ht="12.75" customHeight="1" x14ac:dyDescent="0.2">
      <c r="A151" s="589"/>
      <c r="B151" s="581"/>
      <c r="C151" s="581"/>
      <c r="D151" s="581"/>
      <c r="E151" s="15" t="s">
        <v>448</v>
      </c>
      <c r="F151" s="15" t="s">
        <v>100</v>
      </c>
      <c r="G151" s="15">
        <v>1</v>
      </c>
      <c r="H151" s="16">
        <v>66.55</v>
      </c>
      <c r="I151" s="43">
        <f t="shared" si="1"/>
        <v>66.55</v>
      </c>
    </row>
    <row r="152" spans="1:9" ht="12.75" customHeight="1" x14ac:dyDescent="0.2">
      <c r="A152" s="589"/>
      <c r="B152" s="581"/>
      <c r="C152" s="581"/>
      <c r="D152" s="581"/>
      <c r="E152" s="15" t="s">
        <v>449</v>
      </c>
      <c r="F152" s="15" t="s">
        <v>100</v>
      </c>
      <c r="G152" s="15">
        <v>1</v>
      </c>
      <c r="H152" s="16">
        <v>32.4</v>
      </c>
      <c r="I152" s="43">
        <f t="shared" si="1"/>
        <v>32.4</v>
      </c>
    </row>
    <row r="153" spans="1:9" ht="12.75" customHeight="1" x14ac:dyDescent="0.2">
      <c r="A153" s="589"/>
      <c r="B153" s="581"/>
      <c r="C153" s="581"/>
      <c r="D153" s="581"/>
      <c r="E153" s="15" t="s">
        <v>758</v>
      </c>
      <c r="F153" s="15" t="s">
        <v>100</v>
      </c>
      <c r="G153" s="15">
        <v>1</v>
      </c>
      <c r="H153" s="16">
        <v>16</v>
      </c>
      <c r="I153" s="43">
        <f t="shared" si="1"/>
        <v>16</v>
      </c>
    </row>
    <row r="154" spans="1:9" ht="12.75" customHeight="1" x14ac:dyDescent="0.2">
      <c r="A154" s="589"/>
      <c r="B154" s="581"/>
      <c r="C154" s="581"/>
      <c r="D154" s="581"/>
      <c r="E154" s="15" t="s">
        <v>204</v>
      </c>
      <c r="F154" s="15" t="s">
        <v>100</v>
      </c>
      <c r="G154" s="15">
        <v>1</v>
      </c>
      <c r="H154" s="16">
        <v>10.8</v>
      </c>
      <c r="I154" s="43">
        <f t="shared" si="1"/>
        <v>10.8</v>
      </c>
    </row>
    <row r="155" spans="1:9" ht="12.75" customHeight="1" x14ac:dyDescent="0.2">
      <c r="A155" s="589"/>
      <c r="B155" s="581"/>
      <c r="C155" s="581"/>
      <c r="D155" s="581"/>
      <c r="E155" s="15" t="s">
        <v>1492</v>
      </c>
      <c r="F155" s="15" t="s">
        <v>100</v>
      </c>
      <c r="G155" s="15">
        <v>1</v>
      </c>
      <c r="H155" s="16">
        <v>190</v>
      </c>
      <c r="I155" s="43">
        <f t="shared" si="1"/>
        <v>190</v>
      </c>
    </row>
    <row r="156" spans="1:9" ht="12.75" customHeight="1" x14ac:dyDescent="0.2">
      <c r="A156" s="589"/>
      <c r="B156" s="581"/>
      <c r="C156" s="581"/>
      <c r="D156" s="581"/>
      <c r="E156" s="15" t="s">
        <v>196</v>
      </c>
      <c r="F156" s="15" t="s">
        <v>100</v>
      </c>
      <c r="G156" s="15">
        <v>1</v>
      </c>
      <c r="H156" s="16">
        <v>25</v>
      </c>
      <c r="I156" s="43">
        <f t="shared" si="1"/>
        <v>25</v>
      </c>
    </row>
    <row r="157" spans="1:9" ht="12.75" customHeight="1" thickBot="1" x14ac:dyDescent="0.25">
      <c r="A157" s="590"/>
      <c r="B157" s="580"/>
      <c r="C157" s="580"/>
      <c r="D157" s="580"/>
      <c r="E157" s="40" t="s">
        <v>1493</v>
      </c>
      <c r="F157" s="40" t="s">
        <v>100</v>
      </c>
      <c r="G157" s="40">
        <v>1</v>
      </c>
      <c r="H157" s="41">
        <v>48</v>
      </c>
      <c r="I157" s="42">
        <f t="shared" si="1"/>
        <v>48</v>
      </c>
    </row>
    <row r="158" spans="1:9" ht="26.25" thickBot="1" x14ac:dyDescent="0.25">
      <c r="A158" s="46" t="s">
        <v>353</v>
      </c>
      <c r="B158" s="579">
        <v>14180.33</v>
      </c>
      <c r="C158" s="579" t="s">
        <v>79</v>
      </c>
      <c r="D158" s="47" t="s">
        <v>362</v>
      </c>
      <c r="E158" s="47" t="s">
        <v>355</v>
      </c>
      <c r="F158" s="47" t="s">
        <v>100</v>
      </c>
      <c r="G158" s="47">
        <v>2</v>
      </c>
      <c r="H158" s="48">
        <v>17</v>
      </c>
      <c r="I158" s="49">
        <f t="shared" si="1"/>
        <v>34</v>
      </c>
    </row>
    <row r="159" spans="1:9" ht="12.75" customHeight="1" x14ac:dyDescent="0.2">
      <c r="A159" s="588" t="s">
        <v>150</v>
      </c>
      <c r="B159" s="581"/>
      <c r="C159" s="581"/>
      <c r="D159" s="579" t="s">
        <v>1565</v>
      </c>
      <c r="E159" s="37" t="s">
        <v>330</v>
      </c>
      <c r="F159" s="37" t="s">
        <v>100</v>
      </c>
      <c r="G159" s="37">
        <v>4</v>
      </c>
      <c r="H159" s="38">
        <v>61.59</v>
      </c>
      <c r="I159" s="39">
        <f t="shared" si="1"/>
        <v>246.36</v>
      </c>
    </row>
    <row r="160" spans="1:9" ht="12.75" customHeight="1" x14ac:dyDescent="0.2">
      <c r="A160" s="589"/>
      <c r="B160" s="581"/>
      <c r="C160" s="581"/>
      <c r="D160" s="581"/>
      <c r="E160" s="15" t="s">
        <v>336</v>
      </c>
      <c r="F160" s="15" t="s">
        <v>104</v>
      </c>
      <c r="G160" s="15">
        <v>1</v>
      </c>
      <c r="H160" s="16">
        <v>52.03</v>
      </c>
      <c r="I160" s="43">
        <f t="shared" si="1"/>
        <v>52.03</v>
      </c>
    </row>
    <row r="161" spans="1:9" ht="12.75" customHeight="1" x14ac:dyDescent="0.2">
      <c r="A161" s="589"/>
      <c r="B161" s="581"/>
      <c r="C161" s="581"/>
      <c r="D161" s="581"/>
      <c r="E161" s="15" t="s">
        <v>765</v>
      </c>
      <c r="F161" s="15" t="s">
        <v>100</v>
      </c>
      <c r="G161" s="15">
        <v>2</v>
      </c>
      <c r="H161" s="16">
        <v>72.92</v>
      </c>
      <c r="I161" s="43">
        <f t="shared" si="1"/>
        <v>145.84</v>
      </c>
    </row>
    <row r="162" spans="1:9" ht="12.75" customHeight="1" thickBot="1" x14ac:dyDescent="0.25">
      <c r="A162" s="590"/>
      <c r="B162" s="580"/>
      <c r="C162" s="580"/>
      <c r="D162" s="580"/>
      <c r="E162" s="40" t="s">
        <v>244</v>
      </c>
      <c r="F162" s="40" t="s">
        <v>100</v>
      </c>
      <c r="G162" s="40">
        <v>1</v>
      </c>
      <c r="H162" s="41">
        <v>290</v>
      </c>
      <c r="I162" s="42">
        <f t="shared" si="1"/>
        <v>290</v>
      </c>
    </row>
    <row r="163" spans="1:9" ht="12.75" customHeight="1" thickBot="1" x14ac:dyDescent="0.25">
      <c r="A163" s="221"/>
      <c r="B163" s="226">
        <f>SUM(B64:B162)</f>
        <v>158548.72</v>
      </c>
      <c r="C163" s="227"/>
      <c r="D163" s="226"/>
      <c r="E163" s="228"/>
      <c r="F163" s="227"/>
      <c r="G163" s="227"/>
      <c r="H163" s="226" t="s">
        <v>16</v>
      </c>
      <c r="I163" s="229">
        <f>SUM(I64:I162)</f>
        <v>23172.510000000006</v>
      </c>
    </row>
    <row r="164" spans="1:9" ht="64.5" thickBot="1" x14ac:dyDescent="0.25">
      <c r="A164" s="137" t="s">
        <v>381</v>
      </c>
      <c r="B164" s="117" t="s">
        <v>15</v>
      </c>
      <c r="C164" s="117" t="s">
        <v>4</v>
      </c>
      <c r="D164" s="117" t="s">
        <v>22</v>
      </c>
      <c r="E164" s="121" t="s">
        <v>17</v>
      </c>
      <c r="F164" s="117" t="s">
        <v>18</v>
      </c>
      <c r="G164" s="117" t="s">
        <v>9</v>
      </c>
      <c r="H164" s="117" t="s">
        <v>12</v>
      </c>
      <c r="I164" s="118" t="s">
        <v>11</v>
      </c>
    </row>
    <row r="165" spans="1:9" ht="12.75" customHeight="1" x14ac:dyDescent="0.2">
      <c r="A165" s="572"/>
      <c r="B165" s="573">
        <v>6355.03</v>
      </c>
      <c r="C165" s="573" t="s">
        <v>65</v>
      </c>
      <c r="D165" s="574"/>
      <c r="E165" s="575"/>
      <c r="F165" s="575"/>
      <c r="G165" s="575"/>
      <c r="H165" s="578"/>
      <c r="I165" s="359"/>
    </row>
    <row r="166" spans="1:9" ht="12.75" customHeight="1" x14ac:dyDescent="0.2">
      <c r="A166" s="224"/>
      <c r="B166" s="195">
        <v>6477.47</v>
      </c>
      <c r="C166" s="195" t="s">
        <v>66</v>
      </c>
      <c r="D166" s="196"/>
      <c r="E166" s="100"/>
      <c r="F166" s="100"/>
      <c r="G166" s="100"/>
      <c r="H166" s="101"/>
      <c r="I166" s="423"/>
    </row>
    <row r="167" spans="1:9" ht="12.75" customHeight="1" x14ac:dyDescent="0.2">
      <c r="A167" s="224"/>
      <c r="B167" s="13">
        <v>6115.44</v>
      </c>
      <c r="C167" s="13" t="s">
        <v>69</v>
      </c>
      <c r="D167" s="14"/>
      <c r="E167" s="15"/>
      <c r="F167" s="15"/>
      <c r="G167" s="15"/>
      <c r="H167" s="16"/>
      <c r="I167" s="43"/>
    </row>
    <row r="168" spans="1:9" ht="12.75" customHeight="1" x14ac:dyDescent="0.2">
      <c r="A168" s="224"/>
      <c r="B168" s="13">
        <v>6085.73</v>
      </c>
      <c r="C168" s="13" t="s">
        <v>71</v>
      </c>
      <c r="D168" s="14"/>
      <c r="E168" s="15"/>
      <c r="F168" s="15"/>
      <c r="G168" s="15"/>
      <c r="H168" s="16"/>
      <c r="I168" s="43"/>
    </row>
    <row r="169" spans="1:9" ht="12.75" customHeight="1" x14ac:dyDescent="0.2">
      <c r="A169" s="224"/>
      <c r="B169" s="13">
        <v>6236.84</v>
      </c>
      <c r="C169" s="13" t="s">
        <v>72</v>
      </c>
      <c r="D169" s="14"/>
      <c r="E169" s="15"/>
      <c r="F169" s="15"/>
      <c r="G169" s="15"/>
      <c r="H169" s="16"/>
      <c r="I169" s="43"/>
    </row>
    <row r="170" spans="1:9" ht="12.75" customHeight="1" x14ac:dyDescent="0.2">
      <c r="A170" s="224"/>
      <c r="B170" s="13">
        <v>6741.3</v>
      </c>
      <c r="C170" s="13" t="s">
        <v>73</v>
      </c>
      <c r="D170" s="14"/>
      <c r="E170" s="15"/>
      <c r="F170" s="15"/>
      <c r="G170" s="15"/>
      <c r="H170" s="16"/>
      <c r="I170" s="43"/>
    </row>
    <row r="171" spans="1:9" ht="12.75" customHeight="1" x14ac:dyDescent="0.2">
      <c r="A171" s="224"/>
      <c r="B171" s="13">
        <v>6111.75</v>
      </c>
      <c r="C171" s="13" t="s">
        <v>74</v>
      </c>
      <c r="D171" s="57"/>
      <c r="E171" s="15"/>
      <c r="F171" s="15"/>
      <c r="G171" s="15"/>
      <c r="H171" s="16"/>
      <c r="I171" s="43"/>
    </row>
    <row r="172" spans="1:9" ht="12.75" customHeight="1" x14ac:dyDescent="0.2">
      <c r="A172" s="224"/>
      <c r="B172" s="13">
        <v>7847.3008</v>
      </c>
      <c r="C172" s="13" t="s">
        <v>75</v>
      </c>
      <c r="D172" s="14"/>
      <c r="E172" s="15"/>
      <c r="F172" s="15"/>
      <c r="G172" s="15"/>
      <c r="H172" s="16"/>
      <c r="I172" s="43"/>
    </row>
    <row r="173" spans="1:9" ht="12.75" customHeight="1" x14ac:dyDescent="0.2">
      <c r="A173" s="224"/>
      <c r="B173" s="13">
        <v>6410.2487000000001</v>
      </c>
      <c r="C173" s="13" t="s">
        <v>76</v>
      </c>
      <c r="D173" s="14"/>
      <c r="E173" s="15"/>
      <c r="F173" s="15"/>
      <c r="G173" s="15"/>
      <c r="H173" s="16"/>
      <c r="I173" s="43"/>
    </row>
    <row r="174" spans="1:9" ht="12.75" customHeight="1" x14ac:dyDescent="0.2">
      <c r="A174" s="224"/>
      <c r="B174" s="13">
        <v>6070.1283000000003</v>
      </c>
      <c r="C174" s="13" t="s">
        <v>77</v>
      </c>
      <c r="D174" s="14"/>
      <c r="E174" s="15"/>
      <c r="F174" s="15"/>
      <c r="G174" s="15"/>
      <c r="H174" s="16"/>
      <c r="I174" s="43"/>
    </row>
    <row r="175" spans="1:9" ht="12.75" customHeight="1" x14ac:dyDescent="0.2">
      <c r="A175" s="224"/>
      <c r="B175" s="13">
        <v>6792.0352999999996</v>
      </c>
      <c r="C175" s="13" t="s">
        <v>78</v>
      </c>
      <c r="D175" s="14"/>
      <c r="E175" s="15"/>
      <c r="F175" s="15"/>
      <c r="G175" s="15"/>
      <c r="H175" s="16"/>
      <c r="I175" s="43"/>
    </row>
    <row r="176" spans="1:9" ht="12.75" customHeight="1" x14ac:dyDescent="0.2">
      <c r="A176" s="222"/>
      <c r="B176" s="74">
        <v>6891.2190000000001</v>
      </c>
      <c r="C176" s="74" t="s">
        <v>79</v>
      </c>
      <c r="D176" s="75"/>
      <c r="E176" s="76"/>
      <c r="F176" s="76"/>
      <c r="G176" s="76"/>
      <c r="H176" s="77"/>
      <c r="I176" s="204"/>
    </row>
    <row r="177" spans="1:9" ht="12.75" customHeight="1" thickBot="1" x14ac:dyDescent="0.25">
      <c r="A177" s="222"/>
      <c r="B177" s="428">
        <f>SUM(B165:B176)</f>
        <v>78134.492099999989</v>
      </c>
      <c r="C177" s="428" t="s">
        <v>86</v>
      </c>
      <c r="D177" s="75"/>
      <c r="E177" s="76"/>
      <c r="F177" s="76"/>
      <c r="G177" s="76"/>
      <c r="H177" s="77"/>
      <c r="I177" s="204"/>
    </row>
    <row r="178" spans="1:9" ht="12.75" customHeight="1" x14ac:dyDescent="0.2">
      <c r="A178" s="596" t="s">
        <v>114</v>
      </c>
      <c r="B178" s="515">
        <v>684.36</v>
      </c>
      <c r="C178" s="186" t="s">
        <v>72</v>
      </c>
      <c r="D178" s="184"/>
      <c r="E178" s="37"/>
      <c r="F178" s="37"/>
      <c r="G178" s="37"/>
      <c r="H178" s="38"/>
      <c r="I178" s="39"/>
    </row>
    <row r="179" spans="1:9" ht="12.75" customHeight="1" x14ac:dyDescent="0.2">
      <c r="A179" s="597"/>
      <c r="B179" s="13">
        <v>1021.27</v>
      </c>
      <c r="C179" s="13" t="s">
        <v>73</v>
      </c>
      <c r="D179" s="14"/>
      <c r="E179" s="15"/>
      <c r="F179" s="15"/>
      <c r="G179" s="15"/>
      <c r="H179" s="16"/>
      <c r="I179" s="43"/>
    </row>
    <row r="180" spans="1:9" ht="12.75" customHeight="1" x14ac:dyDescent="0.2">
      <c r="A180" s="597"/>
      <c r="B180" s="13">
        <v>501.65</v>
      </c>
      <c r="C180" s="13" t="s">
        <v>74</v>
      </c>
      <c r="D180" s="14"/>
      <c r="E180" s="15"/>
      <c r="F180" s="15"/>
      <c r="G180" s="15"/>
      <c r="H180" s="16"/>
      <c r="I180" s="43"/>
    </row>
    <row r="181" spans="1:9" ht="12.75" customHeight="1" thickBot="1" x14ac:dyDescent="0.25">
      <c r="A181" s="597"/>
      <c r="B181" s="74">
        <v>203</v>
      </c>
      <c r="C181" s="74" t="s">
        <v>75</v>
      </c>
      <c r="D181" s="75"/>
      <c r="E181" s="76"/>
      <c r="F181" s="76"/>
      <c r="G181" s="76"/>
      <c r="H181" s="77"/>
      <c r="I181" s="204"/>
    </row>
    <row r="182" spans="1:9" ht="12.75" customHeight="1" thickBot="1" x14ac:dyDescent="0.25">
      <c r="A182" s="598"/>
      <c r="B182" s="512">
        <f>SUM(B178:B181)</f>
        <v>2410.2800000000002</v>
      </c>
      <c r="C182" s="518" t="s">
        <v>86</v>
      </c>
      <c r="D182" s="89"/>
      <c r="E182" s="47"/>
      <c r="F182" s="47"/>
      <c r="G182" s="47"/>
      <c r="H182" s="48"/>
      <c r="I182" s="49">
        <v>838.9</v>
      </c>
    </row>
    <row r="183" spans="1:9" ht="12.75" customHeight="1" thickBot="1" x14ac:dyDescent="0.25">
      <c r="A183" s="340"/>
      <c r="B183" s="277">
        <f>B177+B182</f>
        <v>80544.772099999987</v>
      </c>
      <c r="C183" s="78"/>
      <c r="D183" s="79"/>
      <c r="E183" s="80"/>
      <c r="F183" s="78"/>
      <c r="G183" s="78"/>
      <c r="H183" s="79" t="s">
        <v>16</v>
      </c>
      <c r="I183" s="81">
        <f>SUM(I165:I182)</f>
        <v>838.9</v>
      </c>
    </row>
    <row r="184" spans="1:9" ht="77.25" thickBot="1" x14ac:dyDescent="0.25">
      <c r="A184" s="137" t="s">
        <v>382</v>
      </c>
      <c r="B184" s="117" t="s">
        <v>15</v>
      </c>
      <c r="C184" s="117" t="s">
        <v>4</v>
      </c>
      <c r="D184" s="117" t="s">
        <v>22</v>
      </c>
      <c r="E184" s="121" t="s">
        <v>17</v>
      </c>
      <c r="F184" s="117" t="s">
        <v>18</v>
      </c>
      <c r="G184" s="117" t="s">
        <v>9</v>
      </c>
      <c r="H184" s="117" t="s">
        <v>12</v>
      </c>
      <c r="I184" s="118" t="s">
        <v>11</v>
      </c>
    </row>
    <row r="185" spans="1:9" ht="12.75" customHeight="1" thickBot="1" x14ac:dyDescent="0.25">
      <c r="A185" s="230"/>
      <c r="B185" s="109">
        <v>8992.32</v>
      </c>
      <c r="C185" s="33" t="s">
        <v>65</v>
      </c>
      <c r="D185" s="89"/>
      <c r="E185" s="47"/>
      <c r="F185" s="47"/>
      <c r="G185" s="47"/>
      <c r="H185" s="48"/>
      <c r="I185" s="49"/>
    </row>
    <row r="186" spans="1:9" ht="12.75" customHeight="1" thickBot="1" x14ac:dyDescent="0.25">
      <c r="A186" s="230"/>
      <c r="B186" s="109">
        <v>9585.91</v>
      </c>
      <c r="C186" s="13" t="s">
        <v>66</v>
      </c>
      <c r="D186" s="89"/>
      <c r="E186" s="47"/>
      <c r="F186" s="47"/>
      <c r="G186" s="47"/>
      <c r="H186" s="48"/>
      <c r="I186" s="49"/>
    </row>
    <row r="187" spans="1:9" ht="12.75" customHeight="1" thickBot="1" x14ac:dyDescent="0.25">
      <c r="A187" s="230"/>
      <c r="B187" s="109">
        <v>8635.15</v>
      </c>
      <c r="C187" s="33" t="s">
        <v>69</v>
      </c>
      <c r="D187" s="89"/>
      <c r="E187" s="47"/>
      <c r="F187" s="47"/>
      <c r="G187" s="47"/>
      <c r="H187" s="48"/>
      <c r="I187" s="49"/>
    </row>
    <row r="188" spans="1:9" ht="12.75" customHeight="1" thickBot="1" x14ac:dyDescent="0.25">
      <c r="A188" s="230"/>
      <c r="B188" s="109">
        <v>9077.5400000000009</v>
      </c>
      <c r="C188" s="13" t="s">
        <v>71</v>
      </c>
      <c r="D188" s="89"/>
      <c r="E188" s="47"/>
      <c r="F188" s="47"/>
      <c r="G188" s="47"/>
      <c r="H188" s="48"/>
      <c r="I188" s="49"/>
    </row>
    <row r="189" spans="1:9" ht="12.75" customHeight="1" thickBot="1" x14ac:dyDescent="0.25">
      <c r="A189" s="230"/>
      <c r="B189" s="109">
        <v>9888.7099999999991</v>
      </c>
      <c r="C189" s="33" t="s">
        <v>72</v>
      </c>
      <c r="D189" s="89"/>
      <c r="E189" s="47"/>
      <c r="F189" s="47"/>
      <c r="G189" s="47"/>
      <c r="H189" s="48"/>
      <c r="I189" s="49"/>
    </row>
    <row r="190" spans="1:9" ht="12.75" customHeight="1" thickBot="1" x14ac:dyDescent="0.25">
      <c r="A190" s="230"/>
      <c r="B190" s="109">
        <v>9677.57</v>
      </c>
      <c r="C190" s="13" t="s">
        <v>73</v>
      </c>
      <c r="D190" s="89"/>
      <c r="E190" s="47"/>
      <c r="F190" s="47"/>
      <c r="G190" s="47"/>
      <c r="H190" s="48"/>
      <c r="I190" s="49"/>
    </row>
    <row r="191" spans="1:9" ht="12.75" customHeight="1" thickBot="1" x14ac:dyDescent="0.25">
      <c r="A191" s="230"/>
      <c r="B191" s="109">
        <v>8679.98</v>
      </c>
      <c r="C191" s="33" t="s">
        <v>74</v>
      </c>
      <c r="D191" s="89"/>
      <c r="E191" s="47"/>
      <c r="F191" s="47"/>
      <c r="G191" s="47"/>
      <c r="H191" s="48"/>
      <c r="I191" s="49"/>
    </row>
    <row r="192" spans="1:9" ht="12.75" customHeight="1" thickBot="1" x14ac:dyDescent="0.25">
      <c r="A192" s="230"/>
      <c r="B192" s="109">
        <v>10057.07</v>
      </c>
      <c r="C192" s="13" t="s">
        <v>75</v>
      </c>
      <c r="D192" s="89"/>
      <c r="E192" s="47"/>
      <c r="F192" s="47"/>
      <c r="G192" s="47"/>
      <c r="H192" s="48"/>
      <c r="I192" s="49"/>
    </row>
    <row r="193" spans="1:9" ht="12.75" customHeight="1" thickBot="1" x14ac:dyDescent="0.25">
      <c r="A193" s="230"/>
      <c r="B193" s="109">
        <v>10139.86</v>
      </c>
      <c r="C193" s="33" t="s">
        <v>76</v>
      </c>
      <c r="D193" s="89"/>
      <c r="E193" s="47"/>
      <c r="F193" s="47"/>
      <c r="G193" s="47"/>
      <c r="H193" s="48"/>
      <c r="I193" s="49"/>
    </row>
    <row r="194" spans="1:9" ht="12.75" customHeight="1" thickBot="1" x14ac:dyDescent="0.25">
      <c r="A194" s="230"/>
      <c r="B194" s="109">
        <v>9459.9050000000007</v>
      </c>
      <c r="C194" s="13" t="s">
        <v>77</v>
      </c>
      <c r="D194" s="89"/>
      <c r="E194" s="47"/>
      <c r="F194" s="47"/>
      <c r="G194" s="47"/>
      <c r="H194" s="48"/>
      <c r="I194" s="49"/>
    </row>
    <row r="195" spans="1:9" ht="12.75" customHeight="1" thickBot="1" x14ac:dyDescent="0.25">
      <c r="A195" s="230"/>
      <c r="B195" s="109">
        <v>9447.8629999999994</v>
      </c>
      <c r="C195" s="13" t="s">
        <v>78</v>
      </c>
      <c r="D195" s="89"/>
      <c r="E195" s="47"/>
      <c r="F195" s="47"/>
      <c r="G195" s="47"/>
      <c r="H195" s="48"/>
      <c r="I195" s="49"/>
    </row>
    <row r="196" spans="1:9" ht="12.75" customHeight="1" thickBot="1" x14ac:dyDescent="0.25">
      <c r="A196" s="230"/>
      <c r="B196" s="109">
        <v>9769.9290000000001</v>
      </c>
      <c r="C196" s="13" t="s">
        <v>79</v>
      </c>
      <c r="D196" s="89"/>
      <c r="E196" s="47"/>
      <c r="F196" s="47"/>
      <c r="G196" s="47"/>
      <c r="H196" s="48"/>
      <c r="I196" s="49"/>
    </row>
    <row r="197" spans="1:9" ht="12.75" customHeight="1" thickBot="1" x14ac:dyDescent="0.25">
      <c r="A197" s="230"/>
      <c r="B197" s="109"/>
      <c r="C197" s="88" t="s">
        <v>86</v>
      </c>
      <c r="D197" s="89"/>
      <c r="E197" s="47"/>
      <c r="F197" s="47"/>
      <c r="G197" s="47"/>
      <c r="H197" s="48"/>
      <c r="I197" s="49">
        <v>885.7</v>
      </c>
    </row>
    <row r="198" spans="1:9" ht="13.5" thickBot="1" x14ac:dyDescent="0.25">
      <c r="A198" s="183"/>
      <c r="B198" s="200">
        <f>SUM(B185:B197)</f>
        <v>113411.807</v>
      </c>
      <c r="C198" s="201"/>
      <c r="D198" s="200"/>
      <c r="E198" s="202"/>
      <c r="F198" s="201"/>
      <c r="G198" s="201"/>
      <c r="H198" s="200" t="s">
        <v>16</v>
      </c>
      <c r="I198" s="233">
        <f>SUM(I185:I197)</f>
        <v>885.7</v>
      </c>
    </row>
    <row r="199" spans="1:9" ht="26.25" thickBot="1" x14ac:dyDescent="0.25">
      <c r="A199" s="46" t="s">
        <v>7</v>
      </c>
      <c r="B199" s="117" t="s">
        <v>15</v>
      </c>
      <c r="C199" s="117" t="s">
        <v>4</v>
      </c>
      <c r="D199" s="117" t="s">
        <v>22</v>
      </c>
      <c r="E199" s="121" t="s">
        <v>17</v>
      </c>
      <c r="F199" s="117" t="s">
        <v>18</v>
      </c>
      <c r="G199" s="117" t="s">
        <v>9</v>
      </c>
      <c r="H199" s="117" t="s">
        <v>12</v>
      </c>
      <c r="I199" s="118" t="s">
        <v>11</v>
      </c>
    </row>
    <row r="200" spans="1:9" ht="12.75" customHeight="1" x14ac:dyDescent="0.2">
      <c r="A200" s="589" t="s">
        <v>81</v>
      </c>
      <c r="B200" s="33"/>
      <c r="C200" s="33" t="s">
        <v>65</v>
      </c>
      <c r="D200" s="34"/>
      <c r="E200" s="35"/>
      <c r="F200" s="35" t="s">
        <v>82</v>
      </c>
      <c r="G200" s="35">
        <v>385</v>
      </c>
      <c r="H200" s="16">
        <v>4.54</v>
      </c>
      <c r="I200" s="160">
        <f>G200*H200</f>
        <v>1747.9</v>
      </c>
    </row>
    <row r="201" spans="1:9" x14ac:dyDescent="0.2">
      <c r="A201" s="589"/>
      <c r="B201" s="13"/>
      <c r="C201" s="13" t="s">
        <v>66</v>
      </c>
      <c r="D201" s="14"/>
      <c r="E201" s="15"/>
      <c r="F201" s="15" t="s">
        <v>82</v>
      </c>
      <c r="G201" s="15">
        <v>313</v>
      </c>
      <c r="H201" s="16">
        <v>4.54</v>
      </c>
      <c r="I201" s="43">
        <f>G201*H201</f>
        <v>1421.02</v>
      </c>
    </row>
    <row r="202" spans="1:9" x14ac:dyDescent="0.2">
      <c r="A202" s="589"/>
      <c r="B202" s="13"/>
      <c r="C202" s="13" t="s">
        <v>69</v>
      </c>
      <c r="D202" s="14"/>
      <c r="E202" s="15"/>
      <c r="F202" s="15" t="s">
        <v>82</v>
      </c>
      <c r="G202" s="15">
        <v>519.97</v>
      </c>
      <c r="H202" s="16">
        <v>4.54</v>
      </c>
      <c r="I202" s="43">
        <f>G202*H202</f>
        <v>2360.6638000000003</v>
      </c>
    </row>
    <row r="203" spans="1:9" ht="12.75" customHeight="1" x14ac:dyDescent="0.2">
      <c r="A203" s="589"/>
      <c r="B203" s="13"/>
      <c r="C203" s="13" t="s">
        <v>71</v>
      </c>
      <c r="D203" s="14"/>
      <c r="E203" s="15"/>
      <c r="F203" s="15" t="s">
        <v>82</v>
      </c>
      <c r="G203" s="15">
        <v>-122.09</v>
      </c>
      <c r="H203" s="16">
        <v>4.54</v>
      </c>
      <c r="I203" s="43">
        <f t="shared" ref="I203:I209" si="2">G203*H203</f>
        <v>-554.28859999999997</v>
      </c>
    </row>
    <row r="204" spans="1:9" x14ac:dyDescent="0.2">
      <c r="A204" s="589"/>
      <c r="B204" s="13"/>
      <c r="C204" s="13" t="s">
        <v>72</v>
      </c>
      <c r="D204" s="14"/>
      <c r="E204" s="15"/>
      <c r="F204" s="15" t="s">
        <v>82</v>
      </c>
      <c r="G204" s="15">
        <v>470.07</v>
      </c>
      <c r="H204" s="16">
        <v>4.54</v>
      </c>
      <c r="I204" s="43">
        <f t="shared" si="2"/>
        <v>2134.1178</v>
      </c>
    </row>
    <row r="205" spans="1:9" ht="12.75" customHeight="1" x14ac:dyDescent="0.2">
      <c r="A205" s="589"/>
      <c r="B205" s="13"/>
      <c r="C205" s="13" t="s">
        <v>73</v>
      </c>
      <c r="D205" s="14"/>
      <c r="E205" s="15"/>
      <c r="F205" s="15" t="s">
        <v>82</v>
      </c>
      <c r="G205" s="15">
        <v>559</v>
      </c>
      <c r="H205" s="16">
        <v>4.54</v>
      </c>
      <c r="I205" s="43">
        <f t="shared" si="2"/>
        <v>2537.86</v>
      </c>
    </row>
    <row r="206" spans="1:9" ht="12.75" customHeight="1" x14ac:dyDescent="0.2">
      <c r="A206" s="589"/>
      <c r="B206" s="13"/>
      <c r="C206" s="13" t="s">
        <v>74</v>
      </c>
      <c r="D206" s="14"/>
      <c r="E206" s="15"/>
      <c r="F206" s="15" t="s">
        <v>82</v>
      </c>
      <c r="G206" s="15">
        <v>430</v>
      </c>
      <c r="H206" s="16">
        <v>4.8099999999999996</v>
      </c>
      <c r="I206" s="43">
        <f t="shared" si="2"/>
        <v>2068.2999999999997</v>
      </c>
    </row>
    <row r="207" spans="1:9" ht="12.75" customHeight="1" x14ac:dyDescent="0.2">
      <c r="A207" s="589"/>
      <c r="B207" s="13"/>
      <c r="C207" s="13" t="s">
        <v>75</v>
      </c>
      <c r="D207" s="14"/>
      <c r="E207" s="15"/>
      <c r="F207" s="15" t="s">
        <v>82</v>
      </c>
      <c r="G207" s="15">
        <v>360.56</v>
      </c>
      <c r="H207" s="16">
        <v>4.8099999999999996</v>
      </c>
      <c r="I207" s="43">
        <f t="shared" si="2"/>
        <v>1734.2936</v>
      </c>
    </row>
    <row r="208" spans="1:9" ht="12.75" customHeight="1" x14ac:dyDescent="0.2">
      <c r="A208" s="589"/>
      <c r="B208" s="13"/>
      <c r="C208" s="13" t="s">
        <v>76</v>
      </c>
      <c r="D208" s="14"/>
      <c r="E208" s="15"/>
      <c r="F208" s="15" t="s">
        <v>82</v>
      </c>
      <c r="G208" s="15">
        <v>357.53</v>
      </c>
      <c r="H208" s="16">
        <v>4.8099999999999996</v>
      </c>
      <c r="I208" s="43">
        <f t="shared" si="2"/>
        <v>1719.7192999999997</v>
      </c>
    </row>
    <row r="209" spans="1:255" ht="12.75" customHeight="1" x14ac:dyDescent="0.2">
      <c r="A209" s="589"/>
      <c r="B209" s="13"/>
      <c r="C209" s="13" t="s">
        <v>77</v>
      </c>
      <c r="D209" s="14"/>
      <c r="E209" s="15"/>
      <c r="F209" s="15" t="s">
        <v>82</v>
      </c>
      <c r="G209" s="15">
        <v>754.05</v>
      </c>
      <c r="H209" s="16">
        <v>4.8099999999999996</v>
      </c>
      <c r="I209" s="43">
        <f t="shared" si="2"/>
        <v>3626.9804999999997</v>
      </c>
    </row>
    <row r="210" spans="1:255" ht="12.75" customHeight="1" x14ac:dyDescent="0.2">
      <c r="A210" s="589"/>
      <c r="B210" s="13"/>
      <c r="C210" s="13" t="s">
        <v>78</v>
      </c>
      <c r="D210" s="14"/>
      <c r="E210" s="15"/>
      <c r="F210" s="15" t="s">
        <v>82</v>
      </c>
      <c r="G210" s="15">
        <v>475.24</v>
      </c>
      <c r="H210" s="16">
        <v>4.8099999999999996</v>
      </c>
      <c r="I210" s="43">
        <f>G210*H210</f>
        <v>2285.9043999999999</v>
      </c>
    </row>
    <row r="211" spans="1:255" ht="12.75" customHeight="1" x14ac:dyDescent="0.2">
      <c r="A211" s="589"/>
      <c r="B211" s="13"/>
      <c r="C211" s="13" t="s">
        <v>79</v>
      </c>
      <c r="D211" s="14"/>
      <c r="E211" s="15"/>
      <c r="F211" s="15" t="s">
        <v>82</v>
      </c>
      <c r="G211" s="15">
        <v>1109.58</v>
      </c>
      <c r="H211" s="16">
        <v>4.8099999999999996</v>
      </c>
      <c r="I211" s="43">
        <f>G211*H211</f>
        <v>5337.0797999999995</v>
      </c>
    </row>
    <row r="212" spans="1:255" ht="12.75" customHeight="1" x14ac:dyDescent="0.2">
      <c r="A212" s="589"/>
      <c r="B212" s="74"/>
      <c r="C212" s="74" t="s">
        <v>86</v>
      </c>
      <c r="D212" s="14"/>
      <c r="E212" s="15"/>
      <c r="F212" s="15" t="s">
        <v>82</v>
      </c>
      <c r="G212" s="15">
        <f>SUM(G200:G211)</f>
        <v>5611.91</v>
      </c>
      <c r="H212" s="16"/>
      <c r="I212" s="246">
        <f>SUM(I200:I211)</f>
        <v>26419.550600000002</v>
      </c>
    </row>
    <row r="213" spans="1:255" ht="25.5" x14ac:dyDescent="0.2">
      <c r="A213" s="11" t="s">
        <v>91</v>
      </c>
      <c r="B213" s="13"/>
      <c r="C213" s="13" t="s">
        <v>86</v>
      </c>
      <c r="D213" s="14"/>
      <c r="E213" s="15"/>
      <c r="F213" s="15"/>
      <c r="G213" s="15"/>
      <c r="H213" s="16"/>
      <c r="I213" s="246">
        <v>140967.6</v>
      </c>
    </row>
    <row r="214" spans="1:255" ht="12.75" customHeight="1" x14ac:dyDescent="0.2">
      <c r="A214" s="11" t="s">
        <v>83</v>
      </c>
      <c r="B214" s="13"/>
      <c r="C214" s="13" t="s">
        <v>86</v>
      </c>
      <c r="D214" s="14"/>
      <c r="E214" s="15"/>
      <c r="F214" s="15"/>
      <c r="G214" s="15"/>
      <c r="H214" s="16"/>
      <c r="I214" s="246">
        <v>9521.69</v>
      </c>
    </row>
    <row r="215" spans="1:255" ht="12.75" customHeight="1" x14ac:dyDescent="0.2">
      <c r="A215" s="11" t="s">
        <v>85</v>
      </c>
      <c r="B215" s="13"/>
      <c r="C215" s="13" t="s">
        <v>86</v>
      </c>
      <c r="D215" s="14"/>
      <c r="E215" s="15"/>
      <c r="F215" s="15"/>
      <c r="G215" s="15"/>
      <c r="H215" s="16"/>
      <c r="I215" s="246">
        <v>10180.959999999999</v>
      </c>
    </row>
    <row r="216" spans="1:255" ht="12.75" customHeight="1" x14ac:dyDescent="0.2">
      <c r="A216" s="243" t="s">
        <v>88</v>
      </c>
      <c r="B216" s="13"/>
      <c r="C216" s="13" t="s">
        <v>86</v>
      </c>
      <c r="D216" s="14"/>
      <c r="E216" s="15"/>
      <c r="F216" s="15"/>
      <c r="G216" s="15"/>
      <c r="H216" s="16"/>
      <c r="I216" s="246">
        <v>8024.4</v>
      </c>
    </row>
    <row r="217" spans="1:255" ht="12.75" customHeight="1" thickBot="1" x14ac:dyDescent="0.25">
      <c r="A217" s="222"/>
      <c r="B217" s="112"/>
      <c r="C217" s="112"/>
      <c r="D217" s="111"/>
      <c r="E217" s="113"/>
      <c r="F217" s="112"/>
      <c r="G217" s="112"/>
      <c r="H217" s="111" t="s">
        <v>16</v>
      </c>
      <c r="I217" s="235">
        <f>SUM(I212:I216)</f>
        <v>195114.20059999998</v>
      </c>
    </row>
    <row r="218" spans="1:255" s="45" customFormat="1" ht="70.900000000000006" customHeight="1" thickBot="1" x14ac:dyDescent="0.25">
      <c r="A218" s="120" t="s">
        <v>96</v>
      </c>
      <c r="B218" s="117" t="s">
        <v>15</v>
      </c>
      <c r="C218" s="117" t="s">
        <v>4</v>
      </c>
      <c r="D218" s="117" t="s">
        <v>22</v>
      </c>
      <c r="E218" s="121" t="s">
        <v>17</v>
      </c>
      <c r="F218" s="117" t="s">
        <v>18</v>
      </c>
      <c r="G218" s="117" t="s">
        <v>9</v>
      </c>
      <c r="H218" s="117" t="s">
        <v>12</v>
      </c>
      <c r="I218" s="118" t="s">
        <v>11</v>
      </c>
      <c r="J218" s="56"/>
      <c r="K218" s="56"/>
      <c r="L218" s="56"/>
      <c r="M218" s="56"/>
      <c r="N218" s="56"/>
      <c r="O218" s="56"/>
      <c r="P218" s="56"/>
      <c r="Q218" s="56"/>
      <c r="R218" s="56"/>
      <c r="T218" s="56"/>
      <c r="U218" s="56"/>
      <c r="V218" s="56"/>
      <c r="W218" s="56"/>
      <c r="X218" s="56"/>
      <c r="Y218" s="56"/>
      <c r="Z218" s="56"/>
      <c r="AA218" s="56"/>
      <c r="AB218" s="56"/>
      <c r="AD218" s="56"/>
      <c r="AE218" s="56"/>
      <c r="AF218" s="56"/>
      <c r="AG218" s="56"/>
      <c r="AH218" s="56"/>
      <c r="AI218" s="56"/>
      <c r="AJ218" s="56"/>
      <c r="AK218" s="56"/>
      <c r="AL218" s="56"/>
      <c r="AN218" s="56"/>
      <c r="AO218" s="56"/>
      <c r="AP218" s="56"/>
      <c r="AQ218" s="56"/>
      <c r="AR218" s="56"/>
      <c r="AS218" s="56"/>
      <c r="AT218" s="56"/>
      <c r="AU218" s="56"/>
      <c r="AV218" s="56"/>
      <c r="AX218" s="56"/>
      <c r="AY218" s="56"/>
      <c r="AZ218" s="56"/>
      <c r="BA218" s="56"/>
      <c r="BB218" s="56"/>
      <c r="BC218" s="56"/>
      <c r="BD218" s="56"/>
      <c r="BE218" s="56"/>
      <c r="BF218" s="56"/>
      <c r="BH218" s="56"/>
      <c r="BI218" s="56"/>
      <c r="BJ218" s="56"/>
      <c r="BK218" s="56"/>
      <c r="BL218" s="56"/>
      <c r="BM218" s="56"/>
      <c r="BN218" s="56"/>
      <c r="BO218" s="56"/>
      <c r="BP218" s="56"/>
      <c r="BR218" s="56"/>
      <c r="BS218" s="56"/>
      <c r="BT218" s="56"/>
      <c r="BU218" s="56"/>
      <c r="BV218" s="56"/>
      <c r="BW218" s="56"/>
      <c r="BX218" s="56"/>
      <c r="BY218" s="56"/>
      <c r="BZ218" s="56"/>
      <c r="CB218" s="56"/>
      <c r="CC218" s="56"/>
      <c r="CD218" s="56"/>
      <c r="CE218" s="56"/>
      <c r="CF218" s="56"/>
      <c r="CG218" s="56"/>
      <c r="CH218" s="56"/>
      <c r="CI218" s="56"/>
      <c r="CJ218" s="56"/>
      <c r="CL218" s="56"/>
      <c r="CM218" s="56"/>
      <c r="CN218" s="56"/>
      <c r="CO218" s="56"/>
      <c r="CP218" s="56"/>
      <c r="CQ218" s="56"/>
      <c r="CR218" s="56"/>
      <c r="CS218" s="56"/>
      <c r="CT218" s="56"/>
      <c r="CV218" s="56"/>
      <c r="CW218" s="56"/>
      <c r="CX218" s="56"/>
      <c r="CY218" s="56"/>
      <c r="CZ218" s="56"/>
      <c r="DA218" s="56"/>
      <c r="DB218" s="56"/>
      <c r="DC218" s="56"/>
      <c r="DD218" s="56"/>
      <c r="DF218" s="56"/>
      <c r="DG218" s="56"/>
      <c r="DH218" s="56"/>
      <c r="DI218" s="56"/>
      <c r="DJ218" s="56"/>
      <c r="DK218" s="56"/>
      <c r="DL218" s="56"/>
      <c r="DM218" s="56"/>
      <c r="DN218" s="56"/>
      <c r="DP218" s="56"/>
      <c r="DQ218" s="56"/>
      <c r="DR218" s="56"/>
      <c r="DS218" s="56"/>
      <c r="DT218" s="56"/>
      <c r="DU218" s="56"/>
      <c r="DV218" s="56"/>
      <c r="DW218" s="56"/>
      <c r="DX218" s="56"/>
      <c r="DZ218" s="56"/>
      <c r="EA218" s="56"/>
      <c r="EB218" s="56"/>
      <c r="EC218" s="56"/>
      <c r="ED218" s="56"/>
      <c r="EE218" s="56"/>
      <c r="EF218" s="56"/>
      <c r="EG218" s="56"/>
      <c r="EH218" s="56"/>
      <c r="EJ218" s="56"/>
      <c r="EK218" s="56"/>
      <c r="EL218" s="56"/>
      <c r="EM218" s="56"/>
      <c r="EN218" s="56"/>
      <c r="EO218" s="56"/>
      <c r="EP218" s="56"/>
      <c r="EQ218" s="56"/>
      <c r="ER218" s="56"/>
      <c r="ET218" s="56"/>
      <c r="EU218" s="56"/>
      <c r="EV218" s="56"/>
      <c r="EW218" s="56"/>
      <c r="EX218" s="56"/>
      <c r="EY218" s="56"/>
      <c r="EZ218" s="56"/>
      <c r="FA218" s="56"/>
      <c r="FB218" s="56"/>
      <c r="FD218" s="56"/>
      <c r="FE218" s="56"/>
      <c r="FF218" s="56"/>
      <c r="FG218" s="56"/>
      <c r="FH218" s="56"/>
      <c r="FI218" s="56"/>
      <c r="FJ218" s="56"/>
      <c r="FK218" s="56"/>
      <c r="FL218" s="56"/>
      <c r="FN218" s="56"/>
      <c r="FO218" s="56"/>
      <c r="FP218" s="56"/>
      <c r="FQ218" s="56"/>
      <c r="FR218" s="56"/>
      <c r="FS218" s="56"/>
      <c r="FT218" s="56"/>
      <c r="FU218" s="56"/>
      <c r="FV218" s="56"/>
      <c r="FX218" s="56"/>
      <c r="FY218" s="56"/>
      <c r="FZ218" s="56"/>
      <c r="GA218" s="56"/>
      <c r="GB218" s="56"/>
      <c r="GC218" s="56"/>
      <c r="GD218" s="56"/>
      <c r="GE218" s="56"/>
      <c r="GF218" s="56"/>
      <c r="GH218" s="56"/>
      <c r="GI218" s="56"/>
      <c r="GJ218" s="56"/>
      <c r="GK218" s="56"/>
      <c r="GL218" s="56"/>
      <c r="GM218" s="56"/>
      <c r="GN218" s="56"/>
      <c r="GO218" s="56"/>
      <c r="GP218" s="56"/>
      <c r="GR218" s="56"/>
      <c r="GS218" s="56"/>
      <c r="GT218" s="56"/>
      <c r="GU218" s="56"/>
      <c r="GV218" s="56"/>
      <c r="GW218" s="56"/>
      <c r="GX218" s="56"/>
      <c r="GY218" s="56"/>
      <c r="GZ218" s="56"/>
      <c r="HB218" s="56"/>
      <c r="HC218" s="56"/>
      <c r="HD218" s="56"/>
      <c r="HE218" s="56"/>
      <c r="HF218" s="56"/>
      <c r="HG218" s="56"/>
      <c r="HH218" s="56"/>
      <c r="HI218" s="56"/>
      <c r="HJ218" s="56"/>
      <c r="HL218" s="56"/>
      <c r="HM218" s="56"/>
      <c r="HN218" s="56"/>
      <c r="HO218" s="56"/>
      <c r="HP218" s="56"/>
      <c r="HQ218" s="56"/>
      <c r="HR218" s="56"/>
      <c r="HS218" s="56"/>
      <c r="HT218" s="56"/>
      <c r="HV218" s="56"/>
      <c r="HW218" s="56"/>
      <c r="HX218" s="56"/>
      <c r="HY218" s="56"/>
      <c r="HZ218" s="56"/>
      <c r="IA218" s="56"/>
      <c r="IB218" s="56"/>
      <c r="IC218" s="56"/>
      <c r="ID218" s="56"/>
      <c r="IF218" s="56"/>
      <c r="IG218" s="56"/>
      <c r="IH218" s="56"/>
      <c r="II218" s="56"/>
      <c r="IJ218" s="56"/>
      <c r="IK218" s="56"/>
      <c r="IL218" s="56"/>
      <c r="IM218" s="56"/>
      <c r="IN218" s="56"/>
      <c r="IP218" s="56"/>
      <c r="IQ218" s="56"/>
      <c r="IR218" s="56"/>
      <c r="IS218" s="56"/>
      <c r="IT218" s="56"/>
      <c r="IU218" s="56"/>
    </row>
    <row r="219" spans="1:255" ht="12.75" customHeight="1" thickBot="1" x14ac:dyDescent="0.25">
      <c r="A219" s="230"/>
      <c r="B219" s="107">
        <v>3716.84</v>
      </c>
      <c r="C219" s="58" t="s">
        <v>65</v>
      </c>
      <c r="D219" s="67"/>
      <c r="E219" s="59"/>
      <c r="F219" s="59"/>
      <c r="G219" s="59"/>
      <c r="H219" s="60"/>
      <c r="I219" s="61"/>
      <c r="J219" s="56"/>
      <c r="K219" s="56"/>
      <c r="L219" s="56"/>
      <c r="M219" s="56"/>
      <c r="N219" s="56"/>
      <c r="O219" s="56"/>
      <c r="P219" s="56"/>
      <c r="Q219" s="56"/>
      <c r="R219" s="56"/>
      <c r="T219" s="56"/>
      <c r="U219" s="56"/>
      <c r="V219" s="56"/>
      <c r="W219" s="56"/>
      <c r="X219" s="56"/>
      <c r="Y219" s="56"/>
      <c r="Z219" s="56"/>
      <c r="AA219" s="56"/>
      <c r="AB219" s="56"/>
      <c r="AD219" s="56"/>
      <c r="AE219" s="56"/>
      <c r="AF219" s="56"/>
      <c r="AG219" s="56"/>
      <c r="AH219" s="56"/>
      <c r="AI219" s="56"/>
      <c r="AJ219" s="56"/>
      <c r="AK219" s="56"/>
      <c r="AL219" s="56"/>
      <c r="AN219" s="56"/>
      <c r="AO219" s="56"/>
      <c r="AP219" s="56"/>
      <c r="AQ219" s="56"/>
      <c r="AR219" s="56"/>
      <c r="AS219" s="56"/>
      <c r="AT219" s="56"/>
      <c r="AU219" s="56"/>
      <c r="AV219" s="56"/>
      <c r="AX219" s="56"/>
      <c r="AY219" s="56"/>
      <c r="AZ219" s="56"/>
      <c r="BA219" s="56"/>
      <c r="BB219" s="56"/>
      <c r="BC219" s="56"/>
      <c r="BD219" s="56"/>
      <c r="BE219" s="56"/>
      <c r="BF219" s="56"/>
      <c r="BH219" s="56"/>
      <c r="BI219" s="56"/>
      <c r="BJ219" s="56"/>
      <c r="BK219" s="56"/>
      <c r="BL219" s="56"/>
      <c r="BM219" s="56"/>
      <c r="BN219" s="56"/>
      <c r="BO219" s="56"/>
      <c r="BP219" s="56"/>
      <c r="BR219" s="56"/>
      <c r="BS219" s="56"/>
      <c r="BT219" s="56"/>
      <c r="BU219" s="56"/>
      <c r="BV219" s="56"/>
      <c r="BW219" s="56"/>
      <c r="BX219" s="56"/>
      <c r="BY219" s="56"/>
      <c r="BZ219" s="56"/>
      <c r="CB219" s="56"/>
      <c r="CC219" s="56"/>
      <c r="CD219" s="56"/>
      <c r="CE219" s="56"/>
      <c r="CF219" s="56"/>
      <c r="CG219" s="56"/>
      <c r="CH219" s="56"/>
      <c r="CI219" s="56"/>
      <c r="CJ219" s="56"/>
      <c r="CL219" s="56"/>
      <c r="CM219" s="56"/>
      <c r="CN219" s="56"/>
      <c r="CO219" s="56"/>
      <c r="CP219" s="56"/>
      <c r="CQ219" s="56"/>
      <c r="CR219" s="56"/>
      <c r="CS219" s="56"/>
      <c r="CT219" s="56"/>
      <c r="CV219" s="56"/>
      <c r="CW219" s="56"/>
      <c r="CX219" s="56"/>
      <c r="CY219" s="56"/>
      <c r="CZ219" s="56"/>
      <c r="DA219" s="56"/>
      <c r="DB219" s="56"/>
      <c r="DC219" s="56"/>
      <c r="DD219" s="56"/>
      <c r="DF219" s="56"/>
      <c r="DG219" s="56"/>
      <c r="DH219" s="56"/>
      <c r="DI219" s="56"/>
      <c r="DJ219" s="56"/>
      <c r="DK219" s="56"/>
      <c r="DL219" s="56"/>
      <c r="DM219" s="56"/>
      <c r="DN219" s="56"/>
      <c r="DP219" s="56"/>
      <c r="DQ219" s="56"/>
      <c r="DR219" s="56"/>
      <c r="DS219" s="56"/>
      <c r="DT219" s="56"/>
      <c r="DU219" s="56"/>
      <c r="DV219" s="56"/>
      <c r="DW219" s="56"/>
      <c r="DX219" s="56"/>
      <c r="DZ219" s="56"/>
      <c r="EA219" s="56"/>
      <c r="EB219" s="56"/>
      <c r="EC219" s="56"/>
      <c r="ED219" s="56"/>
      <c r="EE219" s="56"/>
      <c r="EF219" s="56"/>
      <c r="EG219" s="56"/>
      <c r="EH219" s="56"/>
      <c r="EJ219" s="56"/>
      <c r="EK219" s="56"/>
      <c r="EL219" s="56"/>
      <c r="EM219" s="56"/>
      <c r="EN219" s="56"/>
      <c r="EO219" s="56"/>
      <c r="EP219" s="56"/>
      <c r="EQ219" s="56"/>
      <c r="ER219" s="56"/>
      <c r="ET219" s="56"/>
      <c r="EU219" s="56"/>
      <c r="EV219" s="56"/>
      <c r="EW219" s="56"/>
      <c r="EX219" s="56"/>
      <c r="EY219" s="56"/>
      <c r="EZ219" s="56"/>
      <c r="FA219" s="56"/>
      <c r="FB219" s="56"/>
      <c r="FD219" s="56"/>
      <c r="FE219" s="56"/>
      <c r="FF219" s="56"/>
      <c r="FG219" s="56"/>
      <c r="FH219" s="56"/>
      <c r="FI219" s="56"/>
      <c r="FJ219" s="56"/>
      <c r="FK219" s="56"/>
      <c r="FL219" s="56"/>
      <c r="FN219" s="56"/>
      <c r="FO219" s="56"/>
      <c r="FP219" s="56"/>
      <c r="FQ219" s="56"/>
      <c r="FR219" s="56"/>
      <c r="FS219" s="56"/>
      <c r="FT219" s="56"/>
      <c r="FU219" s="56"/>
      <c r="FV219" s="56"/>
      <c r="FX219" s="56"/>
      <c r="FY219" s="56"/>
      <c r="FZ219" s="56"/>
      <c r="GA219" s="56"/>
      <c r="GB219" s="56"/>
      <c r="GC219" s="56"/>
      <c r="GD219" s="56"/>
      <c r="GE219" s="56"/>
      <c r="GF219" s="56"/>
      <c r="GH219" s="56"/>
      <c r="GI219" s="56"/>
      <c r="GJ219" s="56"/>
      <c r="GK219" s="56"/>
      <c r="GL219" s="56"/>
      <c r="GM219" s="56"/>
      <c r="GN219" s="56"/>
      <c r="GO219" s="56"/>
      <c r="GP219" s="56"/>
      <c r="GR219" s="56"/>
      <c r="GS219" s="56"/>
      <c r="GT219" s="56"/>
      <c r="GU219" s="56"/>
      <c r="GV219" s="56"/>
      <c r="GW219" s="56"/>
      <c r="GX219" s="56"/>
      <c r="GY219" s="56"/>
      <c r="GZ219" s="56"/>
      <c r="HB219" s="56"/>
      <c r="HC219" s="56"/>
      <c r="HD219" s="56"/>
      <c r="HE219" s="56"/>
      <c r="HF219" s="56"/>
      <c r="HG219" s="56"/>
      <c r="HH219" s="56"/>
      <c r="HI219" s="56"/>
      <c r="HJ219" s="56"/>
      <c r="HL219" s="56"/>
      <c r="HM219" s="56"/>
      <c r="HN219" s="56"/>
      <c r="HO219" s="56"/>
      <c r="HP219" s="56"/>
      <c r="HQ219" s="56"/>
      <c r="HR219" s="56"/>
      <c r="HS219" s="56"/>
      <c r="HT219" s="56"/>
      <c r="HV219" s="56"/>
      <c r="HW219" s="56"/>
      <c r="HX219" s="56"/>
      <c r="HY219" s="56"/>
      <c r="HZ219" s="56"/>
      <c r="IA219" s="56"/>
      <c r="IB219" s="56"/>
      <c r="IC219" s="56"/>
      <c r="ID219" s="56"/>
      <c r="IF219" s="56"/>
      <c r="IG219" s="56"/>
      <c r="IH219" s="56"/>
      <c r="II219" s="56"/>
      <c r="IJ219" s="56"/>
      <c r="IK219" s="56"/>
      <c r="IL219" s="56"/>
      <c r="IM219" s="56"/>
      <c r="IN219" s="56"/>
      <c r="IP219" s="56"/>
      <c r="IQ219" s="56"/>
      <c r="IR219" s="56"/>
      <c r="IS219" s="56"/>
      <c r="IT219" s="56"/>
      <c r="IU219" s="56"/>
    </row>
    <row r="220" spans="1:255" ht="12.75" customHeight="1" thickBot="1" x14ac:dyDescent="0.25">
      <c r="A220" s="230"/>
      <c r="B220" s="108">
        <v>3255.81</v>
      </c>
      <c r="C220" s="95" t="s">
        <v>66</v>
      </c>
      <c r="D220" s="96"/>
      <c r="E220" s="97"/>
      <c r="F220" s="97"/>
      <c r="G220" s="97"/>
      <c r="H220" s="98"/>
      <c r="I220" s="99"/>
      <c r="J220" s="56"/>
      <c r="K220" s="56"/>
      <c r="L220" s="56"/>
      <c r="M220" s="56"/>
      <c r="N220" s="56"/>
      <c r="O220" s="56"/>
      <c r="P220" s="56"/>
      <c r="Q220" s="56"/>
      <c r="R220" s="56"/>
      <c r="T220" s="56"/>
      <c r="U220" s="56"/>
      <c r="V220" s="56"/>
      <c r="W220" s="56"/>
      <c r="X220" s="56"/>
      <c r="Y220" s="56"/>
      <c r="Z220" s="56"/>
      <c r="AA220" s="56"/>
      <c r="AB220" s="56"/>
      <c r="AD220" s="56"/>
      <c r="AE220" s="56"/>
      <c r="AF220" s="56"/>
      <c r="AG220" s="56"/>
      <c r="AH220" s="56"/>
      <c r="AI220" s="56"/>
      <c r="AJ220" s="56"/>
      <c r="AK220" s="56"/>
      <c r="AL220" s="56"/>
      <c r="AN220" s="56"/>
      <c r="AO220" s="56"/>
      <c r="AP220" s="56"/>
      <c r="AQ220" s="56"/>
      <c r="AR220" s="56"/>
      <c r="AS220" s="56"/>
      <c r="AT220" s="56"/>
      <c r="AU220" s="56"/>
      <c r="AV220" s="56"/>
      <c r="AX220" s="56"/>
      <c r="AY220" s="56"/>
      <c r="AZ220" s="56"/>
      <c r="BA220" s="56"/>
      <c r="BB220" s="56"/>
      <c r="BC220" s="56"/>
      <c r="BD220" s="56"/>
      <c r="BE220" s="56"/>
      <c r="BF220" s="56"/>
      <c r="BH220" s="56"/>
      <c r="BI220" s="56"/>
      <c r="BJ220" s="56"/>
      <c r="BK220" s="56"/>
      <c r="BL220" s="56"/>
      <c r="BM220" s="56"/>
      <c r="BN220" s="56"/>
      <c r="BO220" s="56"/>
      <c r="BP220" s="56"/>
      <c r="BR220" s="56"/>
      <c r="BS220" s="56"/>
      <c r="BT220" s="56"/>
      <c r="BU220" s="56"/>
      <c r="BV220" s="56"/>
      <c r="BW220" s="56"/>
      <c r="BX220" s="56"/>
      <c r="BY220" s="56"/>
      <c r="BZ220" s="56"/>
      <c r="CB220" s="56"/>
      <c r="CC220" s="56"/>
      <c r="CD220" s="56"/>
      <c r="CE220" s="56"/>
      <c r="CF220" s="56"/>
      <c r="CG220" s="56"/>
      <c r="CH220" s="56"/>
      <c r="CI220" s="56"/>
      <c r="CJ220" s="56"/>
      <c r="CL220" s="56"/>
      <c r="CM220" s="56"/>
      <c r="CN220" s="56"/>
      <c r="CO220" s="56"/>
      <c r="CP220" s="56"/>
      <c r="CQ220" s="56"/>
      <c r="CR220" s="56"/>
      <c r="CS220" s="56"/>
      <c r="CT220" s="56"/>
      <c r="CV220" s="56"/>
      <c r="CW220" s="56"/>
      <c r="CX220" s="56"/>
      <c r="CY220" s="56"/>
      <c r="CZ220" s="56"/>
      <c r="DA220" s="56"/>
      <c r="DB220" s="56"/>
      <c r="DC220" s="56"/>
      <c r="DD220" s="56"/>
      <c r="DF220" s="56"/>
      <c r="DG220" s="56"/>
      <c r="DH220" s="56"/>
      <c r="DI220" s="56"/>
      <c r="DJ220" s="56"/>
      <c r="DK220" s="56"/>
      <c r="DL220" s="56"/>
      <c r="DM220" s="56"/>
      <c r="DN220" s="56"/>
      <c r="DP220" s="56"/>
      <c r="DQ220" s="56"/>
      <c r="DR220" s="56"/>
      <c r="DS220" s="56"/>
      <c r="DT220" s="56"/>
      <c r="DU220" s="56"/>
      <c r="DV220" s="56"/>
      <c r="DW220" s="56"/>
      <c r="DX220" s="56"/>
      <c r="DZ220" s="56"/>
      <c r="EA220" s="56"/>
      <c r="EB220" s="56"/>
      <c r="EC220" s="56"/>
      <c r="ED220" s="56"/>
      <c r="EE220" s="56"/>
      <c r="EF220" s="56"/>
      <c r="EG220" s="56"/>
      <c r="EH220" s="56"/>
      <c r="EJ220" s="56"/>
      <c r="EK220" s="56"/>
      <c r="EL220" s="56"/>
      <c r="EM220" s="56"/>
      <c r="EN220" s="56"/>
      <c r="EO220" s="56"/>
      <c r="EP220" s="56"/>
      <c r="EQ220" s="56"/>
      <c r="ER220" s="56"/>
      <c r="ET220" s="56"/>
      <c r="EU220" s="56"/>
      <c r="EV220" s="56"/>
      <c r="EW220" s="56"/>
      <c r="EX220" s="56"/>
      <c r="EY220" s="56"/>
      <c r="EZ220" s="56"/>
      <c r="FA220" s="56"/>
      <c r="FB220" s="56"/>
      <c r="FD220" s="56"/>
      <c r="FE220" s="56"/>
      <c r="FF220" s="56"/>
      <c r="FG220" s="56"/>
      <c r="FH220" s="56"/>
      <c r="FI220" s="56"/>
      <c r="FJ220" s="56"/>
      <c r="FK220" s="56"/>
      <c r="FL220" s="56"/>
      <c r="FN220" s="56"/>
      <c r="FO220" s="56"/>
      <c r="FP220" s="56"/>
      <c r="FQ220" s="56"/>
      <c r="FR220" s="56"/>
      <c r="FS220" s="56"/>
      <c r="FT220" s="56"/>
      <c r="FU220" s="56"/>
      <c r="FV220" s="56"/>
      <c r="FX220" s="56"/>
      <c r="FY220" s="56"/>
      <c r="FZ220" s="56"/>
      <c r="GA220" s="56"/>
      <c r="GB220" s="56"/>
      <c r="GC220" s="56"/>
      <c r="GD220" s="56"/>
      <c r="GE220" s="56"/>
      <c r="GF220" s="56"/>
      <c r="GH220" s="56"/>
      <c r="GI220" s="56"/>
      <c r="GJ220" s="56"/>
      <c r="GK220" s="56"/>
      <c r="GL220" s="56"/>
      <c r="GM220" s="56"/>
      <c r="GN220" s="56"/>
      <c r="GO220" s="56"/>
      <c r="GP220" s="56"/>
      <c r="GR220" s="56"/>
      <c r="GS220" s="56"/>
      <c r="GT220" s="56"/>
      <c r="GU220" s="56"/>
      <c r="GV220" s="56"/>
      <c r="GW220" s="56"/>
      <c r="GX220" s="56"/>
      <c r="GY220" s="56"/>
      <c r="GZ220" s="56"/>
      <c r="HB220" s="56"/>
      <c r="HC220" s="56"/>
      <c r="HD220" s="56"/>
      <c r="HE220" s="56"/>
      <c r="HF220" s="56"/>
      <c r="HG220" s="56"/>
      <c r="HH220" s="56"/>
      <c r="HI220" s="56"/>
      <c r="HJ220" s="56"/>
      <c r="HL220" s="56"/>
      <c r="HM220" s="56"/>
      <c r="HN220" s="56"/>
      <c r="HO220" s="56"/>
      <c r="HP220" s="56"/>
      <c r="HQ220" s="56"/>
      <c r="HR220" s="56"/>
      <c r="HS220" s="56"/>
      <c r="HT220" s="56"/>
      <c r="HV220" s="56"/>
      <c r="HW220" s="56"/>
      <c r="HX220" s="56"/>
      <c r="HY220" s="56"/>
      <c r="HZ220" s="56"/>
      <c r="IA220" s="56"/>
      <c r="IB220" s="56"/>
      <c r="IC220" s="56"/>
      <c r="ID220" s="56"/>
      <c r="IF220" s="56"/>
      <c r="IG220" s="56"/>
      <c r="IH220" s="56"/>
      <c r="II220" s="56"/>
      <c r="IJ220" s="56"/>
      <c r="IK220" s="56"/>
      <c r="IL220" s="56"/>
      <c r="IM220" s="56"/>
      <c r="IN220" s="56"/>
      <c r="IP220" s="56"/>
      <c r="IQ220" s="56"/>
      <c r="IR220" s="56"/>
      <c r="IS220" s="56"/>
      <c r="IT220" s="56"/>
      <c r="IU220" s="56"/>
    </row>
    <row r="221" spans="1:255" ht="12.75" customHeight="1" thickBot="1" x14ac:dyDescent="0.25">
      <c r="A221" s="230"/>
      <c r="B221" s="109">
        <v>3713.4</v>
      </c>
      <c r="C221" s="88" t="s">
        <v>69</v>
      </c>
      <c r="D221" s="89"/>
      <c r="E221" s="47"/>
      <c r="F221" s="47"/>
      <c r="G221" s="47"/>
      <c r="H221" s="48"/>
      <c r="I221" s="49"/>
      <c r="J221" s="56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W221" s="56"/>
      <c r="X221" s="56"/>
      <c r="Y221" s="56"/>
      <c r="Z221" s="56"/>
      <c r="AA221" s="56"/>
      <c r="AB221" s="56"/>
      <c r="AD221" s="56"/>
      <c r="AE221" s="56"/>
      <c r="AF221" s="56"/>
      <c r="AG221" s="56"/>
      <c r="AH221" s="56"/>
      <c r="AI221" s="56"/>
      <c r="AJ221" s="56"/>
      <c r="AK221" s="56"/>
      <c r="AL221" s="56"/>
      <c r="AN221" s="56"/>
      <c r="AO221" s="56"/>
      <c r="AP221" s="56"/>
      <c r="AQ221" s="56"/>
      <c r="AR221" s="56"/>
      <c r="AS221" s="56"/>
      <c r="AT221" s="56"/>
      <c r="AU221" s="56"/>
      <c r="AV221" s="56"/>
      <c r="AX221" s="56"/>
      <c r="AY221" s="56"/>
      <c r="AZ221" s="56"/>
      <c r="BA221" s="56"/>
      <c r="BB221" s="56"/>
      <c r="BC221" s="56"/>
      <c r="BD221" s="56"/>
      <c r="BE221" s="56"/>
      <c r="BF221" s="56"/>
      <c r="BH221" s="56"/>
      <c r="BI221" s="56"/>
      <c r="BJ221" s="56"/>
      <c r="BK221" s="56"/>
      <c r="BL221" s="56"/>
      <c r="BM221" s="56"/>
      <c r="BN221" s="56"/>
      <c r="BO221" s="56"/>
      <c r="BP221" s="56"/>
      <c r="BR221" s="56"/>
      <c r="BS221" s="56"/>
      <c r="BT221" s="56"/>
      <c r="BU221" s="56"/>
      <c r="BV221" s="56"/>
      <c r="BW221" s="56"/>
      <c r="BX221" s="56"/>
      <c r="BY221" s="56"/>
      <c r="BZ221" s="56"/>
      <c r="CB221" s="56"/>
      <c r="CC221" s="56"/>
      <c r="CD221" s="56"/>
      <c r="CE221" s="56"/>
      <c r="CF221" s="56"/>
      <c r="CG221" s="56"/>
      <c r="CH221" s="56"/>
      <c r="CI221" s="56"/>
      <c r="CJ221" s="56"/>
      <c r="CL221" s="56"/>
      <c r="CM221" s="56"/>
      <c r="CN221" s="56"/>
      <c r="CO221" s="56"/>
      <c r="CP221" s="56"/>
      <c r="CQ221" s="56"/>
      <c r="CR221" s="56"/>
      <c r="CS221" s="56"/>
      <c r="CT221" s="56"/>
      <c r="CV221" s="56"/>
      <c r="CW221" s="56"/>
      <c r="CX221" s="56"/>
      <c r="CY221" s="56"/>
      <c r="CZ221" s="56"/>
      <c r="DA221" s="56"/>
      <c r="DB221" s="56"/>
      <c r="DC221" s="56"/>
      <c r="DD221" s="56"/>
      <c r="DF221" s="56"/>
      <c r="DG221" s="56"/>
      <c r="DH221" s="56"/>
      <c r="DI221" s="56"/>
      <c r="DJ221" s="56"/>
      <c r="DK221" s="56"/>
      <c r="DL221" s="56"/>
      <c r="DM221" s="56"/>
      <c r="DN221" s="56"/>
      <c r="DP221" s="56"/>
      <c r="DQ221" s="56"/>
      <c r="DR221" s="56"/>
      <c r="DS221" s="56"/>
      <c r="DT221" s="56"/>
      <c r="DU221" s="56"/>
      <c r="DV221" s="56"/>
      <c r="DW221" s="56"/>
      <c r="DX221" s="56"/>
      <c r="DZ221" s="56"/>
      <c r="EA221" s="56"/>
      <c r="EB221" s="56"/>
      <c r="EC221" s="56"/>
      <c r="ED221" s="56"/>
      <c r="EE221" s="56"/>
      <c r="EF221" s="56"/>
      <c r="EG221" s="56"/>
      <c r="EH221" s="56"/>
      <c r="EJ221" s="56"/>
      <c r="EK221" s="56"/>
      <c r="EL221" s="56"/>
      <c r="EM221" s="56"/>
      <c r="EN221" s="56"/>
      <c r="EO221" s="56"/>
      <c r="EP221" s="56"/>
      <c r="EQ221" s="56"/>
      <c r="ER221" s="56"/>
      <c r="ET221" s="56"/>
      <c r="EU221" s="56"/>
      <c r="EV221" s="56"/>
      <c r="EW221" s="56"/>
      <c r="EX221" s="56"/>
      <c r="EY221" s="56"/>
      <c r="EZ221" s="56"/>
      <c r="FA221" s="56"/>
      <c r="FB221" s="56"/>
      <c r="FD221" s="56"/>
      <c r="FE221" s="56"/>
      <c r="FF221" s="56"/>
      <c r="FG221" s="56"/>
      <c r="FH221" s="56"/>
      <c r="FI221" s="56"/>
      <c r="FJ221" s="56"/>
      <c r="FK221" s="56"/>
      <c r="FL221" s="56"/>
      <c r="FN221" s="56"/>
      <c r="FO221" s="56"/>
      <c r="FP221" s="56"/>
      <c r="FQ221" s="56"/>
      <c r="FR221" s="56"/>
      <c r="FS221" s="56"/>
      <c r="FT221" s="56"/>
      <c r="FU221" s="56"/>
      <c r="FV221" s="56"/>
      <c r="FX221" s="56"/>
      <c r="FY221" s="56"/>
      <c r="FZ221" s="56"/>
      <c r="GA221" s="56"/>
      <c r="GB221" s="56"/>
      <c r="GC221" s="56"/>
      <c r="GD221" s="56"/>
      <c r="GE221" s="56"/>
      <c r="GF221" s="56"/>
      <c r="GH221" s="56"/>
      <c r="GI221" s="56"/>
      <c r="GJ221" s="56"/>
      <c r="GK221" s="56"/>
      <c r="GL221" s="56"/>
      <c r="GM221" s="56"/>
      <c r="GN221" s="56"/>
      <c r="GO221" s="56"/>
      <c r="GP221" s="56"/>
      <c r="GR221" s="56"/>
      <c r="GS221" s="56"/>
      <c r="GT221" s="56"/>
      <c r="GU221" s="56"/>
      <c r="GV221" s="56"/>
      <c r="GW221" s="56"/>
      <c r="GX221" s="56"/>
      <c r="GY221" s="56"/>
      <c r="GZ221" s="56"/>
      <c r="HB221" s="56"/>
      <c r="HC221" s="56"/>
      <c r="HD221" s="56"/>
      <c r="HE221" s="56"/>
      <c r="HF221" s="56"/>
      <c r="HG221" s="56"/>
      <c r="HH221" s="56"/>
      <c r="HI221" s="56"/>
      <c r="HJ221" s="56"/>
      <c r="HL221" s="56"/>
      <c r="HM221" s="56"/>
      <c r="HN221" s="56"/>
      <c r="HO221" s="56"/>
      <c r="HP221" s="56"/>
      <c r="HQ221" s="56"/>
      <c r="HR221" s="56"/>
      <c r="HS221" s="56"/>
      <c r="HT221" s="56"/>
      <c r="HV221" s="56"/>
      <c r="HW221" s="56"/>
      <c r="HX221" s="56"/>
      <c r="HY221" s="56"/>
      <c r="HZ221" s="56"/>
      <c r="IA221" s="56"/>
      <c r="IB221" s="56"/>
      <c r="IC221" s="56"/>
      <c r="ID221" s="56"/>
      <c r="IF221" s="56"/>
      <c r="IG221" s="56"/>
      <c r="IH221" s="56"/>
      <c r="II221" s="56"/>
      <c r="IJ221" s="56"/>
      <c r="IK221" s="56"/>
      <c r="IL221" s="56"/>
      <c r="IM221" s="56"/>
      <c r="IN221" s="56"/>
      <c r="IP221" s="56"/>
      <c r="IQ221" s="56"/>
      <c r="IR221" s="56"/>
      <c r="IS221" s="56"/>
      <c r="IT221" s="56"/>
      <c r="IU221" s="56"/>
    </row>
    <row r="222" spans="1:255" ht="12.75" customHeight="1" thickBot="1" x14ac:dyDescent="0.25">
      <c r="A222" s="230"/>
      <c r="B222" s="109">
        <v>3670.97</v>
      </c>
      <c r="C222" s="88" t="s">
        <v>71</v>
      </c>
      <c r="D222" s="89"/>
      <c r="E222" s="47"/>
      <c r="F222" s="47"/>
      <c r="G222" s="47"/>
      <c r="H222" s="48"/>
      <c r="I222" s="49"/>
      <c r="J222" s="56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W222" s="56"/>
      <c r="X222" s="56"/>
      <c r="Y222" s="56"/>
      <c r="Z222" s="56"/>
      <c r="AA222" s="56"/>
      <c r="AB222" s="56"/>
      <c r="AD222" s="56"/>
      <c r="AE222" s="56"/>
      <c r="AF222" s="56"/>
      <c r="AG222" s="56"/>
      <c r="AH222" s="56"/>
      <c r="AI222" s="56"/>
      <c r="AJ222" s="56"/>
      <c r="AK222" s="56"/>
      <c r="AL222" s="56"/>
      <c r="AN222" s="56"/>
      <c r="AO222" s="56"/>
      <c r="AP222" s="56"/>
      <c r="AQ222" s="56"/>
      <c r="AR222" s="56"/>
      <c r="AS222" s="56"/>
      <c r="AT222" s="56"/>
      <c r="AU222" s="56"/>
      <c r="AV222" s="56"/>
      <c r="AX222" s="56"/>
      <c r="AY222" s="56"/>
      <c r="AZ222" s="56"/>
      <c r="BA222" s="56"/>
      <c r="BB222" s="56"/>
      <c r="BC222" s="56"/>
      <c r="BD222" s="56"/>
      <c r="BE222" s="56"/>
      <c r="BF222" s="56"/>
      <c r="BH222" s="56"/>
      <c r="BI222" s="56"/>
      <c r="BJ222" s="56"/>
      <c r="BK222" s="56"/>
      <c r="BL222" s="56"/>
      <c r="BM222" s="56"/>
      <c r="BN222" s="56"/>
      <c r="BO222" s="56"/>
      <c r="BP222" s="56"/>
      <c r="BR222" s="56"/>
      <c r="BS222" s="56"/>
      <c r="BT222" s="56"/>
      <c r="BU222" s="56"/>
      <c r="BV222" s="56"/>
      <c r="BW222" s="56"/>
      <c r="BX222" s="56"/>
      <c r="BY222" s="56"/>
      <c r="BZ222" s="56"/>
      <c r="CB222" s="56"/>
      <c r="CC222" s="56"/>
      <c r="CD222" s="56"/>
      <c r="CE222" s="56"/>
      <c r="CF222" s="56"/>
      <c r="CG222" s="56"/>
      <c r="CH222" s="56"/>
      <c r="CI222" s="56"/>
      <c r="CJ222" s="56"/>
      <c r="CL222" s="56"/>
      <c r="CM222" s="56"/>
      <c r="CN222" s="56"/>
      <c r="CO222" s="56"/>
      <c r="CP222" s="56"/>
      <c r="CQ222" s="56"/>
      <c r="CR222" s="56"/>
      <c r="CS222" s="56"/>
      <c r="CT222" s="56"/>
      <c r="CV222" s="56"/>
      <c r="CW222" s="56"/>
      <c r="CX222" s="56"/>
      <c r="CY222" s="56"/>
      <c r="CZ222" s="56"/>
      <c r="DA222" s="56"/>
      <c r="DB222" s="56"/>
      <c r="DC222" s="56"/>
      <c r="DD222" s="56"/>
      <c r="DF222" s="56"/>
      <c r="DG222" s="56"/>
      <c r="DH222" s="56"/>
      <c r="DI222" s="56"/>
      <c r="DJ222" s="56"/>
      <c r="DK222" s="56"/>
      <c r="DL222" s="56"/>
      <c r="DM222" s="56"/>
      <c r="DN222" s="56"/>
      <c r="DP222" s="56"/>
      <c r="DQ222" s="56"/>
      <c r="DR222" s="56"/>
      <c r="DS222" s="56"/>
      <c r="DT222" s="56"/>
      <c r="DU222" s="56"/>
      <c r="DV222" s="56"/>
      <c r="DW222" s="56"/>
      <c r="DX222" s="56"/>
      <c r="DZ222" s="56"/>
      <c r="EA222" s="56"/>
      <c r="EB222" s="56"/>
      <c r="EC222" s="56"/>
      <c r="ED222" s="56"/>
      <c r="EE222" s="56"/>
      <c r="EF222" s="56"/>
      <c r="EG222" s="56"/>
      <c r="EH222" s="56"/>
      <c r="EJ222" s="56"/>
      <c r="EK222" s="56"/>
      <c r="EL222" s="56"/>
      <c r="EM222" s="56"/>
      <c r="EN222" s="56"/>
      <c r="EO222" s="56"/>
      <c r="EP222" s="56"/>
      <c r="EQ222" s="56"/>
      <c r="ER222" s="56"/>
      <c r="ET222" s="56"/>
      <c r="EU222" s="56"/>
      <c r="EV222" s="56"/>
      <c r="EW222" s="56"/>
      <c r="EX222" s="56"/>
      <c r="EY222" s="56"/>
      <c r="EZ222" s="56"/>
      <c r="FA222" s="56"/>
      <c r="FB222" s="56"/>
      <c r="FD222" s="56"/>
      <c r="FE222" s="56"/>
      <c r="FF222" s="56"/>
      <c r="FG222" s="56"/>
      <c r="FH222" s="56"/>
      <c r="FI222" s="56"/>
      <c r="FJ222" s="56"/>
      <c r="FK222" s="56"/>
      <c r="FL222" s="56"/>
      <c r="FN222" s="56"/>
      <c r="FO222" s="56"/>
      <c r="FP222" s="56"/>
      <c r="FQ222" s="56"/>
      <c r="FR222" s="56"/>
      <c r="FS222" s="56"/>
      <c r="FT222" s="56"/>
      <c r="FU222" s="56"/>
      <c r="FV222" s="56"/>
      <c r="FX222" s="56"/>
      <c r="FY222" s="56"/>
      <c r="FZ222" s="56"/>
      <c r="GA222" s="56"/>
      <c r="GB222" s="56"/>
      <c r="GC222" s="56"/>
      <c r="GD222" s="56"/>
      <c r="GE222" s="56"/>
      <c r="GF222" s="56"/>
      <c r="GH222" s="56"/>
      <c r="GI222" s="56"/>
      <c r="GJ222" s="56"/>
      <c r="GK222" s="56"/>
      <c r="GL222" s="56"/>
      <c r="GM222" s="56"/>
      <c r="GN222" s="56"/>
      <c r="GO222" s="56"/>
      <c r="GP222" s="56"/>
      <c r="GR222" s="56"/>
      <c r="GS222" s="56"/>
      <c r="GT222" s="56"/>
      <c r="GU222" s="56"/>
      <c r="GV222" s="56"/>
      <c r="GW222" s="56"/>
      <c r="GX222" s="56"/>
      <c r="GY222" s="56"/>
      <c r="GZ222" s="56"/>
      <c r="HB222" s="56"/>
      <c r="HC222" s="56"/>
      <c r="HD222" s="56"/>
      <c r="HE222" s="56"/>
      <c r="HF222" s="56"/>
      <c r="HG222" s="56"/>
      <c r="HH222" s="56"/>
      <c r="HI222" s="56"/>
      <c r="HJ222" s="56"/>
      <c r="HL222" s="56"/>
      <c r="HM222" s="56"/>
      <c r="HN222" s="56"/>
      <c r="HO222" s="56"/>
      <c r="HP222" s="56"/>
      <c r="HQ222" s="56"/>
      <c r="HR222" s="56"/>
      <c r="HS222" s="56"/>
      <c r="HT222" s="56"/>
      <c r="HV222" s="56"/>
      <c r="HW222" s="56"/>
      <c r="HX222" s="56"/>
      <c r="HY222" s="56"/>
      <c r="HZ222" s="56"/>
      <c r="IA222" s="56"/>
      <c r="IB222" s="56"/>
      <c r="IC222" s="56"/>
      <c r="ID222" s="56"/>
      <c r="IF222" s="56"/>
      <c r="IG222" s="56"/>
      <c r="IH222" s="56"/>
      <c r="II222" s="56"/>
      <c r="IJ222" s="56"/>
      <c r="IK222" s="56"/>
      <c r="IL222" s="56"/>
      <c r="IM222" s="56"/>
      <c r="IN222" s="56"/>
      <c r="IP222" s="56"/>
      <c r="IQ222" s="56"/>
      <c r="IR222" s="56"/>
      <c r="IS222" s="56"/>
      <c r="IT222" s="56"/>
      <c r="IU222" s="56"/>
    </row>
    <row r="223" spans="1:255" ht="12.75" customHeight="1" thickBot="1" x14ac:dyDescent="0.25">
      <c r="A223" s="230"/>
      <c r="B223" s="109">
        <v>3708.83</v>
      </c>
      <c r="C223" s="88" t="s">
        <v>72</v>
      </c>
      <c r="D223" s="89"/>
      <c r="E223" s="47"/>
      <c r="F223" s="47"/>
      <c r="G223" s="47"/>
      <c r="H223" s="48"/>
      <c r="I223" s="49"/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230"/>
      <c r="B224" s="109">
        <v>3656.96</v>
      </c>
      <c r="C224" s="88" t="s">
        <v>73</v>
      </c>
      <c r="D224" s="89"/>
      <c r="E224" s="47"/>
      <c r="F224" s="47"/>
      <c r="G224" s="47"/>
      <c r="H224" s="48"/>
      <c r="I224" s="49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230"/>
      <c r="B225" s="109">
        <v>3072.51</v>
      </c>
      <c r="C225" s="88" t="s">
        <v>74</v>
      </c>
      <c r="D225" s="89"/>
      <c r="E225" s="47"/>
      <c r="F225" s="47"/>
      <c r="G225" s="47"/>
      <c r="H225" s="48"/>
      <c r="I225" s="49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224"/>
      <c r="B226" s="109">
        <v>3248.9209999999998</v>
      </c>
      <c r="C226" s="88" t="s">
        <v>75</v>
      </c>
      <c r="D226" s="89"/>
      <c r="E226" s="47"/>
      <c r="F226" s="47"/>
      <c r="G226" s="47"/>
      <c r="H226" s="48"/>
      <c r="I226" s="49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224"/>
      <c r="B227" s="109">
        <v>3660.4090000000001</v>
      </c>
      <c r="C227" s="88" t="s">
        <v>76</v>
      </c>
      <c r="D227" s="89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2.75" customHeight="1" thickBot="1" x14ac:dyDescent="0.25">
      <c r="A228" s="224"/>
      <c r="B228" s="109">
        <v>2973.2170000000001</v>
      </c>
      <c r="C228" s="88" t="s">
        <v>77</v>
      </c>
      <c r="D228" s="89"/>
      <c r="E228" s="47"/>
      <c r="F228" s="47"/>
      <c r="G228" s="47"/>
      <c r="H228" s="48"/>
      <c r="I228" s="49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2.75" customHeight="1" thickBot="1" x14ac:dyDescent="0.25">
      <c r="A229" s="224"/>
      <c r="B229" s="109">
        <v>3010.902</v>
      </c>
      <c r="C229" s="88" t="s">
        <v>78</v>
      </c>
      <c r="D229" s="89"/>
      <c r="E229" s="47"/>
      <c r="F229" s="47"/>
      <c r="G229" s="47"/>
      <c r="H229" s="48"/>
      <c r="I229" s="49"/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12.75" customHeight="1" thickBot="1" x14ac:dyDescent="0.25">
      <c r="A230" s="224"/>
      <c r="B230" s="109">
        <v>3754.1579999999999</v>
      </c>
      <c r="C230" s="88" t="s">
        <v>79</v>
      </c>
      <c r="D230" s="89"/>
      <c r="E230" s="47"/>
      <c r="F230" s="47"/>
      <c r="G230" s="47"/>
      <c r="H230" s="48"/>
      <c r="I230" s="49"/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x14ac:dyDescent="0.2">
      <c r="A231" s="224"/>
      <c r="B231" s="188"/>
      <c r="C231" s="73" t="s">
        <v>86</v>
      </c>
      <c r="D231" s="166"/>
      <c r="E231" s="53"/>
      <c r="F231" s="53"/>
      <c r="G231" s="53"/>
      <c r="H231" s="156"/>
      <c r="I231" s="168">
        <v>1401.43</v>
      </c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12.75" customHeight="1" thickBot="1" x14ac:dyDescent="0.25">
      <c r="A232" s="224"/>
      <c r="B232" s="18">
        <f>SUM(B219:B230)</f>
        <v>41442.927000000003</v>
      </c>
      <c r="C232" s="17"/>
      <c r="D232" s="18"/>
      <c r="E232" s="19"/>
      <c r="F232" s="17"/>
      <c r="G232" s="17"/>
      <c r="H232" s="18" t="s">
        <v>16</v>
      </c>
      <c r="I232" s="236">
        <f>SUM(I219:I231)</f>
        <v>1401.43</v>
      </c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W232" s="56"/>
      <c r="X232" s="56"/>
      <c r="Y232" s="56"/>
      <c r="Z232" s="56"/>
      <c r="AA232" s="56"/>
      <c r="AB232" s="56"/>
      <c r="AD232" s="56"/>
      <c r="AE232" s="56"/>
      <c r="AF232" s="56"/>
      <c r="AG232" s="56"/>
      <c r="AH232" s="56"/>
      <c r="AI232" s="56"/>
      <c r="AJ232" s="56"/>
      <c r="AK232" s="56"/>
      <c r="AL232" s="56"/>
      <c r="AN232" s="56"/>
      <c r="AO232" s="56"/>
      <c r="AP232" s="56"/>
      <c r="AQ232" s="56"/>
      <c r="AR232" s="56"/>
      <c r="AS232" s="56"/>
      <c r="AT232" s="56"/>
      <c r="AU232" s="56"/>
      <c r="AV232" s="56"/>
      <c r="AX232" s="56"/>
      <c r="AY232" s="56"/>
      <c r="AZ232" s="56"/>
      <c r="BA232" s="56"/>
      <c r="BB232" s="56"/>
      <c r="BC232" s="56"/>
      <c r="BD232" s="56"/>
      <c r="BE232" s="56"/>
      <c r="BF232" s="56"/>
      <c r="BH232" s="56"/>
      <c r="BI232" s="56"/>
      <c r="BJ232" s="56"/>
      <c r="BK232" s="56"/>
      <c r="BL232" s="56"/>
      <c r="BM232" s="56"/>
      <c r="BN232" s="56"/>
      <c r="BO232" s="56"/>
      <c r="BP232" s="56"/>
      <c r="BR232" s="56"/>
      <c r="BS232" s="56"/>
      <c r="BT232" s="56"/>
      <c r="BU232" s="56"/>
      <c r="BV232" s="56"/>
      <c r="BW232" s="56"/>
      <c r="BX232" s="56"/>
      <c r="BY232" s="56"/>
      <c r="BZ232" s="56"/>
      <c r="CB232" s="56"/>
      <c r="CC232" s="56"/>
      <c r="CD232" s="56"/>
      <c r="CE232" s="56"/>
      <c r="CF232" s="56"/>
      <c r="CG232" s="56"/>
      <c r="CH232" s="56"/>
      <c r="CI232" s="56"/>
      <c r="CJ232" s="56"/>
      <c r="CL232" s="56"/>
      <c r="CM232" s="56"/>
      <c r="CN232" s="56"/>
      <c r="CO232" s="56"/>
      <c r="CP232" s="56"/>
      <c r="CQ232" s="56"/>
      <c r="CR232" s="56"/>
      <c r="CS232" s="56"/>
      <c r="CT232" s="56"/>
      <c r="CV232" s="56"/>
      <c r="CW232" s="56"/>
      <c r="CX232" s="56"/>
      <c r="CY232" s="56"/>
      <c r="CZ232" s="56"/>
      <c r="DA232" s="56"/>
      <c r="DB232" s="56"/>
      <c r="DC232" s="56"/>
      <c r="DD232" s="56"/>
      <c r="DF232" s="56"/>
      <c r="DG232" s="56"/>
      <c r="DH232" s="56"/>
      <c r="DI232" s="56"/>
      <c r="DJ232" s="56"/>
      <c r="DK232" s="56"/>
      <c r="DL232" s="56"/>
      <c r="DM232" s="56"/>
      <c r="DN232" s="56"/>
      <c r="DP232" s="56"/>
      <c r="DQ232" s="56"/>
      <c r="DR232" s="56"/>
      <c r="DS232" s="56"/>
      <c r="DT232" s="56"/>
      <c r="DU232" s="56"/>
      <c r="DV232" s="56"/>
      <c r="DW232" s="56"/>
      <c r="DX232" s="56"/>
      <c r="DZ232" s="56"/>
      <c r="EA232" s="56"/>
      <c r="EB232" s="56"/>
      <c r="EC232" s="56"/>
      <c r="ED232" s="56"/>
      <c r="EE232" s="56"/>
      <c r="EF232" s="56"/>
      <c r="EG232" s="56"/>
      <c r="EH232" s="56"/>
      <c r="EJ232" s="56"/>
      <c r="EK232" s="56"/>
      <c r="EL232" s="56"/>
      <c r="EM232" s="56"/>
      <c r="EN232" s="56"/>
      <c r="EO232" s="56"/>
      <c r="EP232" s="56"/>
      <c r="EQ232" s="56"/>
      <c r="ER232" s="56"/>
      <c r="ET232" s="56"/>
      <c r="EU232" s="56"/>
      <c r="EV232" s="56"/>
      <c r="EW232" s="56"/>
      <c r="EX232" s="56"/>
      <c r="EY232" s="56"/>
      <c r="EZ232" s="56"/>
      <c r="FA232" s="56"/>
      <c r="FB232" s="56"/>
      <c r="FD232" s="56"/>
      <c r="FE232" s="56"/>
      <c r="FF232" s="56"/>
      <c r="FG232" s="56"/>
      <c r="FH232" s="56"/>
      <c r="FI232" s="56"/>
      <c r="FJ232" s="56"/>
      <c r="FK232" s="56"/>
      <c r="FL232" s="56"/>
      <c r="FN232" s="56"/>
      <c r="FO232" s="56"/>
      <c r="FP232" s="56"/>
      <c r="FQ232" s="56"/>
      <c r="FR232" s="56"/>
      <c r="FS232" s="56"/>
      <c r="FT232" s="56"/>
      <c r="FU232" s="56"/>
      <c r="FV232" s="56"/>
      <c r="FX232" s="56"/>
      <c r="FY232" s="56"/>
      <c r="FZ232" s="56"/>
      <c r="GA232" s="56"/>
      <c r="GB232" s="56"/>
      <c r="GC232" s="56"/>
      <c r="GD232" s="56"/>
      <c r="GE232" s="56"/>
      <c r="GF232" s="56"/>
      <c r="GH232" s="56"/>
      <c r="GI232" s="56"/>
      <c r="GJ232" s="56"/>
      <c r="GK232" s="56"/>
      <c r="GL232" s="56"/>
      <c r="GM232" s="56"/>
      <c r="GN232" s="56"/>
      <c r="GO232" s="56"/>
      <c r="GP232" s="56"/>
      <c r="GR232" s="56"/>
      <c r="GS232" s="56"/>
      <c r="GT232" s="56"/>
      <c r="GU232" s="56"/>
      <c r="GV232" s="56"/>
      <c r="GW232" s="56"/>
      <c r="GX232" s="56"/>
      <c r="GY232" s="56"/>
      <c r="GZ232" s="56"/>
      <c r="HB232" s="56"/>
      <c r="HC232" s="56"/>
      <c r="HD232" s="56"/>
      <c r="HE232" s="56"/>
      <c r="HF232" s="56"/>
      <c r="HG232" s="56"/>
      <c r="HH232" s="56"/>
      <c r="HI232" s="56"/>
      <c r="HJ232" s="56"/>
      <c r="HL232" s="56"/>
      <c r="HM232" s="56"/>
      <c r="HN232" s="56"/>
      <c r="HO232" s="56"/>
      <c r="HP232" s="56"/>
      <c r="HQ232" s="56"/>
      <c r="HR232" s="56"/>
      <c r="HS232" s="56"/>
      <c r="HT232" s="56"/>
      <c r="HV232" s="56"/>
      <c r="HW232" s="56"/>
      <c r="HX232" s="56"/>
      <c r="HY232" s="56"/>
      <c r="HZ232" s="56"/>
      <c r="IA232" s="56"/>
      <c r="IB232" s="56"/>
      <c r="IC232" s="56"/>
      <c r="ID232" s="56"/>
      <c r="IF232" s="56"/>
      <c r="IG232" s="56"/>
      <c r="IH232" s="56"/>
      <c r="II232" s="56"/>
      <c r="IJ232" s="56"/>
      <c r="IK232" s="56"/>
      <c r="IL232" s="56"/>
      <c r="IM232" s="56"/>
      <c r="IN232" s="56"/>
      <c r="IP232" s="56"/>
      <c r="IQ232" s="56"/>
      <c r="IR232" s="56"/>
      <c r="IS232" s="56"/>
      <c r="IT232" s="56"/>
      <c r="IU232" s="56"/>
    </row>
    <row r="233" spans="1:255" ht="64.5" thickBot="1" x14ac:dyDescent="0.25">
      <c r="A233" s="46" t="s">
        <v>98</v>
      </c>
      <c r="B233" s="117" t="s">
        <v>15</v>
      </c>
      <c r="C233" s="117" t="s">
        <v>4</v>
      </c>
      <c r="D233" s="117" t="s">
        <v>22</v>
      </c>
      <c r="E233" s="121" t="s">
        <v>17</v>
      </c>
      <c r="F233" s="117" t="s">
        <v>18</v>
      </c>
      <c r="G233" s="117" t="s">
        <v>9</v>
      </c>
      <c r="H233" s="117" t="s">
        <v>12</v>
      </c>
      <c r="I233" s="118" t="s">
        <v>11</v>
      </c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W233" s="56"/>
      <c r="X233" s="56"/>
      <c r="Y233" s="56"/>
      <c r="Z233" s="56"/>
      <c r="AA233" s="56"/>
      <c r="AB233" s="56"/>
      <c r="AD233" s="56"/>
      <c r="AE233" s="56"/>
      <c r="AF233" s="56"/>
      <c r="AG233" s="56"/>
      <c r="AH233" s="56"/>
      <c r="AI233" s="56"/>
      <c r="AJ233" s="56"/>
      <c r="AK233" s="56"/>
      <c r="AL233" s="56"/>
      <c r="AN233" s="56"/>
      <c r="AO233" s="56"/>
      <c r="AP233" s="56"/>
      <c r="AQ233" s="56"/>
      <c r="AR233" s="56"/>
      <c r="AS233" s="56"/>
      <c r="AT233" s="56"/>
      <c r="AU233" s="56"/>
      <c r="AV233" s="56"/>
      <c r="AX233" s="56"/>
      <c r="AY233" s="56"/>
      <c r="AZ233" s="56"/>
      <c r="BA233" s="56"/>
      <c r="BB233" s="56"/>
      <c r="BC233" s="56"/>
      <c r="BD233" s="56"/>
      <c r="BE233" s="56"/>
      <c r="BF233" s="56"/>
      <c r="BH233" s="56"/>
      <c r="BI233" s="56"/>
      <c r="BJ233" s="56"/>
      <c r="BK233" s="56"/>
      <c r="BL233" s="56"/>
      <c r="BM233" s="56"/>
      <c r="BN233" s="56"/>
      <c r="BO233" s="56"/>
      <c r="BP233" s="56"/>
      <c r="BR233" s="56"/>
      <c r="BS233" s="56"/>
      <c r="BT233" s="56"/>
      <c r="BU233" s="56"/>
      <c r="BV233" s="56"/>
      <c r="BW233" s="56"/>
      <c r="BX233" s="56"/>
      <c r="BY233" s="56"/>
      <c r="BZ233" s="56"/>
      <c r="CB233" s="56"/>
      <c r="CC233" s="56"/>
      <c r="CD233" s="56"/>
      <c r="CE233" s="56"/>
      <c r="CF233" s="56"/>
      <c r="CG233" s="56"/>
      <c r="CH233" s="56"/>
      <c r="CI233" s="56"/>
      <c r="CJ233" s="56"/>
      <c r="CL233" s="56"/>
      <c r="CM233" s="56"/>
      <c r="CN233" s="56"/>
      <c r="CO233" s="56"/>
      <c r="CP233" s="56"/>
      <c r="CQ233" s="56"/>
      <c r="CR233" s="56"/>
      <c r="CS233" s="56"/>
      <c r="CT233" s="56"/>
      <c r="CV233" s="56"/>
      <c r="CW233" s="56"/>
      <c r="CX233" s="56"/>
      <c r="CY233" s="56"/>
      <c r="CZ233" s="56"/>
      <c r="DA233" s="56"/>
      <c r="DB233" s="56"/>
      <c r="DC233" s="56"/>
      <c r="DD233" s="56"/>
      <c r="DF233" s="56"/>
      <c r="DG233" s="56"/>
      <c r="DH233" s="56"/>
      <c r="DI233" s="56"/>
      <c r="DJ233" s="56"/>
      <c r="DK233" s="56"/>
      <c r="DL233" s="56"/>
      <c r="DM233" s="56"/>
      <c r="DN233" s="56"/>
      <c r="DP233" s="56"/>
      <c r="DQ233" s="56"/>
      <c r="DR233" s="56"/>
      <c r="DS233" s="56"/>
      <c r="DT233" s="56"/>
      <c r="DU233" s="56"/>
      <c r="DV233" s="56"/>
      <c r="DW233" s="56"/>
      <c r="DX233" s="56"/>
      <c r="DZ233" s="56"/>
      <c r="EA233" s="56"/>
      <c r="EB233" s="56"/>
      <c r="EC233" s="56"/>
      <c r="ED233" s="56"/>
      <c r="EE233" s="56"/>
      <c r="EF233" s="56"/>
      <c r="EG233" s="56"/>
      <c r="EH233" s="56"/>
      <c r="EJ233" s="56"/>
      <c r="EK233" s="56"/>
      <c r="EL233" s="56"/>
      <c r="EM233" s="56"/>
      <c r="EN233" s="56"/>
      <c r="EO233" s="56"/>
      <c r="EP233" s="56"/>
      <c r="EQ233" s="56"/>
      <c r="ER233" s="56"/>
      <c r="ET233" s="56"/>
      <c r="EU233" s="56"/>
      <c r="EV233" s="56"/>
      <c r="EW233" s="56"/>
      <c r="EX233" s="56"/>
      <c r="EY233" s="56"/>
      <c r="EZ233" s="56"/>
      <c r="FA233" s="56"/>
      <c r="FB233" s="56"/>
      <c r="FD233" s="56"/>
      <c r="FE233" s="56"/>
      <c r="FF233" s="56"/>
      <c r="FG233" s="56"/>
      <c r="FH233" s="56"/>
      <c r="FI233" s="56"/>
      <c r="FJ233" s="56"/>
      <c r="FK233" s="56"/>
      <c r="FL233" s="56"/>
      <c r="FN233" s="56"/>
      <c r="FO233" s="56"/>
      <c r="FP233" s="56"/>
      <c r="FQ233" s="56"/>
      <c r="FR233" s="56"/>
      <c r="FS233" s="56"/>
      <c r="FT233" s="56"/>
      <c r="FU233" s="56"/>
      <c r="FV233" s="56"/>
      <c r="FX233" s="56"/>
      <c r="FY233" s="56"/>
      <c r="FZ233" s="56"/>
      <c r="GA233" s="56"/>
      <c r="GB233" s="56"/>
      <c r="GC233" s="56"/>
      <c r="GD233" s="56"/>
      <c r="GE233" s="56"/>
      <c r="GF233" s="56"/>
      <c r="GH233" s="56"/>
      <c r="GI233" s="56"/>
      <c r="GJ233" s="56"/>
      <c r="GK233" s="56"/>
      <c r="GL233" s="56"/>
      <c r="GM233" s="56"/>
      <c r="GN233" s="56"/>
      <c r="GO233" s="56"/>
      <c r="GP233" s="56"/>
      <c r="GR233" s="56"/>
      <c r="GS233" s="56"/>
      <c r="GT233" s="56"/>
      <c r="GU233" s="56"/>
      <c r="GV233" s="56"/>
      <c r="GW233" s="56"/>
      <c r="GX233" s="56"/>
      <c r="GY233" s="56"/>
      <c r="GZ233" s="56"/>
      <c r="HB233" s="56"/>
      <c r="HC233" s="56"/>
      <c r="HD233" s="56"/>
      <c r="HE233" s="56"/>
      <c r="HF233" s="56"/>
      <c r="HG233" s="56"/>
      <c r="HH233" s="56"/>
      <c r="HI233" s="56"/>
      <c r="HJ233" s="56"/>
      <c r="HL233" s="56"/>
      <c r="HM233" s="56"/>
      <c r="HN233" s="56"/>
      <c r="HO233" s="56"/>
      <c r="HP233" s="56"/>
      <c r="HQ233" s="56"/>
      <c r="HR233" s="56"/>
      <c r="HS233" s="56"/>
      <c r="HT233" s="56"/>
      <c r="HV233" s="56"/>
      <c r="HW233" s="56"/>
      <c r="HX233" s="56"/>
      <c r="HY233" s="56"/>
      <c r="HZ233" s="56"/>
      <c r="IA233" s="56"/>
      <c r="IB233" s="56"/>
      <c r="IC233" s="56"/>
      <c r="ID233" s="56"/>
      <c r="IF233" s="56"/>
      <c r="IG233" s="56"/>
      <c r="IH233" s="56"/>
      <c r="II233" s="56"/>
      <c r="IJ233" s="56"/>
      <c r="IK233" s="56"/>
      <c r="IL233" s="56"/>
      <c r="IM233" s="56"/>
      <c r="IN233" s="56"/>
      <c r="IP233" s="56"/>
      <c r="IQ233" s="56"/>
      <c r="IR233" s="56"/>
      <c r="IS233" s="56"/>
      <c r="IT233" s="56"/>
      <c r="IU233" s="56"/>
    </row>
    <row r="234" spans="1:255" ht="26.25" thickBot="1" x14ac:dyDescent="0.25">
      <c r="A234" s="209" t="s">
        <v>87</v>
      </c>
      <c r="B234" s="185"/>
      <c r="C234" s="170" t="s">
        <v>86</v>
      </c>
      <c r="D234" s="241"/>
      <c r="E234" s="242"/>
      <c r="F234" s="241"/>
      <c r="G234" s="242"/>
      <c r="H234" s="242"/>
      <c r="I234" s="203">
        <v>55996.94</v>
      </c>
    </row>
    <row r="235" spans="1:255" ht="13.5" thickBot="1" x14ac:dyDescent="0.25">
      <c r="A235" s="46"/>
      <c r="B235" s="79">
        <f>SUM(B234:B234)</f>
        <v>0</v>
      </c>
      <c r="C235" s="78"/>
      <c r="D235" s="79"/>
      <c r="E235" s="80"/>
      <c r="F235" s="78"/>
      <c r="G235" s="78"/>
      <c r="H235" s="79" t="s">
        <v>16</v>
      </c>
      <c r="I235" s="81">
        <f>SUM(I234:I234)</f>
        <v>55996.94</v>
      </c>
    </row>
    <row r="236" spans="1:255" ht="51.75" thickBot="1" x14ac:dyDescent="0.25">
      <c r="A236" s="137" t="s">
        <v>97</v>
      </c>
      <c r="B236" s="117" t="s">
        <v>15</v>
      </c>
      <c r="C236" s="117" t="s">
        <v>4</v>
      </c>
      <c r="D236" s="117" t="s">
        <v>22</v>
      </c>
      <c r="E236" s="285" t="s">
        <v>17</v>
      </c>
      <c r="F236" s="117" t="s">
        <v>18</v>
      </c>
      <c r="G236" s="117" t="s">
        <v>9</v>
      </c>
      <c r="H236" s="117" t="s">
        <v>12</v>
      </c>
      <c r="I236" s="118" t="s">
        <v>11</v>
      </c>
    </row>
    <row r="237" spans="1:255" ht="13.5" thickBot="1" x14ac:dyDescent="0.25">
      <c r="A237" s="209"/>
      <c r="B237" s="188"/>
      <c r="C237" s="73" t="s">
        <v>86</v>
      </c>
      <c r="D237" s="166"/>
      <c r="E237" s="53"/>
      <c r="F237" s="53"/>
      <c r="G237" s="53"/>
      <c r="H237" s="156"/>
      <c r="I237" s="571">
        <v>88743.51</v>
      </c>
    </row>
    <row r="238" spans="1:255" ht="13.5" thickBot="1" x14ac:dyDescent="0.25">
      <c r="A238" s="137"/>
      <c r="B238" s="277"/>
      <c r="C238" s="78"/>
      <c r="D238" s="79"/>
      <c r="E238" s="80"/>
      <c r="F238" s="78"/>
      <c r="G238" s="78"/>
      <c r="H238" s="79"/>
      <c r="I238" s="81">
        <f>SUM(I237)</f>
        <v>88743.51</v>
      </c>
    </row>
    <row r="239" spans="1:255" x14ac:dyDescent="0.2">
      <c r="A239" s="9"/>
      <c r="B239" s="9"/>
      <c r="C239" s="9"/>
      <c r="D239" s="9"/>
      <c r="E239" s="9"/>
      <c r="F239" s="20"/>
      <c r="G239" s="20"/>
      <c r="H239" s="20"/>
      <c r="I239" s="20"/>
    </row>
    <row r="240" spans="1:255" ht="12.75" customHeight="1" x14ac:dyDescent="0.2">
      <c r="A240" s="21" t="s">
        <v>20</v>
      </c>
      <c r="B240" s="22"/>
      <c r="C240" s="23"/>
      <c r="D240" s="4" t="s">
        <v>8</v>
      </c>
      <c r="E240" s="4" t="s">
        <v>5</v>
      </c>
      <c r="F240" s="122" t="s">
        <v>6</v>
      </c>
    </row>
    <row r="241" spans="1:7" ht="12.75" customHeight="1" x14ac:dyDescent="0.2">
      <c r="A241" s="593" t="s">
        <v>14</v>
      </c>
      <c r="B241" s="594"/>
      <c r="C241" s="25"/>
      <c r="D241" s="26">
        <f>B62</f>
        <v>107024.01100000001</v>
      </c>
      <c r="E241" s="26">
        <f>I62</f>
        <v>21611.775800000003</v>
      </c>
      <c r="F241" s="123">
        <f>D241+E241</f>
        <v>128635.78680000002</v>
      </c>
    </row>
    <row r="242" spans="1:7" ht="12.75" customHeight="1" x14ac:dyDescent="0.2">
      <c r="A242" s="593" t="s">
        <v>1603</v>
      </c>
      <c r="B242" s="594"/>
      <c r="C242" s="25"/>
      <c r="D242" s="26">
        <f>B163</f>
        <v>158548.72</v>
      </c>
      <c r="E242" s="26">
        <f>I163</f>
        <v>23172.510000000006</v>
      </c>
      <c r="F242" s="123">
        <f>D242+E242</f>
        <v>181721.23</v>
      </c>
    </row>
    <row r="243" spans="1:7" ht="12.75" customHeight="1" x14ac:dyDescent="0.2">
      <c r="A243" s="593" t="s">
        <v>13</v>
      </c>
      <c r="B243" s="594"/>
      <c r="C243" s="25"/>
      <c r="D243" s="26">
        <f>B183</f>
        <v>80544.772099999987</v>
      </c>
      <c r="E243" s="26">
        <f>I183</f>
        <v>838.9</v>
      </c>
      <c r="F243" s="123">
        <f>D243+E243</f>
        <v>81383.672099999982</v>
      </c>
    </row>
    <row r="244" spans="1:7" ht="12.75" customHeight="1" x14ac:dyDescent="0.2">
      <c r="A244" s="593" t="s">
        <v>383</v>
      </c>
      <c r="B244" s="594"/>
      <c r="C244" s="25"/>
      <c r="D244" s="26">
        <f>B198</f>
        <v>113411.807</v>
      </c>
      <c r="E244" s="26">
        <f>I198</f>
        <v>885.7</v>
      </c>
      <c r="F244" s="123">
        <f>D244+E244</f>
        <v>114297.507</v>
      </c>
    </row>
    <row r="245" spans="1:7" ht="12.75" customHeight="1" x14ac:dyDescent="0.2">
      <c r="A245" s="593" t="s">
        <v>25</v>
      </c>
      <c r="B245" s="594"/>
      <c r="C245" s="25"/>
      <c r="D245" s="26">
        <f>B232</f>
        <v>41442.927000000003</v>
      </c>
      <c r="E245" s="26">
        <f>I232</f>
        <v>1401.43</v>
      </c>
      <c r="F245" s="123">
        <f>D245+E245</f>
        <v>42844.357000000004</v>
      </c>
      <c r="G245" s="56"/>
    </row>
    <row r="246" spans="1:7" ht="12.75" customHeight="1" x14ac:dyDescent="0.2">
      <c r="A246" s="607" t="s">
        <v>68</v>
      </c>
      <c r="B246" s="608"/>
      <c r="C246" s="248"/>
      <c r="D246" s="249"/>
      <c r="E246" s="249"/>
      <c r="F246" s="245">
        <f>F247+F248+F249+F250+F251</f>
        <v>195114.20059999998</v>
      </c>
      <c r="G246" s="56"/>
    </row>
    <row r="247" spans="1:7" ht="12.75" customHeight="1" x14ac:dyDescent="0.2">
      <c r="A247" s="605" t="s">
        <v>81</v>
      </c>
      <c r="B247" s="606"/>
      <c r="C247" s="25"/>
      <c r="D247" s="26"/>
      <c r="E247" s="26"/>
      <c r="F247" s="123">
        <f>I212</f>
        <v>26419.550600000002</v>
      </c>
      <c r="G247" s="56"/>
    </row>
    <row r="248" spans="1:7" ht="12.75" customHeight="1" x14ac:dyDescent="0.2">
      <c r="A248" s="605" t="s">
        <v>91</v>
      </c>
      <c r="B248" s="606"/>
      <c r="C248" s="25"/>
      <c r="D248" s="26"/>
      <c r="E248" s="26"/>
      <c r="F248" s="123">
        <f>I213</f>
        <v>140967.6</v>
      </c>
      <c r="G248" s="56"/>
    </row>
    <row r="249" spans="1:7" ht="12.75" customHeight="1" x14ac:dyDescent="0.2">
      <c r="A249" s="605" t="s">
        <v>83</v>
      </c>
      <c r="B249" s="606"/>
      <c r="C249" s="25"/>
      <c r="D249" s="26"/>
      <c r="E249" s="26"/>
      <c r="F249" s="123">
        <f>I214</f>
        <v>9521.69</v>
      </c>
      <c r="G249" s="56"/>
    </row>
    <row r="250" spans="1:7" ht="12.75" customHeight="1" x14ac:dyDescent="0.2">
      <c r="A250" s="605" t="s">
        <v>85</v>
      </c>
      <c r="B250" s="606"/>
      <c r="C250" s="25"/>
      <c r="D250" s="26"/>
      <c r="E250" s="26"/>
      <c r="F250" s="123">
        <f>I215</f>
        <v>10180.959999999999</v>
      </c>
      <c r="G250" s="56"/>
    </row>
    <row r="251" spans="1:7" ht="12.75" customHeight="1" x14ac:dyDescent="0.2">
      <c r="A251" s="605" t="s">
        <v>88</v>
      </c>
      <c r="B251" s="606"/>
      <c r="C251" s="25"/>
      <c r="D251" s="26"/>
      <c r="E251" s="26"/>
      <c r="F251" s="123">
        <f>I216</f>
        <v>8024.4</v>
      </c>
      <c r="G251" s="56"/>
    </row>
    <row r="252" spans="1:7" ht="12.75" customHeight="1" x14ac:dyDescent="0.2">
      <c r="A252" s="614" t="s">
        <v>2</v>
      </c>
      <c r="B252" s="615"/>
      <c r="C252" s="25"/>
      <c r="D252" s="26">
        <f>B235</f>
        <v>0</v>
      </c>
      <c r="E252" s="26"/>
      <c r="F252" s="123">
        <f>D252+I235</f>
        <v>55996.94</v>
      </c>
      <c r="G252" s="56"/>
    </row>
    <row r="253" spans="1:7" ht="25.9" customHeight="1" x14ac:dyDescent="0.2">
      <c r="A253" s="614" t="s">
        <v>97</v>
      </c>
      <c r="B253" s="615"/>
      <c r="C253" s="25"/>
      <c r="D253" s="26"/>
      <c r="E253" s="26"/>
      <c r="F253" s="123">
        <f>I238</f>
        <v>88743.51</v>
      </c>
      <c r="G253" s="56"/>
    </row>
    <row r="254" spans="1:7" ht="12.75" customHeight="1" x14ac:dyDescent="0.2">
      <c r="A254" s="612" t="s">
        <v>21</v>
      </c>
      <c r="B254" s="613"/>
      <c r="C254" s="27"/>
      <c r="D254" s="28">
        <f>SUM(D241:D252)</f>
        <v>500972.23710000003</v>
      </c>
      <c r="E254" s="28">
        <f>SUM(E241:E245)</f>
        <v>47910.315800000011</v>
      </c>
      <c r="F254" s="124">
        <f>F241+F242+F243+F244+F245+F246+F252+F253</f>
        <v>888737.20350000006</v>
      </c>
      <c r="G254" s="56"/>
    </row>
  </sheetData>
  <autoFilter ref="A5:I232"/>
  <mergeCells count="83">
    <mergeCell ref="C15:C20"/>
    <mergeCell ref="D55:D56"/>
    <mergeCell ref="C21:C35"/>
    <mergeCell ref="B21:B35"/>
    <mergeCell ref="D15:D18"/>
    <mergeCell ref="A15:A18"/>
    <mergeCell ref="D21:D24"/>
    <mergeCell ref="A25:A35"/>
    <mergeCell ref="D19:D20"/>
    <mergeCell ref="B15:B20"/>
    <mergeCell ref="A19:A20"/>
    <mergeCell ref="A21:A24"/>
    <mergeCell ref="B158:B162"/>
    <mergeCell ref="B55:B60"/>
    <mergeCell ref="A98:A157"/>
    <mergeCell ref="D36:D39"/>
    <mergeCell ref="D40:D51"/>
    <mergeCell ref="B73:B76"/>
    <mergeCell ref="A40:A51"/>
    <mergeCell ref="C36:C51"/>
    <mergeCell ref="D71:D72"/>
    <mergeCell ref="A36:A39"/>
    <mergeCell ref="C73:C76"/>
    <mergeCell ref="D73:D75"/>
    <mergeCell ref="D25:D35"/>
    <mergeCell ref="B36:B51"/>
    <mergeCell ref="G1:H1"/>
    <mergeCell ref="G2:H2"/>
    <mergeCell ref="A1:B1"/>
    <mergeCell ref="D13:D14"/>
    <mergeCell ref="A9:A12"/>
    <mergeCell ref="D9:D12"/>
    <mergeCell ref="C9:C14"/>
    <mergeCell ref="A13:A14"/>
    <mergeCell ref="B9:B14"/>
    <mergeCell ref="A64:A70"/>
    <mergeCell ref="D81:D82"/>
    <mergeCell ref="A57:A60"/>
    <mergeCell ref="A55:A56"/>
    <mergeCell ref="C64:C72"/>
    <mergeCell ref="D57:D60"/>
    <mergeCell ref="A200:A212"/>
    <mergeCell ref="B96:B157"/>
    <mergeCell ref="A73:A75"/>
    <mergeCell ref="A91:A93"/>
    <mergeCell ref="D91:D93"/>
    <mergeCell ref="A94:A95"/>
    <mergeCell ref="B91:B95"/>
    <mergeCell ref="A96:A97"/>
    <mergeCell ref="A159:A162"/>
    <mergeCell ref="C158:C162"/>
    <mergeCell ref="C91:C95"/>
    <mergeCell ref="C81:C82"/>
    <mergeCell ref="A81:A82"/>
    <mergeCell ref="D64:D70"/>
    <mergeCell ref="B81:B82"/>
    <mergeCell ref="A71:A72"/>
    <mergeCell ref="B64:B72"/>
    <mergeCell ref="A84:A89"/>
    <mergeCell ref="D94:D95"/>
    <mergeCell ref="D84:D89"/>
    <mergeCell ref="B83:B89"/>
    <mergeCell ref="C83:C89"/>
    <mergeCell ref="A244:B244"/>
    <mergeCell ref="A245:B245"/>
    <mergeCell ref="D98:D157"/>
    <mergeCell ref="D159:D162"/>
    <mergeCell ref="A248:B248"/>
    <mergeCell ref="A243:B243"/>
    <mergeCell ref="A247:B247"/>
    <mergeCell ref="C96:C157"/>
    <mergeCell ref="A178:A182"/>
    <mergeCell ref="D96:D97"/>
    <mergeCell ref="A253:B253"/>
    <mergeCell ref="A249:B249"/>
    <mergeCell ref="A242:B242"/>
    <mergeCell ref="A241:B241"/>
    <mergeCell ref="C55:C60"/>
    <mergeCell ref="A254:B254"/>
    <mergeCell ref="A246:B246"/>
    <mergeCell ref="A252:B252"/>
    <mergeCell ref="A250:B250"/>
    <mergeCell ref="A251:B251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6"/>
  <dimension ref="A1:IU126"/>
  <sheetViews>
    <sheetView topLeftCell="A103" zoomScaleNormal="100" workbookViewId="0">
      <selection activeCell="A117" sqref="A117:B117"/>
    </sheetView>
  </sheetViews>
  <sheetFormatPr defaultRowHeight="12.75" customHeight="1" x14ac:dyDescent="0.2"/>
  <cols>
    <col min="1" max="1" width="22.7109375" customWidth="1"/>
    <col min="2" max="2" width="10.85546875" customWidth="1"/>
    <col min="3" max="3" width="13" customWidth="1"/>
    <col min="4" max="4" width="17.57031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318.2</v>
      </c>
      <c r="E2" s="5">
        <v>73531.42</v>
      </c>
      <c r="F2" s="6">
        <v>57093.59</v>
      </c>
      <c r="G2" s="586">
        <f>E2-F2</f>
        <v>16437.830000000002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56</v>
      </c>
      <c r="E3" s="1">
        <v>6</v>
      </c>
      <c r="F3" s="1"/>
      <c r="G3" s="1"/>
      <c r="H3" s="1" t="s">
        <v>24</v>
      </c>
      <c r="I3" s="8">
        <f>F2-F126</f>
        <v>-14321.022200000007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90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418"/>
      <c r="B6" s="417">
        <v>1237.4100000000001</v>
      </c>
      <c r="C6" s="58" t="s">
        <v>65</v>
      </c>
      <c r="D6" s="67"/>
      <c r="E6" s="59"/>
      <c r="F6" s="59"/>
      <c r="G6" s="59"/>
      <c r="H6" s="60"/>
      <c r="I6" s="61">
        <f t="shared" ref="I6:I30" si="0">G6*H6</f>
        <v>0</v>
      </c>
    </row>
    <row r="7" spans="1:9" ht="12.75" customHeight="1" thickBot="1" x14ac:dyDescent="0.25">
      <c r="A7" s="419"/>
      <c r="B7" s="438">
        <v>1232.92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419"/>
      <c r="B8" s="167">
        <v>1319.42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333"/>
      <c r="B9" s="415">
        <v>1170.18</v>
      </c>
      <c r="C9" s="157" t="s">
        <v>71</v>
      </c>
      <c r="D9" s="165"/>
      <c r="E9" s="85"/>
      <c r="F9" s="85"/>
      <c r="G9" s="85"/>
      <c r="H9" s="158"/>
      <c r="I9" s="159">
        <f t="shared" si="0"/>
        <v>0</v>
      </c>
    </row>
    <row r="10" spans="1:9" ht="12.75" customHeight="1" x14ac:dyDescent="0.2">
      <c r="A10" s="596" t="s">
        <v>294</v>
      </c>
      <c r="B10" s="685">
        <v>1085.3699999999999</v>
      </c>
      <c r="C10" s="579" t="s">
        <v>72</v>
      </c>
      <c r="D10" s="591" t="s">
        <v>475</v>
      </c>
      <c r="E10" s="85" t="s">
        <v>305</v>
      </c>
      <c r="F10" s="85" t="s">
        <v>285</v>
      </c>
      <c r="G10" s="85">
        <v>0.25</v>
      </c>
      <c r="H10" s="158">
        <v>450</v>
      </c>
      <c r="I10" s="159">
        <f t="shared" si="0"/>
        <v>112.5</v>
      </c>
    </row>
    <row r="11" spans="1:9" ht="12.75" customHeight="1" x14ac:dyDescent="0.2">
      <c r="A11" s="597"/>
      <c r="B11" s="686"/>
      <c r="C11" s="581"/>
      <c r="D11" s="595"/>
      <c r="E11" s="15" t="s">
        <v>845</v>
      </c>
      <c r="F11" s="15" t="s">
        <v>108</v>
      </c>
      <c r="G11" s="15">
        <v>0.25</v>
      </c>
      <c r="H11" s="16">
        <v>335</v>
      </c>
      <c r="I11" s="43">
        <f t="shared" si="0"/>
        <v>83.75</v>
      </c>
    </row>
    <row r="12" spans="1:9" ht="12.75" customHeight="1" x14ac:dyDescent="0.2">
      <c r="A12" s="597"/>
      <c r="B12" s="686"/>
      <c r="C12" s="581"/>
      <c r="D12" s="595"/>
      <c r="E12" s="53" t="s">
        <v>591</v>
      </c>
      <c r="F12" s="53" t="s">
        <v>108</v>
      </c>
      <c r="G12" s="53">
        <v>0.25</v>
      </c>
      <c r="H12" s="156">
        <v>510</v>
      </c>
      <c r="I12" s="168">
        <f t="shared" si="0"/>
        <v>127.5</v>
      </c>
    </row>
    <row r="13" spans="1:9" ht="12.75" customHeight="1" x14ac:dyDescent="0.2">
      <c r="A13" s="597"/>
      <c r="B13" s="686"/>
      <c r="C13" s="581"/>
      <c r="D13" s="595"/>
      <c r="E13" s="15" t="s">
        <v>783</v>
      </c>
      <c r="F13" s="15" t="s">
        <v>102</v>
      </c>
      <c r="G13" s="15">
        <v>5</v>
      </c>
      <c r="H13" s="16">
        <v>69.959999999999994</v>
      </c>
      <c r="I13" s="43">
        <f t="shared" si="0"/>
        <v>349.79999999999995</v>
      </c>
    </row>
    <row r="14" spans="1:9" ht="12.75" customHeight="1" x14ac:dyDescent="0.2">
      <c r="A14" s="597"/>
      <c r="B14" s="686"/>
      <c r="C14" s="581"/>
      <c r="D14" s="595"/>
      <c r="E14" s="15" t="s">
        <v>279</v>
      </c>
      <c r="F14" s="15" t="s">
        <v>102</v>
      </c>
      <c r="G14" s="15">
        <v>8</v>
      </c>
      <c r="H14" s="16">
        <v>72.37</v>
      </c>
      <c r="I14" s="43">
        <f t="shared" si="0"/>
        <v>578.96</v>
      </c>
    </row>
    <row r="15" spans="1:9" ht="12.75" customHeight="1" thickBot="1" x14ac:dyDescent="0.25">
      <c r="A15" s="598"/>
      <c r="B15" s="687"/>
      <c r="C15" s="580"/>
      <c r="D15" s="592"/>
      <c r="E15" s="40" t="s">
        <v>846</v>
      </c>
      <c r="F15" s="40" t="s">
        <v>102</v>
      </c>
      <c r="G15" s="40">
        <v>10</v>
      </c>
      <c r="H15" s="41">
        <v>77.75</v>
      </c>
      <c r="I15" s="42">
        <f t="shared" si="0"/>
        <v>777.5</v>
      </c>
    </row>
    <row r="16" spans="1:9" ht="12.75" customHeight="1" thickBot="1" x14ac:dyDescent="0.25">
      <c r="A16" s="46" t="s">
        <v>522</v>
      </c>
      <c r="B16" s="88">
        <v>1120.92</v>
      </c>
      <c r="C16" s="88" t="s">
        <v>73</v>
      </c>
      <c r="D16" s="407"/>
      <c r="E16" s="47" t="s">
        <v>951</v>
      </c>
      <c r="F16" s="47" t="s">
        <v>102</v>
      </c>
      <c r="G16" s="47">
        <v>5</v>
      </c>
      <c r="H16" s="48">
        <v>148</v>
      </c>
      <c r="I16" s="49">
        <f>G16*H16</f>
        <v>740</v>
      </c>
    </row>
    <row r="17" spans="1:9" ht="12.75" customHeight="1" thickBot="1" x14ac:dyDescent="0.25">
      <c r="A17" s="268"/>
      <c r="B17" s="269">
        <v>1018.997</v>
      </c>
      <c r="C17" s="88" t="s">
        <v>74</v>
      </c>
      <c r="D17" s="270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268"/>
      <c r="B18" s="13">
        <v>833.78499999999997</v>
      </c>
      <c r="C18" s="88" t="s">
        <v>75</v>
      </c>
      <c r="D18" s="270"/>
      <c r="E18" s="15"/>
      <c r="F18" s="15"/>
      <c r="G18" s="15"/>
      <c r="H18" s="16"/>
      <c r="I18" s="43">
        <f t="shared" si="0"/>
        <v>0</v>
      </c>
    </row>
    <row r="19" spans="1:9" ht="12.75" customHeight="1" thickBot="1" x14ac:dyDescent="0.25">
      <c r="A19" s="268"/>
      <c r="B19" s="13">
        <v>906.09960000000001</v>
      </c>
      <c r="C19" s="88" t="s">
        <v>76</v>
      </c>
      <c r="D19" s="270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30"/>
      <c r="B20" s="74">
        <v>918.47389999999996</v>
      </c>
      <c r="C20" s="157" t="s">
        <v>77</v>
      </c>
      <c r="D20" s="75"/>
      <c r="E20" s="76"/>
      <c r="F20" s="76"/>
      <c r="G20" s="76"/>
      <c r="H20" s="77"/>
      <c r="I20" s="204">
        <f t="shared" si="0"/>
        <v>0</v>
      </c>
    </row>
    <row r="21" spans="1:9" ht="12.75" customHeight="1" x14ac:dyDescent="0.2">
      <c r="A21" s="588" t="s">
        <v>908</v>
      </c>
      <c r="B21" s="579">
        <v>993.13279999999997</v>
      </c>
      <c r="C21" s="579" t="s">
        <v>78</v>
      </c>
      <c r="D21" s="591"/>
      <c r="E21" s="37" t="s">
        <v>151</v>
      </c>
      <c r="F21" s="37" t="s">
        <v>100</v>
      </c>
      <c r="G21" s="37">
        <v>2</v>
      </c>
      <c r="H21" s="38">
        <v>440</v>
      </c>
      <c r="I21" s="39">
        <f t="shared" si="0"/>
        <v>880</v>
      </c>
    </row>
    <row r="22" spans="1:9" ht="12.75" customHeight="1" x14ac:dyDescent="0.2">
      <c r="A22" s="589"/>
      <c r="B22" s="581"/>
      <c r="C22" s="581"/>
      <c r="D22" s="595"/>
      <c r="E22" s="15" t="s">
        <v>220</v>
      </c>
      <c r="F22" s="15" t="s">
        <v>100</v>
      </c>
      <c r="G22" s="15">
        <v>5</v>
      </c>
      <c r="H22" s="16">
        <v>160</v>
      </c>
      <c r="I22" s="43">
        <f t="shared" si="0"/>
        <v>800</v>
      </c>
    </row>
    <row r="23" spans="1:9" ht="12.75" customHeight="1" x14ac:dyDescent="0.2">
      <c r="A23" s="589"/>
      <c r="B23" s="581"/>
      <c r="C23" s="581"/>
      <c r="D23" s="595"/>
      <c r="E23" s="15" t="s">
        <v>1077</v>
      </c>
      <c r="F23" s="15" t="s">
        <v>102</v>
      </c>
      <c r="G23" s="15">
        <v>2</v>
      </c>
      <c r="H23" s="16">
        <v>58</v>
      </c>
      <c r="I23" s="43">
        <f t="shared" si="0"/>
        <v>116</v>
      </c>
    </row>
    <row r="24" spans="1:9" ht="12.75" customHeight="1" x14ac:dyDescent="0.2">
      <c r="A24" s="589"/>
      <c r="B24" s="581"/>
      <c r="C24" s="581"/>
      <c r="D24" s="595"/>
      <c r="E24" s="15" t="s">
        <v>1367</v>
      </c>
      <c r="F24" s="15" t="s">
        <v>100</v>
      </c>
      <c r="G24" s="15">
        <v>12</v>
      </c>
      <c r="H24" s="16">
        <v>10</v>
      </c>
      <c r="I24" s="43">
        <f t="shared" si="0"/>
        <v>120</v>
      </c>
    </row>
    <row r="25" spans="1:9" ht="12.75" customHeight="1" x14ac:dyDescent="0.2">
      <c r="A25" s="589"/>
      <c r="B25" s="581"/>
      <c r="C25" s="581"/>
      <c r="D25" s="595"/>
      <c r="E25" s="15" t="s">
        <v>1368</v>
      </c>
      <c r="F25" s="15" t="s">
        <v>100</v>
      </c>
      <c r="G25" s="15">
        <v>12</v>
      </c>
      <c r="H25" s="16">
        <v>15</v>
      </c>
      <c r="I25" s="43">
        <f t="shared" si="0"/>
        <v>180</v>
      </c>
    </row>
    <row r="26" spans="1:9" ht="12.75" customHeight="1" x14ac:dyDescent="0.2">
      <c r="A26" s="589"/>
      <c r="B26" s="581"/>
      <c r="C26" s="581"/>
      <c r="D26" s="595"/>
      <c r="E26" s="15" t="s">
        <v>1365</v>
      </c>
      <c r="F26" s="15" t="s">
        <v>100</v>
      </c>
      <c r="G26" s="15">
        <v>12</v>
      </c>
      <c r="H26" s="16">
        <v>2</v>
      </c>
      <c r="I26" s="43">
        <f t="shared" si="0"/>
        <v>24</v>
      </c>
    </row>
    <row r="27" spans="1:9" ht="12.75" customHeight="1" x14ac:dyDescent="0.2">
      <c r="A27" s="589"/>
      <c r="B27" s="581"/>
      <c r="C27" s="581"/>
      <c r="D27" s="595"/>
      <c r="E27" s="15" t="s">
        <v>221</v>
      </c>
      <c r="F27" s="15" t="s">
        <v>102</v>
      </c>
      <c r="G27" s="15">
        <v>1</v>
      </c>
      <c r="H27" s="16">
        <v>82</v>
      </c>
      <c r="I27" s="43">
        <f t="shared" si="0"/>
        <v>82</v>
      </c>
    </row>
    <row r="28" spans="1:9" ht="12.75" customHeight="1" x14ac:dyDescent="0.2">
      <c r="A28" s="589"/>
      <c r="B28" s="581"/>
      <c r="C28" s="581"/>
      <c r="D28" s="595"/>
      <c r="E28" s="15" t="s">
        <v>1366</v>
      </c>
      <c r="F28" s="15" t="s">
        <v>100</v>
      </c>
      <c r="G28" s="15">
        <v>30</v>
      </c>
      <c r="H28" s="16">
        <v>4</v>
      </c>
      <c r="I28" s="43">
        <f t="shared" si="0"/>
        <v>120</v>
      </c>
    </row>
    <row r="29" spans="1:9" ht="12.75" customHeight="1" x14ac:dyDescent="0.2">
      <c r="A29" s="589"/>
      <c r="B29" s="581"/>
      <c r="C29" s="581"/>
      <c r="D29" s="595"/>
      <c r="E29" s="15" t="s">
        <v>1324</v>
      </c>
      <c r="F29" s="15" t="s">
        <v>107</v>
      </c>
      <c r="G29" s="15">
        <v>2</v>
      </c>
      <c r="H29" s="16">
        <v>580</v>
      </c>
      <c r="I29" s="43">
        <f t="shared" si="0"/>
        <v>1160</v>
      </c>
    </row>
    <row r="30" spans="1:9" ht="12.75" customHeight="1" thickBot="1" x14ac:dyDescent="0.25">
      <c r="A30" s="590"/>
      <c r="B30" s="580"/>
      <c r="C30" s="580"/>
      <c r="D30" s="592"/>
      <c r="E30" s="40" t="s">
        <v>223</v>
      </c>
      <c r="F30" s="40" t="s">
        <v>102</v>
      </c>
      <c r="G30" s="40">
        <v>0.5</v>
      </c>
      <c r="H30" s="41">
        <v>15</v>
      </c>
      <c r="I30" s="42">
        <f t="shared" si="0"/>
        <v>7.5</v>
      </c>
    </row>
    <row r="31" spans="1:9" ht="12.75" customHeight="1" thickBot="1" x14ac:dyDescent="0.25">
      <c r="A31" s="194"/>
      <c r="B31" s="157">
        <v>989.93290000000002</v>
      </c>
      <c r="C31" s="157" t="s">
        <v>1597</v>
      </c>
      <c r="D31" s="165"/>
      <c r="E31" s="85"/>
      <c r="F31" s="85"/>
      <c r="G31" s="85"/>
      <c r="H31" s="158"/>
      <c r="I31" s="159"/>
    </row>
    <row r="32" spans="1:9" ht="12.75" customHeight="1" thickBot="1" x14ac:dyDescent="0.25">
      <c r="A32" s="120"/>
      <c r="B32" s="570">
        <f>SUM(B6:B31)</f>
        <v>12826.641199999998</v>
      </c>
      <c r="C32" s="78"/>
      <c r="D32" s="79"/>
      <c r="E32" s="80"/>
      <c r="F32" s="78"/>
      <c r="G32" s="78"/>
      <c r="H32" s="79" t="s">
        <v>16</v>
      </c>
      <c r="I32" s="81">
        <f>SUM(I6:I31)</f>
        <v>6259.51</v>
      </c>
    </row>
    <row r="33" spans="1:9" ht="77.25" thickBot="1" x14ac:dyDescent="0.25">
      <c r="A33" s="137" t="s">
        <v>1602</v>
      </c>
      <c r="B33" s="117" t="s">
        <v>15</v>
      </c>
      <c r="C33" s="117" t="s">
        <v>4</v>
      </c>
      <c r="D33" s="117" t="s">
        <v>22</v>
      </c>
      <c r="E33" s="90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106"/>
      <c r="B34" s="107">
        <v>1686.96</v>
      </c>
      <c r="C34" s="58" t="s">
        <v>65</v>
      </c>
      <c r="D34" s="67"/>
      <c r="E34" s="59"/>
      <c r="F34" s="59"/>
      <c r="G34" s="59"/>
      <c r="H34" s="60"/>
      <c r="I34" s="61">
        <f t="shared" ref="I34:I45" si="1">G34*H34</f>
        <v>0</v>
      </c>
    </row>
    <row r="35" spans="1:9" ht="12.75" customHeight="1" thickBot="1" x14ac:dyDescent="0.25">
      <c r="A35" s="106"/>
      <c r="B35" s="125">
        <v>1415.38</v>
      </c>
      <c r="C35" s="126" t="s">
        <v>66</v>
      </c>
      <c r="D35" s="127"/>
      <c r="E35" s="128"/>
      <c r="F35" s="128"/>
      <c r="G35" s="128"/>
      <c r="H35" s="129"/>
      <c r="I35" s="130">
        <f t="shared" si="1"/>
        <v>0</v>
      </c>
    </row>
    <row r="36" spans="1:9" ht="12.75" customHeight="1" thickBot="1" x14ac:dyDescent="0.25">
      <c r="A36" s="106"/>
      <c r="B36" s="109">
        <v>1419.19</v>
      </c>
      <c r="C36" s="88" t="s">
        <v>69</v>
      </c>
      <c r="D36" s="89"/>
      <c r="E36" s="47"/>
      <c r="F36" s="47"/>
      <c r="G36" s="47"/>
      <c r="H36" s="48"/>
      <c r="I36" s="49">
        <f t="shared" si="1"/>
        <v>0</v>
      </c>
    </row>
    <row r="37" spans="1:9" ht="12.75" customHeight="1" thickBot="1" x14ac:dyDescent="0.25">
      <c r="A37" s="106"/>
      <c r="B37" s="109">
        <v>1313.81</v>
      </c>
      <c r="C37" s="88" t="s">
        <v>71</v>
      </c>
      <c r="D37" s="89"/>
      <c r="E37" s="47"/>
      <c r="F37" s="47"/>
      <c r="G37" s="47"/>
      <c r="H37" s="48"/>
      <c r="I37" s="49">
        <f t="shared" si="1"/>
        <v>0</v>
      </c>
    </row>
    <row r="38" spans="1:9" ht="12.75" customHeight="1" thickBot="1" x14ac:dyDescent="0.25">
      <c r="A38" s="119"/>
      <c r="B38" s="220">
        <v>1230.9100000000001</v>
      </c>
      <c r="C38" s="415" t="s">
        <v>72</v>
      </c>
      <c r="D38" s="165"/>
      <c r="E38" s="85"/>
      <c r="F38" s="85"/>
      <c r="G38" s="85"/>
      <c r="H38" s="158"/>
      <c r="I38" s="159">
        <f t="shared" si="1"/>
        <v>0</v>
      </c>
    </row>
    <row r="39" spans="1:9" ht="12.75" customHeight="1" thickBot="1" x14ac:dyDescent="0.25">
      <c r="A39" s="432"/>
      <c r="B39" s="109">
        <v>1290.69</v>
      </c>
      <c r="C39" s="88" t="s">
        <v>73</v>
      </c>
      <c r="D39" s="467"/>
      <c r="E39" s="47"/>
      <c r="F39" s="47"/>
      <c r="G39" s="47"/>
      <c r="H39" s="48"/>
      <c r="I39" s="49">
        <f t="shared" si="1"/>
        <v>0</v>
      </c>
    </row>
    <row r="40" spans="1:9" ht="12.75" customHeight="1" thickBot="1" x14ac:dyDescent="0.25">
      <c r="A40" s="432"/>
      <c r="B40" s="109">
        <v>1147.31</v>
      </c>
      <c r="C40" s="88" t="s">
        <v>74</v>
      </c>
      <c r="D40" s="467"/>
      <c r="E40" s="47"/>
      <c r="F40" s="47"/>
      <c r="G40" s="47"/>
      <c r="H40" s="48"/>
      <c r="I40" s="49">
        <f t="shared" si="1"/>
        <v>0</v>
      </c>
    </row>
    <row r="41" spans="1:9" ht="12.75" customHeight="1" thickBot="1" x14ac:dyDescent="0.25">
      <c r="A41" s="432"/>
      <c r="B41" s="109">
        <v>1184.806</v>
      </c>
      <c r="C41" s="88" t="s">
        <v>75</v>
      </c>
      <c r="D41" s="467"/>
      <c r="E41" s="47"/>
      <c r="F41" s="47"/>
      <c r="G41" s="47"/>
      <c r="H41" s="48"/>
      <c r="I41" s="49">
        <f t="shared" si="1"/>
        <v>0</v>
      </c>
    </row>
    <row r="42" spans="1:9" ht="12.75" customHeight="1" thickBot="1" x14ac:dyDescent="0.25">
      <c r="A42" s="432"/>
      <c r="B42" s="109">
        <v>1394.8030000000001</v>
      </c>
      <c r="C42" s="88" t="s">
        <v>76</v>
      </c>
      <c r="D42" s="467"/>
      <c r="E42" s="47"/>
      <c r="F42" s="47"/>
      <c r="G42" s="47"/>
      <c r="H42" s="48"/>
      <c r="I42" s="49">
        <f t="shared" si="1"/>
        <v>0</v>
      </c>
    </row>
    <row r="43" spans="1:9" ht="12.75" customHeight="1" thickBot="1" x14ac:dyDescent="0.25">
      <c r="A43" s="432"/>
      <c r="B43" s="109">
        <v>1119.809</v>
      </c>
      <c r="C43" s="88" t="s">
        <v>77</v>
      </c>
      <c r="D43" s="467"/>
      <c r="E43" s="47"/>
      <c r="F43" s="47"/>
      <c r="G43" s="47"/>
      <c r="H43" s="48"/>
      <c r="I43" s="49">
        <f t="shared" si="1"/>
        <v>0</v>
      </c>
    </row>
    <row r="44" spans="1:9" ht="12.75" customHeight="1" thickBot="1" x14ac:dyDescent="0.25">
      <c r="A44" s="432"/>
      <c r="B44" s="109">
        <v>1450.576</v>
      </c>
      <c r="C44" s="88" t="s">
        <v>78</v>
      </c>
      <c r="D44" s="467"/>
      <c r="E44" s="47"/>
      <c r="F44" s="47"/>
      <c r="G44" s="47"/>
      <c r="H44" s="48"/>
      <c r="I44" s="49">
        <f t="shared" si="1"/>
        <v>0</v>
      </c>
    </row>
    <row r="45" spans="1:9" ht="12.75" customHeight="1" thickBot="1" x14ac:dyDescent="0.25">
      <c r="A45" s="432"/>
      <c r="B45" s="109">
        <v>1244.527</v>
      </c>
      <c r="C45" s="88" t="s">
        <v>79</v>
      </c>
      <c r="D45" s="467"/>
      <c r="E45" s="47"/>
      <c r="F45" s="47"/>
      <c r="G45" s="47"/>
      <c r="H45" s="48"/>
      <c r="I45" s="49">
        <f t="shared" si="1"/>
        <v>0</v>
      </c>
    </row>
    <row r="46" spans="1:9" ht="12.75" customHeight="1" thickBot="1" x14ac:dyDescent="0.25">
      <c r="A46" s="82"/>
      <c r="B46" s="200">
        <f>SUM(B34:B45)</f>
        <v>15898.770999999999</v>
      </c>
      <c r="C46" s="201"/>
      <c r="D46" s="200"/>
      <c r="E46" s="202"/>
      <c r="F46" s="201"/>
      <c r="G46" s="201"/>
      <c r="H46" s="200" t="s">
        <v>16</v>
      </c>
      <c r="I46" s="200">
        <f>SUM(I34:I45)</f>
        <v>0</v>
      </c>
    </row>
    <row r="47" spans="1:9" ht="64.5" thickBot="1" x14ac:dyDescent="0.25">
      <c r="A47" s="137" t="s">
        <v>381</v>
      </c>
      <c r="B47" s="117" t="s">
        <v>15</v>
      </c>
      <c r="C47" s="117" t="s">
        <v>4</v>
      </c>
      <c r="D47" s="117" t="s">
        <v>22</v>
      </c>
      <c r="E47" s="90" t="s">
        <v>17</v>
      </c>
      <c r="F47" s="117" t="s">
        <v>18</v>
      </c>
      <c r="G47" s="117" t="s">
        <v>9</v>
      </c>
      <c r="H47" s="117" t="s">
        <v>12</v>
      </c>
      <c r="I47" s="118" t="s">
        <v>11</v>
      </c>
    </row>
    <row r="48" spans="1:9" ht="12.75" customHeight="1" thickBot="1" x14ac:dyDescent="0.25">
      <c r="A48" s="106"/>
      <c r="B48" s="107">
        <v>598.39</v>
      </c>
      <c r="C48" s="58" t="s">
        <v>65</v>
      </c>
      <c r="D48" s="67"/>
      <c r="E48" s="59"/>
      <c r="F48" s="59"/>
      <c r="G48" s="59"/>
      <c r="H48" s="60"/>
      <c r="I48" s="61"/>
    </row>
    <row r="49" spans="1:9" ht="12.75" customHeight="1" thickBot="1" x14ac:dyDescent="0.25">
      <c r="A49" s="106"/>
      <c r="B49" s="125">
        <v>606.27</v>
      </c>
      <c r="C49" s="126" t="s">
        <v>66</v>
      </c>
      <c r="D49" s="127"/>
      <c r="E49" s="128"/>
      <c r="F49" s="128"/>
      <c r="G49" s="128"/>
      <c r="H49" s="129"/>
      <c r="I49" s="130"/>
    </row>
    <row r="50" spans="1:9" ht="12.75" customHeight="1" thickBot="1" x14ac:dyDescent="0.25">
      <c r="A50" s="106"/>
      <c r="B50" s="109">
        <v>576.59</v>
      </c>
      <c r="C50" s="88" t="s">
        <v>69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106"/>
      <c r="B51" s="109">
        <v>573.26</v>
      </c>
      <c r="C51" s="88" t="s">
        <v>71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106"/>
      <c r="B52" s="109">
        <v>587.71</v>
      </c>
      <c r="C52" s="88" t="s">
        <v>72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106"/>
      <c r="B53" s="109">
        <v>634.95000000000005</v>
      </c>
      <c r="C53" s="88" t="s">
        <v>73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106"/>
      <c r="B54" s="109">
        <v>94.57</v>
      </c>
      <c r="C54" s="88" t="s">
        <v>74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11"/>
      <c r="B55" s="109">
        <v>120.69</v>
      </c>
      <c r="C55" s="88" t="s">
        <v>75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11"/>
      <c r="B56" s="109">
        <v>99.01</v>
      </c>
      <c r="C56" s="88" t="s">
        <v>76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11"/>
      <c r="B57" s="109">
        <v>93.14</v>
      </c>
      <c r="C57" s="88" t="s">
        <v>77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11"/>
      <c r="B58" s="109">
        <v>104.47</v>
      </c>
      <c r="C58" s="88" t="s">
        <v>78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11"/>
      <c r="B59" s="109">
        <v>106.5</v>
      </c>
      <c r="C59" s="88" t="s">
        <v>79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434"/>
      <c r="B60" s="109"/>
      <c r="C60" s="88" t="s">
        <v>86</v>
      </c>
      <c r="D60" s="89"/>
      <c r="E60" s="47"/>
      <c r="F60" s="47"/>
      <c r="G60" s="47"/>
      <c r="H60" s="48"/>
      <c r="I60" s="49">
        <v>13</v>
      </c>
    </row>
    <row r="61" spans="1:9" ht="12.75" customHeight="1" thickBot="1" x14ac:dyDescent="0.25">
      <c r="A61" s="30"/>
      <c r="B61" s="200">
        <f>SUM(B48:B59)</f>
        <v>4195.55</v>
      </c>
      <c r="C61" s="201"/>
      <c r="D61" s="200"/>
      <c r="E61" s="202"/>
      <c r="F61" s="201"/>
      <c r="G61" s="201"/>
      <c r="H61" s="200" t="s">
        <v>16</v>
      </c>
      <c r="I61" s="200">
        <f>SUM(I48:I60)</f>
        <v>13</v>
      </c>
    </row>
    <row r="62" spans="1:9" ht="77.25" thickBot="1" x14ac:dyDescent="0.25">
      <c r="A62" s="137" t="s">
        <v>382</v>
      </c>
      <c r="B62" s="120" t="s">
        <v>15</v>
      </c>
      <c r="C62" s="134" t="s">
        <v>4</v>
      </c>
      <c r="D62" s="120" t="s">
        <v>22</v>
      </c>
      <c r="E62" s="135" t="s">
        <v>17</v>
      </c>
      <c r="F62" s="120" t="s">
        <v>18</v>
      </c>
      <c r="G62" s="134" t="s">
        <v>9</v>
      </c>
      <c r="H62" s="120" t="s">
        <v>12</v>
      </c>
      <c r="I62" s="120" t="s">
        <v>11</v>
      </c>
    </row>
    <row r="63" spans="1:9" ht="13.5" thickBot="1" x14ac:dyDescent="0.25">
      <c r="A63" s="230"/>
      <c r="B63" s="109"/>
      <c r="C63" s="55" t="s">
        <v>65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/>
      <c r="C64" s="55" t="s">
        <v>66</v>
      </c>
      <c r="D64" s="89"/>
      <c r="E64" s="47"/>
      <c r="F64" s="47"/>
      <c r="G64" s="47"/>
      <c r="H64" s="48"/>
      <c r="I64" s="49"/>
    </row>
    <row r="65" spans="1:9" ht="12.75" customHeight="1" thickBot="1" x14ac:dyDescent="0.25">
      <c r="A65" s="230"/>
      <c r="B65" s="109"/>
      <c r="C65" s="88" t="s">
        <v>69</v>
      </c>
      <c r="D65" s="89"/>
      <c r="E65" s="47"/>
      <c r="F65" s="47"/>
      <c r="G65" s="47"/>
      <c r="H65" s="48"/>
      <c r="I65" s="49"/>
    </row>
    <row r="66" spans="1:9" ht="13.5" thickBot="1" x14ac:dyDescent="0.25">
      <c r="A66" s="230"/>
      <c r="B66" s="109"/>
      <c r="C66" s="88" t="s">
        <v>71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30"/>
      <c r="B67" s="109"/>
      <c r="C67" s="88" t="s">
        <v>72</v>
      </c>
      <c r="D67" s="89"/>
      <c r="E67" s="47"/>
      <c r="F67" s="47"/>
      <c r="G67" s="47"/>
      <c r="H67" s="48"/>
      <c r="I67" s="49"/>
    </row>
    <row r="68" spans="1:9" ht="13.5" thickBot="1" x14ac:dyDescent="0.25">
      <c r="A68" s="230"/>
      <c r="B68" s="109"/>
      <c r="C68" s="88" t="s">
        <v>73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30"/>
      <c r="B69" s="109"/>
      <c r="C69" s="88" t="s">
        <v>74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30"/>
      <c r="B70" s="109"/>
      <c r="C70" s="88" t="s">
        <v>75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30"/>
      <c r="B71" s="109"/>
      <c r="C71" s="88" t="s">
        <v>76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0"/>
      <c r="B72" s="109"/>
      <c r="C72" s="88" t="s">
        <v>77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230"/>
      <c r="B73" s="109"/>
      <c r="C73" s="88" t="s">
        <v>78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230"/>
      <c r="B74" s="109"/>
      <c r="C74" s="88" t="s">
        <v>79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230"/>
      <c r="B75" s="109"/>
      <c r="C75" s="170" t="s">
        <v>86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183"/>
      <c r="B76" s="200">
        <f>SUM(B74)</f>
        <v>0</v>
      </c>
      <c r="C76" s="201"/>
      <c r="D76" s="200"/>
      <c r="E76" s="202"/>
      <c r="F76" s="201"/>
      <c r="G76" s="201"/>
      <c r="H76" s="200" t="s">
        <v>16</v>
      </c>
      <c r="I76" s="233">
        <f>SUM(I74)</f>
        <v>0</v>
      </c>
    </row>
    <row r="77" spans="1:9" ht="26.25" thickBot="1" x14ac:dyDescent="0.25">
      <c r="A77" s="46" t="s">
        <v>7</v>
      </c>
      <c r="B77" s="117" t="s">
        <v>15</v>
      </c>
      <c r="C77" s="117" t="s">
        <v>4</v>
      </c>
      <c r="D77" s="117" t="s">
        <v>22</v>
      </c>
      <c r="E77" s="117" t="s">
        <v>17</v>
      </c>
      <c r="F77" s="117" t="s">
        <v>18</v>
      </c>
      <c r="G77" s="117" t="s">
        <v>9</v>
      </c>
      <c r="H77" s="117" t="s">
        <v>12</v>
      </c>
      <c r="I77" s="118" t="s">
        <v>11</v>
      </c>
    </row>
    <row r="78" spans="1:9" ht="25.5" x14ac:dyDescent="0.2">
      <c r="A78" s="32" t="s">
        <v>91</v>
      </c>
      <c r="B78" s="33"/>
      <c r="C78" s="33" t="s">
        <v>86</v>
      </c>
      <c r="D78" s="34"/>
      <c r="E78" s="35"/>
      <c r="F78" s="35"/>
      <c r="G78" s="35"/>
      <c r="H78" s="36"/>
      <c r="I78" s="33">
        <v>13375.32</v>
      </c>
    </row>
    <row r="79" spans="1:9" ht="12.75" customHeight="1" x14ac:dyDescent="0.2">
      <c r="A79" s="11" t="s">
        <v>85</v>
      </c>
      <c r="B79" s="74"/>
      <c r="C79" s="13" t="s">
        <v>86</v>
      </c>
      <c r="D79" s="75"/>
      <c r="E79" s="76"/>
      <c r="F79" s="76"/>
      <c r="G79" s="76"/>
      <c r="H79" s="77"/>
      <c r="I79" s="74">
        <v>968.89</v>
      </c>
    </row>
    <row r="80" spans="1:9" ht="12.75" customHeight="1" thickBot="1" x14ac:dyDescent="0.25">
      <c r="A80" s="30"/>
      <c r="B80" s="112"/>
      <c r="C80" s="112"/>
      <c r="D80" s="111"/>
      <c r="E80" s="113"/>
      <c r="F80" s="112"/>
      <c r="G80" s="112"/>
      <c r="H80" s="111" t="s">
        <v>16</v>
      </c>
      <c r="I80" s="111">
        <f>SUM(I78:I79)</f>
        <v>14344.21</v>
      </c>
    </row>
    <row r="81" spans="1:255" s="45" customFormat="1" ht="78" customHeight="1" thickBot="1" x14ac:dyDescent="0.25">
      <c r="A81" s="120" t="s">
        <v>96</v>
      </c>
      <c r="B81" s="117" t="s">
        <v>15</v>
      </c>
      <c r="C81" s="117" t="s">
        <v>4</v>
      </c>
      <c r="D81" s="117" t="s">
        <v>22</v>
      </c>
      <c r="E81" s="90" t="s">
        <v>17</v>
      </c>
      <c r="F81" s="117" t="s">
        <v>18</v>
      </c>
      <c r="G81" s="117" t="s">
        <v>9</v>
      </c>
      <c r="H81" s="117" t="s">
        <v>12</v>
      </c>
      <c r="I81" s="118" t="s">
        <v>11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106"/>
      <c r="B82" s="107">
        <v>353.73</v>
      </c>
      <c r="C82" s="58" t="s">
        <v>65</v>
      </c>
      <c r="D82" s="67"/>
      <c r="E82" s="59"/>
      <c r="F82" s="59"/>
      <c r="G82" s="59"/>
      <c r="H82" s="60"/>
      <c r="I82" s="61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106"/>
      <c r="B83" s="108">
        <v>310</v>
      </c>
      <c r="C83" s="95" t="s">
        <v>66</v>
      </c>
      <c r="D83" s="96"/>
      <c r="E83" s="97"/>
      <c r="F83" s="97"/>
      <c r="G83" s="97"/>
      <c r="H83" s="98"/>
      <c r="I83" s="9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106"/>
      <c r="B84" s="109">
        <v>356.02</v>
      </c>
      <c r="C84" s="88" t="s">
        <v>69</v>
      </c>
      <c r="D84" s="89"/>
      <c r="E84" s="47"/>
      <c r="F84" s="47"/>
      <c r="G84" s="47"/>
      <c r="H84" s="48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106"/>
      <c r="B85" s="109">
        <v>351.9</v>
      </c>
      <c r="C85" s="88" t="s">
        <v>71</v>
      </c>
      <c r="D85" s="89"/>
      <c r="E85" s="47"/>
      <c r="F85" s="47"/>
      <c r="G85" s="47"/>
      <c r="H85" s="48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106"/>
      <c r="B86" s="109">
        <v>355.53</v>
      </c>
      <c r="C86" s="88" t="s">
        <v>72</v>
      </c>
      <c r="D86" s="89"/>
      <c r="E86" s="47"/>
      <c r="F86" s="47"/>
      <c r="G86" s="47"/>
      <c r="H86" s="48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106"/>
      <c r="B87" s="109">
        <v>351.43</v>
      </c>
      <c r="C87" s="88" t="s">
        <v>73</v>
      </c>
      <c r="D87" s="89"/>
      <c r="E87" s="47"/>
      <c r="F87" s="47"/>
      <c r="G87" s="47"/>
      <c r="H87" s="48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106"/>
      <c r="B88" s="109">
        <v>294.12</v>
      </c>
      <c r="C88" s="88" t="s">
        <v>74</v>
      </c>
      <c r="D88" s="89"/>
      <c r="E88" s="47"/>
      <c r="F88" s="47"/>
      <c r="G88" s="47"/>
      <c r="H88" s="48"/>
      <c r="I88" s="49"/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11"/>
      <c r="B89" s="109">
        <v>311.01</v>
      </c>
      <c r="C89" s="88" t="s">
        <v>75</v>
      </c>
      <c r="D89" s="89"/>
      <c r="E89" s="47"/>
      <c r="F89" s="47"/>
      <c r="G89" s="47"/>
      <c r="H89" s="48"/>
      <c r="I89" s="49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11"/>
      <c r="B90" s="109">
        <v>351.09</v>
      </c>
      <c r="C90" s="88" t="s">
        <v>76</v>
      </c>
      <c r="D90" s="89"/>
      <c r="E90" s="47"/>
      <c r="F90" s="47"/>
      <c r="G90" s="47"/>
      <c r="H90" s="48"/>
      <c r="I90" s="49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11"/>
      <c r="B91" s="109">
        <v>285.47000000000003</v>
      </c>
      <c r="C91" s="88" t="s">
        <v>77</v>
      </c>
      <c r="D91" s="89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11"/>
      <c r="B92" s="109">
        <v>288.52</v>
      </c>
      <c r="C92" s="88" t="s">
        <v>78</v>
      </c>
      <c r="D92" s="89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11"/>
      <c r="B93" s="109">
        <v>359.87</v>
      </c>
      <c r="C93" s="88" t="s">
        <v>79</v>
      </c>
      <c r="D93" s="89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3.5" thickBot="1" x14ac:dyDescent="0.25">
      <c r="A94" s="11"/>
      <c r="B94" s="188"/>
      <c r="C94" s="73" t="s">
        <v>86</v>
      </c>
      <c r="D94" s="166"/>
      <c r="E94" s="53"/>
      <c r="F94" s="53"/>
      <c r="G94" s="53"/>
      <c r="H94" s="156"/>
      <c r="I94" s="49">
        <v>133.37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11"/>
      <c r="B95" s="18">
        <f>SUM(B82:B93)</f>
        <v>3968.69</v>
      </c>
      <c r="C95" s="17"/>
      <c r="D95" s="18"/>
      <c r="E95" s="19"/>
      <c r="F95" s="17"/>
      <c r="G95" s="17"/>
      <c r="H95" s="18" t="s">
        <v>16</v>
      </c>
      <c r="I95" s="18">
        <f>SUM(I82:I94)</f>
        <v>133.37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56.45" customHeight="1" thickBot="1" x14ac:dyDescent="0.25">
      <c r="A96" s="194" t="s">
        <v>98</v>
      </c>
      <c r="B96" s="117" t="s">
        <v>15</v>
      </c>
      <c r="C96" s="117" t="s">
        <v>4</v>
      </c>
      <c r="D96" s="117" t="s">
        <v>22</v>
      </c>
      <c r="E96" s="90" t="s">
        <v>17</v>
      </c>
      <c r="F96" s="117" t="s">
        <v>18</v>
      </c>
      <c r="G96" s="117" t="s">
        <v>9</v>
      </c>
      <c r="H96" s="117" t="s">
        <v>12</v>
      </c>
      <c r="I96" s="118" t="s">
        <v>11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596"/>
      <c r="B97" s="109"/>
      <c r="C97" s="88" t="s">
        <v>65</v>
      </c>
      <c r="D97" s="212"/>
      <c r="E97" s="216"/>
      <c r="F97" s="213"/>
      <c r="G97" s="216"/>
      <c r="H97" s="216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597"/>
      <c r="B98" s="109"/>
      <c r="C98" s="88" t="s">
        <v>66</v>
      </c>
      <c r="D98" s="10"/>
      <c r="E98" s="308"/>
      <c r="F98" s="20"/>
      <c r="G98" s="308"/>
      <c r="H98" s="30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597"/>
      <c r="B99" s="109"/>
      <c r="C99" s="88" t="s">
        <v>69</v>
      </c>
      <c r="D99" s="10"/>
      <c r="E99" s="308"/>
      <c r="F99" s="20"/>
      <c r="G99" s="308"/>
      <c r="H99" s="308"/>
      <c r="I99" s="49"/>
    </row>
    <row r="100" spans="1:255" ht="13.5" thickBot="1" x14ac:dyDescent="0.25">
      <c r="A100" s="597"/>
      <c r="B100" s="109"/>
      <c r="C100" s="88" t="s">
        <v>71</v>
      </c>
      <c r="D100" s="10"/>
      <c r="E100" s="308"/>
      <c r="F100" s="20"/>
      <c r="G100" s="308"/>
      <c r="H100" s="308"/>
      <c r="I100" s="49"/>
    </row>
    <row r="101" spans="1:255" ht="12.75" customHeight="1" thickBot="1" x14ac:dyDescent="0.25">
      <c r="A101" s="597"/>
      <c r="B101" s="109"/>
      <c r="C101" s="88" t="s">
        <v>72</v>
      </c>
      <c r="D101" s="10"/>
      <c r="E101" s="308"/>
      <c r="F101" s="20"/>
      <c r="G101" s="308"/>
      <c r="H101" s="308"/>
      <c r="I101" s="49"/>
    </row>
    <row r="102" spans="1:255" ht="12.75" customHeight="1" thickBot="1" x14ac:dyDescent="0.25">
      <c r="A102" s="597"/>
      <c r="B102" s="109"/>
      <c r="C102" s="88" t="s">
        <v>73</v>
      </c>
      <c r="D102" s="9"/>
      <c r="E102" s="205"/>
      <c r="F102" s="20"/>
      <c r="G102" s="205"/>
      <c r="H102" s="205"/>
      <c r="I102" s="49"/>
    </row>
    <row r="103" spans="1:255" ht="12.75" customHeight="1" thickBot="1" x14ac:dyDescent="0.25">
      <c r="A103" s="597"/>
      <c r="B103" s="109"/>
      <c r="C103" s="88" t="s">
        <v>74</v>
      </c>
      <c r="D103" s="9"/>
      <c r="E103" s="205"/>
      <c r="F103" s="20"/>
      <c r="G103" s="205"/>
      <c r="H103" s="205"/>
      <c r="I103" s="49"/>
    </row>
    <row r="104" spans="1:255" ht="13.5" thickBot="1" x14ac:dyDescent="0.25">
      <c r="A104" s="597"/>
      <c r="B104" s="109"/>
      <c r="C104" s="88" t="s">
        <v>75</v>
      </c>
      <c r="D104" s="9"/>
      <c r="E104" s="205"/>
      <c r="F104" s="20"/>
      <c r="G104" s="205"/>
      <c r="H104" s="205"/>
      <c r="I104" s="49"/>
    </row>
    <row r="105" spans="1:255" ht="13.5" thickBot="1" x14ac:dyDescent="0.25">
      <c r="A105" s="597"/>
      <c r="B105" s="109"/>
      <c r="C105" s="88" t="s">
        <v>76</v>
      </c>
      <c r="D105" s="9"/>
      <c r="E105" s="205"/>
      <c r="F105" s="20"/>
      <c r="G105" s="205"/>
      <c r="H105" s="205"/>
      <c r="I105" s="49"/>
    </row>
    <row r="106" spans="1:255" ht="13.5" thickBot="1" x14ac:dyDescent="0.25">
      <c r="A106" s="597"/>
      <c r="B106" s="109"/>
      <c r="C106" s="88" t="s">
        <v>77</v>
      </c>
      <c r="D106" s="9"/>
      <c r="E106" s="205"/>
      <c r="F106" s="20"/>
      <c r="G106" s="205"/>
      <c r="H106" s="205"/>
      <c r="I106" s="49"/>
    </row>
    <row r="107" spans="1:255" ht="13.5" thickBot="1" x14ac:dyDescent="0.25">
      <c r="A107" s="597"/>
      <c r="B107" s="109"/>
      <c r="C107" s="88" t="s">
        <v>78</v>
      </c>
      <c r="D107" s="9"/>
      <c r="E107" s="205"/>
      <c r="F107" s="20"/>
      <c r="G107" s="205"/>
      <c r="H107" s="205"/>
      <c r="I107" s="49"/>
    </row>
    <row r="108" spans="1:255" ht="13.5" thickBot="1" x14ac:dyDescent="0.25">
      <c r="A108" s="598"/>
      <c r="B108" s="109"/>
      <c r="C108" s="88" t="s">
        <v>79</v>
      </c>
      <c r="D108" s="214"/>
      <c r="E108" s="217"/>
      <c r="F108" s="214"/>
      <c r="G108" s="217"/>
      <c r="H108" s="217"/>
      <c r="I108" s="49"/>
    </row>
    <row r="109" spans="1:255" ht="27" customHeight="1" thickBot="1" x14ac:dyDescent="0.25">
      <c r="A109" s="120" t="s">
        <v>87</v>
      </c>
      <c r="B109" s="167"/>
      <c r="C109" s="88" t="s">
        <v>86</v>
      </c>
      <c r="D109" s="241"/>
      <c r="E109" s="242"/>
      <c r="F109" s="241"/>
      <c r="G109" s="242"/>
      <c r="H109" s="242"/>
      <c r="I109" s="49">
        <v>5329.21</v>
      </c>
    </row>
    <row r="110" spans="1:255" ht="13.5" thickBot="1" x14ac:dyDescent="0.25">
      <c r="A110" s="46"/>
      <c r="B110" s="79">
        <f>SUM(B97:B109)</f>
        <v>0</v>
      </c>
      <c r="C110" s="78"/>
      <c r="D110" s="79"/>
      <c r="E110" s="80"/>
      <c r="F110" s="78"/>
      <c r="G110" s="78"/>
      <c r="H110" s="79" t="s">
        <v>16</v>
      </c>
      <c r="I110" s="79">
        <f>SUM(I97:I109)</f>
        <v>5329.21</v>
      </c>
    </row>
    <row r="111" spans="1:255" ht="51.75" thickBot="1" x14ac:dyDescent="0.25">
      <c r="A111" s="137" t="s">
        <v>97</v>
      </c>
      <c r="B111" s="117" t="s">
        <v>15</v>
      </c>
      <c r="C111" s="117" t="s">
        <v>4</v>
      </c>
      <c r="D111" s="117" t="s">
        <v>22</v>
      </c>
      <c r="E111" s="117" t="s">
        <v>17</v>
      </c>
      <c r="F111" s="117" t="s">
        <v>18</v>
      </c>
      <c r="G111" s="117" t="s">
        <v>9</v>
      </c>
      <c r="H111" s="117" t="s">
        <v>12</v>
      </c>
      <c r="I111" s="118" t="s">
        <v>11</v>
      </c>
    </row>
    <row r="112" spans="1:255" ht="13.5" thickBot="1" x14ac:dyDescent="0.25">
      <c r="A112" s="209"/>
      <c r="B112" s="188"/>
      <c r="C112" s="73" t="s">
        <v>86</v>
      </c>
      <c r="D112" s="166"/>
      <c r="E112" s="53"/>
      <c r="F112" s="53"/>
      <c r="G112" s="53"/>
      <c r="H112" s="156"/>
      <c r="I112" s="571">
        <v>8445.66</v>
      </c>
    </row>
    <row r="113" spans="1:9" ht="12.75" customHeight="1" thickBot="1" x14ac:dyDescent="0.25">
      <c r="A113" s="137"/>
      <c r="B113" s="277"/>
      <c r="C113" s="78"/>
      <c r="D113" s="79"/>
      <c r="E113" s="80"/>
      <c r="F113" s="78"/>
      <c r="G113" s="78"/>
      <c r="H113" s="79"/>
      <c r="I113" s="81">
        <f>SUM(I112)</f>
        <v>8445.66</v>
      </c>
    </row>
    <row r="114" spans="1:9" ht="12.75" customHeight="1" x14ac:dyDescent="0.2">
      <c r="A114" s="9"/>
      <c r="B114" s="9"/>
      <c r="C114" s="9"/>
      <c r="D114" s="9"/>
      <c r="E114" s="9"/>
      <c r="F114" s="20"/>
      <c r="G114" s="20"/>
      <c r="H114" s="20"/>
      <c r="I114" s="20"/>
    </row>
    <row r="115" spans="1:9" ht="12.75" customHeight="1" x14ac:dyDescent="0.2">
      <c r="A115" s="21" t="s">
        <v>20</v>
      </c>
      <c r="B115" s="22"/>
      <c r="C115" s="23"/>
      <c r="D115" s="4" t="s">
        <v>8</v>
      </c>
      <c r="E115" s="4" t="s">
        <v>5</v>
      </c>
      <c r="F115" s="122" t="s">
        <v>6</v>
      </c>
    </row>
    <row r="116" spans="1:9" ht="12.75" customHeight="1" x14ac:dyDescent="0.2">
      <c r="A116" s="593" t="s">
        <v>14</v>
      </c>
      <c r="B116" s="594"/>
      <c r="C116" s="25"/>
      <c r="D116" s="26">
        <f>B32</f>
        <v>12826.641199999998</v>
      </c>
      <c r="E116" s="26">
        <f>I32</f>
        <v>6259.51</v>
      </c>
      <c r="F116" s="123">
        <f>D116+E116</f>
        <v>19086.1512</v>
      </c>
    </row>
    <row r="117" spans="1:9" ht="12.75" customHeight="1" x14ac:dyDescent="0.2">
      <c r="A117" s="593" t="s">
        <v>1603</v>
      </c>
      <c r="B117" s="594"/>
      <c r="C117" s="25"/>
      <c r="D117" s="26">
        <f>B46</f>
        <v>15898.770999999999</v>
      </c>
      <c r="E117" s="26">
        <f>I46</f>
        <v>0</v>
      </c>
      <c r="F117" s="123">
        <f>D117+E117</f>
        <v>15898.770999999999</v>
      </c>
    </row>
    <row r="118" spans="1:9" ht="12.75" customHeight="1" x14ac:dyDescent="0.2">
      <c r="A118" s="593" t="s">
        <v>13</v>
      </c>
      <c r="B118" s="594"/>
      <c r="C118" s="25"/>
      <c r="D118" s="26">
        <f>B61</f>
        <v>4195.55</v>
      </c>
      <c r="E118" s="26">
        <f>I61</f>
        <v>13</v>
      </c>
      <c r="F118" s="123">
        <f>D118+E118</f>
        <v>4208.55</v>
      </c>
    </row>
    <row r="119" spans="1:9" ht="12.75" customHeight="1" x14ac:dyDescent="0.2">
      <c r="A119" s="593" t="s">
        <v>383</v>
      </c>
      <c r="B119" s="594"/>
      <c r="C119" s="25"/>
      <c r="D119" s="26">
        <f>B76</f>
        <v>0</v>
      </c>
      <c r="E119" s="26">
        <f>I76</f>
        <v>0</v>
      </c>
      <c r="F119" s="123">
        <f>D119+E119</f>
        <v>0</v>
      </c>
      <c r="G119" s="56"/>
    </row>
    <row r="120" spans="1:9" ht="12.75" customHeight="1" x14ac:dyDescent="0.2">
      <c r="A120" s="593" t="s">
        <v>25</v>
      </c>
      <c r="B120" s="594"/>
      <c r="C120" s="25"/>
      <c r="D120" s="26">
        <f>B95</f>
        <v>3968.69</v>
      </c>
      <c r="E120" s="26">
        <f>I95</f>
        <v>133.37</v>
      </c>
      <c r="F120" s="123">
        <f>D120+E120</f>
        <v>4102.0600000000004</v>
      </c>
      <c r="G120" s="56"/>
    </row>
    <row r="121" spans="1:9" ht="12.75" customHeight="1" x14ac:dyDescent="0.2">
      <c r="A121" s="607" t="s">
        <v>68</v>
      </c>
      <c r="B121" s="608"/>
      <c r="C121" s="25"/>
      <c r="D121" s="26"/>
      <c r="E121" s="26"/>
      <c r="F121" s="245">
        <f>F122+F123</f>
        <v>14344.21</v>
      </c>
      <c r="G121" s="56"/>
    </row>
    <row r="122" spans="1:9" ht="12.75" customHeight="1" x14ac:dyDescent="0.2">
      <c r="A122" s="605" t="s">
        <v>91</v>
      </c>
      <c r="B122" s="606"/>
      <c r="C122" s="25"/>
      <c r="D122" s="26"/>
      <c r="E122" s="26"/>
      <c r="F122" s="250">
        <f>I78</f>
        <v>13375.32</v>
      </c>
      <c r="G122" s="56"/>
    </row>
    <row r="123" spans="1:9" ht="12.75" customHeight="1" x14ac:dyDescent="0.2">
      <c r="A123" s="605" t="s">
        <v>85</v>
      </c>
      <c r="B123" s="606"/>
      <c r="C123" s="25"/>
      <c r="D123" s="26"/>
      <c r="E123" s="26"/>
      <c r="F123" s="123">
        <f>I79</f>
        <v>968.89</v>
      </c>
      <c r="G123" s="56"/>
    </row>
    <row r="124" spans="1:9" ht="12.75" customHeight="1" x14ac:dyDescent="0.2">
      <c r="A124" s="614" t="s">
        <v>2</v>
      </c>
      <c r="B124" s="615"/>
      <c r="C124" s="25"/>
      <c r="D124" s="26">
        <f>B110</f>
        <v>0</v>
      </c>
      <c r="E124" s="26"/>
      <c r="F124" s="123">
        <f>D124+E124+I110</f>
        <v>5329.21</v>
      </c>
      <c r="G124" s="56"/>
    </row>
    <row r="125" spans="1:9" ht="12.75" customHeight="1" x14ac:dyDescent="0.2">
      <c r="A125" s="614" t="s">
        <v>97</v>
      </c>
      <c r="B125" s="615"/>
      <c r="C125" s="25"/>
      <c r="D125" s="26"/>
      <c r="E125" s="26"/>
      <c r="F125" s="123">
        <f>I113</f>
        <v>8445.66</v>
      </c>
      <c r="G125" s="56"/>
    </row>
    <row r="126" spans="1:9" ht="12.75" customHeight="1" x14ac:dyDescent="0.2">
      <c r="A126" s="612" t="s">
        <v>21</v>
      </c>
      <c r="B126" s="613"/>
      <c r="C126" s="27"/>
      <c r="D126" s="28">
        <f>SUM(D116:D124)</f>
        <v>36889.652200000004</v>
      </c>
      <c r="E126" s="28">
        <f>SUM(E116:E120)</f>
        <v>6405.88</v>
      </c>
      <c r="F126" s="124">
        <f>F116+F117+F118+F119+F120+F121+F124+F125</f>
        <v>71414.612200000003</v>
      </c>
    </row>
  </sheetData>
  <autoFilter ref="A5:I95"/>
  <mergeCells count="23">
    <mergeCell ref="A126:B126"/>
    <mergeCell ref="A125:B125"/>
    <mergeCell ref="A123:B123"/>
    <mergeCell ref="A121:B121"/>
    <mergeCell ref="A118:B118"/>
    <mergeCell ref="A122:B122"/>
    <mergeCell ref="A120:B120"/>
    <mergeCell ref="A119:B119"/>
    <mergeCell ref="A97:A108"/>
    <mergeCell ref="A21:A30"/>
    <mergeCell ref="C21:C30"/>
    <mergeCell ref="D21:D30"/>
    <mergeCell ref="B21:B30"/>
    <mergeCell ref="A124:B124"/>
    <mergeCell ref="A116:B116"/>
    <mergeCell ref="A117:B117"/>
    <mergeCell ref="G1:H1"/>
    <mergeCell ref="A10:A15"/>
    <mergeCell ref="B10:B15"/>
    <mergeCell ref="A1:B1"/>
    <mergeCell ref="G2:H2"/>
    <mergeCell ref="D10:D15"/>
    <mergeCell ref="C10:C15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3"/>
  <dimension ref="A1:IU100"/>
  <sheetViews>
    <sheetView topLeftCell="A82" zoomScaleNormal="100" workbookViewId="0">
      <selection activeCell="A91" sqref="A91:B91"/>
    </sheetView>
  </sheetViews>
  <sheetFormatPr defaultRowHeight="12.75" customHeight="1" x14ac:dyDescent="0.2"/>
  <cols>
    <col min="1" max="1" width="22.28515625" customWidth="1"/>
    <col min="2" max="2" width="11.7109375" customWidth="1"/>
    <col min="3" max="3" width="11.5703125" customWidth="1"/>
    <col min="4" max="4" width="17.5703125" customWidth="1"/>
    <col min="5" max="5" width="27.5703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244.2</v>
      </c>
      <c r="E2" s="5">
        <v>27799.200000000001</v>
      </c>
      <c r="F2" s="6">
        <v>104065.98</v>
      </c>
      <c r="G2" s="586">
        <f>E2-F2</f>
        <v>-76266.78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57</v>
      </c>
      <c r="E3" s="1">
        <v>7</v>
      </c>
      <c r="F3" s="1"/>
      <c r="G3" s="1"/>
      <c r="H3" s="1" t="s">
        <v>24</v>
      </c>
      <c r="I3" s="8">
        <f>F2-F100</f>
        <v>69296.339799999987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90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106"/>
      <c r="B6" s="107">
        <v>1344.21</v>
      </c>
      <c r="C6" s="58" t="s">
        <v>65</v>
      </c>
      <c r="D6" s="67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106"/>
      <c r="B7" s="125">
        <v>1340.1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106"/>
      <c r="B8" s="109">
        <v>1433.12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06"/>
      <c r="B9" s="109">
        <v>1270.56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106"/>
      <c r="B10" s="109">
        <v>1179.01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106"/>
      <c r="B11" s="109">
        <v>1042.97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106"/>
      <c r="B12" s="109">
        <v>1185.8800000000001</v>
      </c>
      <c r="C12" s="88" t="s">
        <v>74</v>
      </c>
      <c r="D12" s="89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11"/>
      <c r="B13" s="109">
        <v>586.6146</v>
      </c>
      <c r="C13" s="88" t="s">
        <v>75</v>
      </c>
      <c r="D13" s="89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11"/>
      <c r="B14" s="109">
        <v>637.16909999999996</v>
      </c>
      <c r="C14" s="88" t="s">
        <v>76</v>
      </c>
      <c r="D14" s="89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11"/>
      <c r="B15" s="109">
        <v>646.05269999999996</v>
      </c>
      <c r="C15" s="88" t="s">
        <v>77</v>
      </c>
      <c r="D15" s="89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11"/>
      <c r="B16" s="109">
        <v>698.52539999999999</v>
      </c>
      <c r="C16" s="88" t="s">
        <v>78</v>
      </c>
      <c r="D16" s="89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11"/>
      <c r="B17" s="109">
        <v>696.48199999999997</v>
      </c>
      <c r="C17" s="88" t="s">
        <v>79</v>
      </c>
      <c r="D17" s="89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30"/>
      <c r="B18" s="111">
        <f>SUM(B6:B17)</f>
        <v>12060.693800000001</v>
      </c>
      <c r="C18" s="112"/>
      <c r="D18" s="111"/>
      <c r="E18" s="113"/>
      <c r="F18" s="112"/>
      <c r="G18" s="112"/>
      <c r="H18" s="111" t="s">
        <v>16</v>
      </c>
      <c r="I18" s="111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90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106"/>
      <c r="B20" s="107">
        <v>552.45000000000005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9" ht="12.75" customHeight="1" thickBot="1" x14ac:dyDescent="0.25">
      <c r="A21" s="106"/>
      <c r="B21" s="125">
        <v>387.11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9" ht="12.75" customHeight="1" thickBot="1" x14ac:dyDescent="0.25">
      <c r="A22" s="106"/>
      <c r="B22" s="109">
        <v>280.88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9" ht="12.75" customHeight="1" thickBot="1" x14ac:dyDescent="0.25">
      <c r="A23" s="106"/>
      <c r="B23" s="109">
        <v>430.22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6"/>
      <c r="B24" s="109">
        <v>429.09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6"/>
      <c r="B25" s="109">
        <v>422.79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06"/>
      <c r="B26" s="109">
        <v>369.81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1"/>
      <c r="B27" s="109">
        <v>231.6602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9">
        <v>271.87740000000002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9">
        <v>311.01940000000002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9">
        <v>282.39949999999999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9">
        <v>242.97989999999999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30"/>
      <c r="B32" s="111">
        <f>SUM(B20:B31)</f>
        <v>4212.2864</v>
      </c>
      <c r="C32" s="112"/>
      <c r="D32" s="111"/>
      <c r="E32" s="113"/>
      <c r="F32" s="112"/>
      <c r="G32" s="112"/>
      <c r="H32" s="111" t="s">
        <v>16</v>
      </c>
      <c r="I32" s="111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90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106"/>
      <c r="B34" s="390">
        <v>99.13</v>
      </c>
      <c r="C34" s="58" t="s">
        <v>65</v>
      </c>
      <c r="D34" s="67"/>
      <c r="E34" s="59"/>
      <c r="F34" s="59"/>
      <c r="G34" s="59"/>
      <c r="H34" s="60"/>
      <c r="I34" s="61">
        <f t="shared" ref="I34:I45" si="2">G34*H34</f>
        <v>0</v>
      </c>
    </row>
    <row r="35" spans="1:9" ht="12.75" customHeight="1" thickBot="1" x14ac:dyDescent="0.25">
      <c r="A35" s="106"/>
      <c r="B35" s="390">
        <v>102.64</v>
      </c>
      <c r="C35" s="126" t="s">
        <v>66</v>
      </c>
      <c r="D35" s="127"/>
      <c r="E35" s="128"/>
      <c r="F35" s="128"/>
      <c r="G35" s="128"/>
      <c r="H35" s="129"/>
      <c r="I35" s="130">
        <f t="shared" si="2"/>
        <v>0</v>
      </c>
    </row>
    <row r="36" spans="1:9" ht="12.75" customHeight="1" thickBot="1" x14ac:dyDescent="0.25">
      <c r="A36" s="106"/>
      <c r="B36" s="390">
        <v>97.95</v>
      </c>
      <c r="C36" s="88" t="s">
        <v>69</v>
      </c>
      <c r="D36" s="89"/>
      <c r="E36" s="47"/>
      <c r="F36" s="47"/>
      <c r="G36" s="47"/>
      <c r="H36" s="48"/>
      <c r="I36" s="49">
        <f t="shared" si="2"/>
        <v>0</v>
      </c>
    </row>
    <row r="37" spans="1:9" ht="12.75" customHeight="1" thickBot="1" x14ac:dyDescent="0.25">
      <c r="A37" s="106"/>
      <c r="B37" s="390">
        <v>97.91</v>
      </c>
      <c r="C37" s="88" t="s">
        <v>71</v>
      </c>
      <c r="D37" s="89"/>
      <c r="E37" s="47"/>
      <c r="F37" s="47"/>
      <c r="G37" s="47"/>
      <c r="H37" s="48"/>
      <c r="I37" s="49">
        <f t="shared" si="2"/>
        <v>0</v>
      </c>
    </row>
    <row r="38" spans="1:9" ht="12.75" customHeight="1" thickBot="1" x14ac:dyDescent="0.25">
      <c r="A38" s="106"/>
      <c r="B38" s="390">
        <v>98.92</v>
      </c>
      <c r="C38" s="88" t="s">
        <v>72</v>
      </c>
      <c r="D38" s="89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106"/>
      <c r="B39" s="390">
        <v>98.37</v>
      </c>
      <c r="C39" s="88" t="s">
        <v>73</v>
      </c>
      <c r="D39" s="89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106"/>
      <c r="B40" s="109">
        <v>77.37</v>
      </c>
      <c r="C40" s="88" t="s">
        <v>74</v>
      </c>
      <c r="D40" s="89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11"/>
      <c r="B41" s="109">
        <v>99.07</v>
      </c>
      <c r="C41" s="88" t="s">
        <v>75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1"/>
      <c r="B42" s="109">
        <v>81.209999999999994</v>
      </c>
      <c r="C42" s="88" t="s">
        <v>76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1"/>
      <c r="B43" s="109">
        <v>76.430000000000007</v>
      </c>
      <c r="C43" s="88" t="s">
        <v>77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1"/>
      <c r="B44" s="109">
        <v>85.72</v>
      </c>
      <c r="C44" s="88" t="s">
        <v>78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9">
        <v>87.38</v>
      </c>
      <c r="C45" s="88" t="s">
        <v>79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434"/>
      <c r="B46" s="109"/>
      <c r="C46" s="88" t="s">
        <v>86</v>
      </c>
      <c r="D46" s="89"/>
      <c r="E46" s="47"/>
      <c r="F46" s="47"/>
      <c r="G46" s="47"/>
      <c r="H46" s="48"/>
      <c r="I46" s="49">
        <v>10.6</v>
      </c>
    </row>
    <row r="47" spans="1:9" ht="12.75" customHeight="1" thickBot="1" x14ac:dyDescent="0.25">
      <c r="A47" s="30"/>
      <c r="B47" s="200">
        <f>SUM(B34:B45)</f>
        <v>1102.1000000000004</v>
      </c>
      <c r="C47" s="201"/>
      <c r="D47" s="200"/>
      <c r="E47" s="202"/>
      <c r="F47" s="201"/>
      <c r="G47" s="201"/>
      <c r="H47" s="200" t="s">
        <v>16</v>
      </c>
      <c r="I47" s="200">
        <f>SUM(I34:I46)</f>
        <v>10.6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3.5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3.5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2.75" customHeight="1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117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25.5" x14ac:dyDescent="0.2">
      <c r="A64" s="32" t="s">
        <v>91</v>
      </c>
      <c r="B64" s="33"/>
      <c r="C64" s="33" t="s">
        <v>86</v>
      </c>
      <c r="D64" s="34"/>
      <c r="E64" s="35"/>
      <c r="F64" s="35"/>
      <c r="G64" s="35"/>
      <c r="H64" s="36"/>
      <c r="I64" s="33">
        <v>6070.93</v>
      </c>
    </row>
    <row r="65" spans="1:255" ht="12.75" customHeight="1" x14ac:dyDescent="0.2">
      <c r="A65" s="11" t="s">
        <v>85</v>
      </c>
      <c r="B65" s="13"/>
      <c r="C65" s="13" t="s">
        <v>86</v>
      </c>
      <c r="D65" s="14"/>
      <c r="E65" s="15"/>
      <c r="F65" s="15"/>
      <c r="G65" s="15"/>
      <c r="H65" s="16"/>
      <c r="I65" s="13">
        <v>743.56</v>
      </c>
    </row>
    <row r="66" spans="1:255" ht="12.75" customHeight="1" thickBot="1" x14ac:dyDescent="0.25">
      <c r="A66" s="30"/>
      <c r="B66" s="112"/>
      <c r="C66" s="112"/>
      <c r="D66" s="111"/>
      <c r="E66" s="113"/>
      <c r="F66" s="112"/>
      <c r="G66" s="112"/>
      <c r="H66" s="111" t="s">
        <v>16</v>
      </c>
      <c r="I66" s="111">
        <f>SUM(I64:I65)</f>
        <v>6814.49</v>
      </c>
    </row>
    <row r="67" spans="1:255" s="45" customFormat="1" ht="83.25" customHeight="1" thickBot="1" x14ac:dyDescent="0.25">
      <c r="A67" s="120" t="s">
        <v>96</v>
      </c>
      <c r="B67" s="117" t="s">
        <v>15</v>
      </c>
      <c r="C67" s="117" t="s">
        <v>4</v>
      </c>
      <c r="D67" s="117" t="s">
        <v>22</v>
      </c>
      <c r="E67" s="90" t="s">
        <v>17</v>
      </c>
      <c r="F67" s="117" t="s">
        <v>18</v>
      </c>
      <c r="G67" s="117" t="s">
        <v>9</v>
      </c>
      <c r="H67" s="117" t="s">
        <v>12</v>
      </c>
      <c r="I67" s="118" t="s">
        <v>11</v>
      </c>
      <c r="J67" s="56"/>
      <c r="K67" s="56"/>
      <c r="L67" s="56"/>
      <c r="M67" s="56"/>
      <c r="N67" s="56"/>
      <c r="O67" s="56"/>
      <c r="P67" s="56"/>
      <c r="Q67" s="56"/>
      <c r="R67" s="56"/>
      <c r="T67" s="56"/>
      <c r="U67" s="56"/>
      <c r="V67" s="56"/>
      <c r="W67" s="56"/>
      <c r="X67" s="56"/>
      <c r="Y67" s="56"/>
      <c r="Z67" s="56"/>
      <c r="AA67" s="56"/>
      <c r="AB67" s="56"/>
      <c r="AD67" s="56"/>
      <c r="AE67" s="56"/>
      <c r="AF67" s="56"/>
      <c r="AG67" s="56"/>
      <c r="AH67" s="56"/>
      <c r="AI67" s="56"/>
      <c r="AJ67" s="56"/>
      <c r="AK67" s="56"/>
      <c r="AL67" s="56"/>
      <c r="AN67" s="56"/>
      <c r="AO67" s="56"/>
      <c r="AP67" s="56"/>
      <c r="AQ67" s="56"/>
      <c r="AR67" s="56"/>
      <c r="AS67" s="56"/>
      <c r="AT67" s="56"/>
      <c r="AU67" s="56"/>
      <c r="AV67" s="56"/>
      <c r="AX67" s="56"/>
      <c r="AY67" s="56"/>
      <c r="AZ67" s="56"/>
      <c r="BA67" s="56"/>
      <c r="BB67" s="56"/>
      <c r="BC67" s="56"/>
      <c r="BD67" s="56"/>
      <c r="BE67" s="56"/>
      <c r="BF67" s="56"/>
      <c r="BH67" s="56"/>
      <c r="BI67" s="56"/>
      <c r="BJ67" s="56"/>
      <c r="BK67" s="56"/>
      <c r="BL67" s="56"/>
      <c r="BM67" s="56"/>
      <c r="BN67" s="56"/>
      <c r="BO67" s="56"/>
      <c r="BP67" s="56"/>
      <c r="BR67" s="56"/>
      <c r="BS67" s="56"/>
      <c r="BT67" s="56"/>
      <c r="BU67" s="56"/>
      <c r="BV67" s="56"/>
      <c r="BW67" s="56"/>
      <c r="BX67" s="56"/>
      <c r="BY67" s="56"/>
      <c r="BZ67" s="56"/>
      <c r="CB67" s="56"/>
      <c r="CC67" s="56"/>
      <c r="CD67" s="56"/>
      <c r="CE67" s="56"/>
      <c r="CF67" s="56"/>
      <c r="CG67" s="56"/>
      <c r="CH67" s="56"/>
      <c r="CI67" s="56"/>
      <c r="CJ67" s="56"/>
      <c r="CL67" s="56"/>
      <c r="CM67" s="56"/>
      <c r="CN67" s="56"/>
      <c r="CO67" s="56"/>
      <c r="CP67" s="56"/>
      <c r="CQ67" s="56"/>
      <c r="CR67" s="56"/>
      <c r="CS67" s="56"/>
      <c r="CT67" s="56"/>
      <c r="CV67" s="56"/>
      <c r="CW67" s="56"/>
      <c r="CX67" s="56"/>
      <c r="CY67" s="56"/>
      <c r="CZ67" s="56"/>
      <c r="DA67" s="56"/>
      <c r="DB67" s="56"/>
      <c r="DC67" s="56"/>
      <c r="DD67" s="56"/>
      <c r="DF67" s="56"/>
      <c r="DG67" s="56"/>
      <c r="DH67" s="56"/>
      <c r="DI67" s="56"/>
      <c r="DJ67" s="56"/>
      <c r="DK67" s="56"/>
      <c r="DL67" s="56"/>
      <c r="DM67" s="56"/>
      <c r="DN67" s="56"/>
      <c r="DP67" s="56"/>
      <c r="DQ67" s="56"/>
      <c r="DR67" s="56"/>
      <c r="DS67" s="56"/>
      <c r="DT67" s="56"/>
      <c r="DU67" s="56"/>
      <c r="DV67" s="56"/>
      <c r="DW67" s="56"/>
      <c r="DX67" s="56"/>
      <c r="DZ67" s="56"/>
      <c r="EA67" s="56"/>
      <c r="EB67" s="56"/>
      <c r="EC67" s="56"/>
      <c r="ED67" s="56"/>
      <c r="EE67" s="56"/>
      <c r="EF67" s="56"/>
      <c r="EG67" s="56"/>
      <c r="EH67" s="56"/>
      <c r="EJ67" s="56"/>
      <c r="EK67" s="56"/>
      <c r="EL67" s="56"/>
      <c r="EM67" s="56"/>
      <c r="EN67" s="56"/>
      <c r="EO67" s="56"/>
      <c r="EP67" s="56"/>
      <c r="EQ67" s="56"/>
      <c r="ER67" s="56"/>
      <c r="ET67" s="56"/>
      <c r="EU67" s="56"/>
      <c r="EV67" s="56"/>
      <c r="EW67" s="56"/>
      <c r="EX67" s="56"/>
      <c r="EY67" s="56"/>
      <c r="EZ67" s="56"/>
      <c r="FA67" s="56"/>
      <c r="FB67" s="56"/>
      <c r="FD67" s="56"/>
      <c r="FE67" s="56"/>
      <c r="FF67" s="56"/>
      <c r="FG67" s="56"/>
      <c r="FH67" s="56"/>
      <c r="FI67" s="56"/>
      <c r="FJ67" s="56"/>
      <c r="FK67" s="56"/>
      <c r="FL67" s="56"/>
      <c r="FN67" s="56"/>
      <c r="FO67" s="56"/>
      <c r="FP67" s="56"/>
      <c r="FQ67" s="56"/>
      <c r="FR67" s="56"/>
      <c r="FS67" s="56"/>
      <c r="FT67" s="56"/>
      <c r="FU67" s="56"/>
      <c r="FV67" s="56"/>
      <c r="FX67" s="56"/>
      <c r="FY67" s="56"/>
      <c r="FZ67" s="56"/>
      <c r="GA67" s="56"/>
      <c r="GB67" s="56"/>
      <c r="GC67" s="56"/>
      <c r="GD67" s="56"/>
      <c r="GE67" s="56"/>
      <c r="GF67" s="56"/>
      <c r="GH67" s="56"/>
      <c r="GI67" s="56"/>
      <c r="GJ67" s="56"/>
      <c r="GK67" s="56"/>
      <c r="GL67" s="56"/>
      <c r="GM67" s="56"/>
      <c r="GN67" s="56"/>
      <c r="GO67" s="56"/>
      <c r="GP67" s="56"/>
      <c r="GR67" s="56"/>
      <c r="GS67" s="56"/>
      <c r="GT67" s="56"/>
      <c r="GU67" s="56"/>
      <c r="GV67" s="56"/>
      <c r="GW67" s="56"/>
      <c r="GX67" s="56"/>
      <c r="GY67" s="56"/>
      <c r="GZ67" s="56"/>
      <c r="HB67" s="56"/>
      <c r="HC67" s="56"/>
      <c r="HD67" s="56"/>
      <c r="HE67" s="56"/>
      <c r="HF67" s="56"/>
      <c r="HG67" s="56"/>
      <c r="HH67" s="56"/>
      <c r="HI67" s="56"/>
      <c r="HJ67" s="56"/>
      <c r="HL67" s="56"/>
      <c r="HM67" s="56"/>
      <c r="HN67" s="56"/>
      <c r="HO67" s="56"/>
      <c r="HP67" s="56"/>
      <c r="HQ67" s="56"/>
      <c r="HR67" s="56"/>
      <c r="HS67" s="56"/>
      <c r="HT67" s="56"/>
      <c r="HV67" s="56"/>
      <c r="HW67" s="56"/>
      <c r="HX67" s="56"/>
      <c r="HY67" s="56"/>
      <c r="HZ67" s="56"/>
      <c r="IA67" s="56"/>
      <c r="IB67" s="56"/>
      <c r="IC67" s="56"/>
      <c r="ID67" s="56"/>
      <c r="IF67" s="56"/>
      <c r="IG67" s="56"/>
      <c r="IH67" s="56"/>
      <c r="II67" s="56"/>
      <c r="IJ67" s="56"/>
      <c r="IK67" s="56"/>
      <c r="IL67" s="56"/>
      <c r="IM67" s="56"/>
      <c r="IN67" s="56"/>
      <c r="IP67" s="56"/>
      <c r="IQ67" s="56"/>
      <c r="IR67" s="56"/>
      <c r="IS67" s="56"/>
      <c r="IT67" s="56"/>
      <c r="IU67" s="56"/>
    </row>
    <row r="68" spans="1:255" ht="12.75" customHeight="1" thickBot="1" x14ac:dyDescent="0.25">
      <c r="A68" s="106"/>
      <c r="B68" s="107"/>
      <c r="C68" s="58" t="s">
        <v>65</v>
      </c>
      <c r="D68" s="67"/>
      <c r="E68" s="59"/>
      <c r="F68" s="59"/>
      <c r="G68" s="59"/>
      <c r="H68" s="60"/>
      <c r="I68" s="61"/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customHeight="1" thickBot="1" x14ac:dyDescent="0.25">
      <c r="A69" s="106"/>
      <c r="B69" s="108"/>
      <c r="C69" s="95" t="s">
        <v>66</v>
      </c>
      <c r="D69" s="96"/>
      <c r="E69" s="97"/>
      <c r="F69" s="97"/>
      <c r="G69" s="97"/>
      <c r="H69" s="98"/>
      <c r="I69" s="99"/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customHeight="1" thickBot="1" x14ac:dyDescent="0.25">
      <c r="A70" s="106"/>
      <c r="B70" s="109"/>
      <c r="C70" s="88" t="s">
        <v>69</v>
      </c>
      <c r="D70" s="89"/>
      <c r="E70" s="47"/>
      <c r="F70" s="47"/>
      <c r="G70" s="47"/>
      <c r="H70" s="48"/>
      <c r="I70" s="49"/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106"/>
      <c r="B71" s="109"/>
      <c r="C71" s="88" t="s">
        <v>71</v>
      </c>
      <c r="D71" s="89"/>
      <c r="E71" s="47"/>
      <c r="F71" s="47"/>
      <c r="G71" s="47"/>
      <c r="H71" s="48"/>
      <c r="I71" s="49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106"/>
      <c r="B72" s="109"/>
      <c r="C72" s="88" t="s">
        <v>72</v>
      </c>
      <c r="D72" s="89"/>
      <c r="E72" s="47"/>
      <c r="F72" s="47"/>
      <c r="G72" s="47"/>
      <c r="H72" s="48"/>
      <c r="I72" s="49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106"/>
      <c r="B73" s="109"/>
      <c r="C73" s="88" t="s">
        <v>73</v>
      </c>
      <c r="D73" s="89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11"/>
      <c r="B74" s="109"/>
      <c r="C74" s="88" t="s">
        <v>74</v>
      </c>
      <c r="D74" s="89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11"/>
      <c r="B75" s="109"/>
      <c r="C75" s="88" t="s">
        <v>75</v>
      </c>
      <c r="D75" s="89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11"/>
      <c r="B76" s="109"/>
      <c r="C76" s="88" t="s">
        <v>76</v>
      </c>
      <c r="D76" s="89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11"/>
      <c r="B77" s="109"/>
      <c r="C77" s="88" t="s">
        <v>77</v>
      </c>
      <c r="D77" s="89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11"/>
      <c r="B78" s="109"/>
      <c r="C78" s="88" t="s">
        <v>78</v>
      </c>
      <c r="D78" s="89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11"/>
      <c r="B79" s="109"/>
      <c r="C79" s="88" t="s">
        <v>79</v>
      </c>
      <c r="D79" s="89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26.25" customHeight="1" thickBot="1" x14ac:dyDescent="0.25">
      <c r="A80" s="11"/>
      <c r="B80" s="188"/>
      <c r="C80" s="73" t="s">
        <v>86</v>
      </c>
      <c r="D80" s="166"/>
      <c r="E80" s="53"/>
      <c r="F80" s="53"/>
      <c r="G80" s="53"/>
      <c r="H80" s="156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11"/>
      <c r="B81" s="18">
        <f>SUM(B68:B79)</f>
        <v>0</v>
      </c>
      <c r="C81" s="17"/>
      <c r="D81" s="18"/>
      <c r="E81" s="19"/>
      <c r="F81" s="17"/>
      <c r="G81" s="17"/>
      <c r="H81" s="18" t="s">
        <v>16</v>
      </c>
      <c r="I81" s="18">
        <f>SUM(I68:I80)</f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52.5" customHeight="1" thickBot="1" x14ac:dyDescent="0.25">
      <c r="A82" s="46" t="s">
        <v>98</v>
      </c>
      <c r="B82" s="117" t="s">
        <v>15</v>
      </c>
      <c r="C82" s="117" t="s">
        <v>4</v>
      </c>
      <c r="D82" s="117" t="s">
        <v>22</v>
      </c>
      <c r="E82" s="117" t="s">
        <v>17</v>
      </c>
      <c r="F82" s="117" t="s">
        <v>18</v>
      </c>
      <c r="G82" s="117" t="s">
        <v>9</v>
      </c>
      <c r="H82" s="117" t="s">
        <v>12</v>
      </c>
      <c r="I82" s="118" t="s">
        <v>11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37.5" customHeight="1" thickBot="1" x14ac:dyDescent="0.25">
      <c r="A83" s="209" t="s">
        <v>87</v>
      </c>
      <c r="B83" s="185"/>
      <c r="C83" s="170" t="s">
        <v>86</v>
      </c>
      <c r="D83" s="241"/>
      <c r="E83" s="242"/>
      <c r="F83" s="241"/>
      <c r="G83" s="242"/>
      <c r="H83" s="242"/>
      <c r="I83" s="203">
        <v>4087.91</v>
      </c>
    </row>
    <row r="84" spans="1:255" ht="25.5" customHeight="1" thickBot="1" x14ac:dyDescent="0.25">
      <c r="A84" s="46"/>
      <c r="B84" s="79">
        <f>SUM(B83:B83)</f>
        <v>0</v>
      </c>
      <c r="C84" s="78"/>
      <c r="D84" s="79"/>
      <c r="E84" s="80"/>
      <c r="F84" s="78"/>
      <c r="G84" s="78"/>
      <c r="H84" s="79" t="s">
        <v>16</v>
      </c>
      <c r="I84" s="79">
        <f>SUM(I83:I83)</f>
        <v>4087.91</v>
      </c>
    </row>
    <row r="85" spans="1:255" ht="51.75" thickBot="1" x14ac:dyDescent="0.25">
      <c r="A85" s="137" t="s">
        <v>97</v>
      </c>
      <c r="B85" s="117" t="s">
        <v>15</v>
      </c>
      <c r="C85" s="117" t="s">
        <v>4</v>
      </c>
      <c r="D85" s="117" t="s">
        <v>22</v>
      </c>
      <c r="E85" s="117" t="s">
        <v>17</v>
      </c>
      <c r="F85" s="117" t="s">
        <v>18</v>
      </c>
      <c r="G85" s="117" t="s">
        <v>9</v>
      </c>
      <c r="H85" s="117" t="s">
        <v>12</v>
      </c>
      <c r="I85" s="118" t="s">
        <v>11</v>
      </c>
    </row>
    <row r="86" spans="1:255" ht="12.75" customHeight="1" thickBot="1" x14ac:dyDescent="0.25">
      <c r="A86" s="209"/>
      <c r="B86" s="188"/>
      <c r="C86" s="73" t="s">
        <v>86</v>
      </c>
      <c r="D86" s="166"/>
      <c r="E86" s="53"/>
      <c r="F86" s="53"/>
      <c r="G86" s="53"/>
      <c r="H86" s="156"/>
      <c r="I86" s="571">
        <v>6481.56</v>
      </c>
    </row>
    <row r="87" spans="1:255" ht="12.75" customHeight="1" thickBot="1" x14ac:dyDescent="0.25">
      <c r="A87" s="137"/>
      <c r="B87" s="277"/>
      <c r="C87" s="78"/>
      <c r="D87" s="79"/>
      <c r="E87" s="80"/>
      <c r="F87" s="78"/>
      <c r="G87" s="78"/>
      <c r="H87" s="79"/>
      <c r="I87" s="81">
        <f>SUM(I86)</f>
        <v>6481.56</v>
      </c>
    </row>
    <row r="88" spans="1:255" ht="12.75" customHeight="1" x14ac:dyDescent="0.2">
      <c r="A88" s="9"/>
      <c r="B88" s="9"/>
      <c r="C88" s="9"/>
      <c r="D88" s="9"/>
      <c r="E88" s="9"/>
      <c r="F88" s="20"/>
      <c r="G88" s="20"/>
      <c r="H88" s="20"/>
      <c r="I88" s="20"/>
    </row>
    <row r="89" spans="1:255" ht="12.75" customHeight="1" x14ac:dyDescent="0.2">
      <c r="A89" s="21" t="s">
        <v>20</v>
      </c>
      <c r="B89" s="22"/>
      <c r="C89" s="23"/>
      <c r="D89" s="4" t="s">
        <v>8</v>
      </c>
      <c r="E89" s="4" t="s">
        <v>5</v>
      </c>
      <c r="F89" s="122" t="s">
        <v>6</v>
      </c>
    </row>
    <row r="90" spans="1:255" ht="12.75" customHeight="1" x14ac:dyDescent="0.2">
      <c r="A90" s="593" t="s">
        <v>14</v>
      </c>
      <c r="B90" s="594"/>
      <c r="C90" s="25"/>
      <c r="D90" s="26">
        <f>B18</f>
        <v>12060.693800000001</v>
      </c>
      <c r="E90" s="26">
        <f>I18</f>
        <v>0</v>
      </c>
      <c r="F90" s="123">
        <f>D90+E90</f>
        <v>12060.693800000001</v>
      </c>
    </row>
    <row r="91" spans="1:255" ht="12.75" customHeight="1" x14ac:dyDescent="0.2">
      <c r="A91" s="593" t="s">
        <v>1603</v>
      </c>
      <c r="B91" s="594"/>
      <c r="C91" s="25"/>
      <c r="D91" s="26">
        <f>B32</f>
        <v>4212.2864</v>
      </c>
      <c r="E91" s="26">
        <f>I32</f>
        <v>0</v>
      </c>
      <c r="F91" s="123">
        <f>D91+E91</f>
        <v>4212.2864</v>
      </c>
    </row>
    <row r="92" spans="1:255" ht="12.75" customHeight="1" x14ac:dyDescent="0.2">
      <c r="A92" s="593" t="s">
        <v>13</v>
      </c>
      <c r="B92" s="594"/>
      <c r="C92" s="25"/>
      <c r="D92" s="26">
        <f>B47</f>
        <v>1102.1000000000004</v>
      </c>
      <c r="E92" s="26">
        <f>I47</f>
        <v>10.6</v>
      </c>
      <c r="F92" s="123">
        <f>D92+E92</f>
        <v>1112.7000000000003</v>
      </c>
    </row>
    <row r="93" spans="1:255" ht="12.75" customHeight="1" x14ac:dyDescent="0.2">
      <c r="A93" s="593" t="s">
        <v>383</v>
      </c>
      <c r="B93" s="594"/>
      <c r="C93" s="25"/>
      <c r="D93" s="26">
        <f>B62</f>
        <v>0</v>
      </c>
      <c r="E93" s="26">
        <f>I62</f>
        <v>0</v>
      </c>
      <c r="F93" s="123">
        <f>D93+E93</f>
        <v>0</v>
      </c>
      <c r="G93" s="56"/>
    </row>
    <row r="94" spans="1:255" ht="12.75" customHeight="1" x14ac:dyDescent="0.2">
      <c r="A94" s="593" t="s">
        <v>25</v>
      </c>
      <c r="B94" s="594"/>
      <c r="C94" s="25"/>
      <c r="D94" s="26">
        <f>B81</f>
        <v>0</v>
      </c>
      <c r="E94" s="26">
        <f>I81</f>
        <v>0</v>
      </c>
      <c r="F94" s="123">
        <f>D94+E94</f>
        <v>0</v>
      </c>
      <c r="G94" s="56"/>
    </row>
    <row r="95" spans="1:255" ht="12.75" customHeight="1" x14ac:dyDescent="0.2">
      <c r="A95" s="607" t="s">
        <v>68</v>
      </c>
      <c r="B95" s="608"/>
      <c r="C95" s="25"/>
      <c r="D95" s="26"/>
      <c r="E95" s="26"/>
      <c r="F95" s="245">
        <f>F96+F97</f>
        <v>6814.49</v>
      </c>
      <c r="G95" s="56"/>
    </row>
    <row r="96" spans="1:255" ht="12.75" customHeight="1" x14ac:dyDescent="0.2">
      <c r="A96" s="605" t="s">
        <v>91</v>
      </c>
      <c r="B96" s="606"/>
      <c r="C96" s="25"/>
      <c r="D96" s="26"/>
      <c r="E96" s="26"/>
      <c r="F96" s="250">
        <f>I64</f>
        <v>6070.93</v>
      </c>
      <c r="G96" s="56"/>
    </row>
    <row r="97" spans="1:7" ht="12.75" customHeight="1" x14ac:dyDescent="0.2">
      <c r="A97" s="605" t="s">
        <v>85</v>
      </c>
      <c r="B97" s="606"/>
      <c r="C97" s="25"/>
      <c r="D97" s="26"/>
      <c r="E97" s="26"/>
      <c r="F97" s="123">
        <f>I65</f>
        <v>743.56</v>
      </c>
      <c r="G97" s="56"/>
    </row>
    <row r="98" spans="1:7" ht="12.75" customHeight="1" x14ac:dyDescent="0.2">
      <c r="A98" s="614" t="s">
        <v>2</v>
      </c>
      <c r="B98" s="615"/>
      <c r="C98" s="25"/>
      <c r="D98" s="26">
        <f>B84</f>
        <v>0</v>
      </c>
      <c r="E98" s="26"/>
      <c r="F98" s="123">
        <f>D98+E98+I84</f>
        <v>4087.91</v>
      </c>
      <c r="G98" s="56"/>
    </row>
    <row r="99" spans="1:7" ht="12.75" customHeight="1" x14ac:dyDescent="0.2">
      <c r="A99" s="614" t="s">
        <v>97</v>
      </c>
      <c r="B99" s="615"/>
      <c r="C99" s="25"/>
      <c r="D99" s="26"/>
      <c r="E99" s="26"/>
      <c r="F99" s="123">
        <f>I87</f>
        <v>6481.56</v>
      </c>
      <c r="G99" s="56"/>
    </row>
    <row r="100" spans="1:7" ht="12.75" customHeight="1" x14ac:dyDescent="0.2">
      <c r="A100" s="612" t="s">
        <v>21</v>
      </c>
      <c r="B100" s="613"/>
      <c r="C100" s="27"/>
      <c r="D100" s="28">
        <f>SUM(D90:D98)</f>
        <v>17375.080200000004</v>
      </c>
      <c r="E100" s="28">
        <f>SUM(E90:E94)</f>
        <v>10.6</v>
      </c>
      <c r="F100" s="124">
        <f>F90+F91+F92+F93+F94+F95+F98+F99</f>
        <v>34769.640200000002</v>
      </c>
    </row>
  </sheetData>
  <autoFilter ref="A5:I81"/>
  <mergeCells count="14">
    <mergeCell ref="G2:H2"/>
    <mergeCell ref="G1:H1"/>
    <mergeCell ref="A94:B94"/>
    <mergeCell ref="A96:B96"/>
    <mergeCell ref="A1:B1"/>
    <mergeCell ref="A100:B100"/>
    <mergeCell ref="A90:B90"/>
    <mergeCell ref="A91:B91"/>
    <mergeCell ref="A92:B92"/>
    <mergeCell ref="A98:B98"/>
    <mergeCell ref="A95:B95"/>
    <mergeCell ref="A97:B97"/>
    <mergeCell ref="A99:B99"/>
    <mergeCell ref="A93:B93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8"/>
  <dimension ref="A1:IU114"/>
  <sheetViews>
    <sheetView topLeftCell="A93" zoomScaleNormal="100" workbookViewId="0">
      <selection activeCell="A104" sqref="A104:B104"/>
    </sheetView>
  </sheetViews>
  <sheetFormatPr defaultRowHeight="12.75" customHeight="1" x14ac:dyDescent="0.2"/>
  <cols>
    <col min="1" max="1" width="23.140625" customWidth="1"/>
    <col min="2" max="2" width="14" bestFit="1" customWidth="1"/>
    <col min="3" max="3" width="10.28515625" customWidth="1"/>
    <col min="4" max="4" width="17.5703125" customWidth="1"/>
    <col min="5" max="5" width="26.855468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192</v>
      </c>
      <c r="E2" s="5">
        <v>37046.01</v>
      </c>
      <c r="F2" s="6">
        <v>37390.379999999997</v>
      </c>
      <c r="G2" s="586">
        <f>E2-F2</f>
        <v>-344.36999999999534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58</v>
      </c>
      <c r="E3" s="1">
        <v>7</v>
      </c>
      <c r="F3" s="1"/>
      <c r="G3" s="1"/>
      <c r="H3" s="1" t="s">
        <v>24</v>
      </c>
      <c r="I3" s="8">
        <f>F2-F114</f>
        <v>5876.6813999999977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374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x14ac:dyDescent="0.2">
      <c r="A6" s="572"/>
      <c r="B6" s="573">
        <v>1046.55</v>
      </c>
      <c r="C6" s="573" t="s">
        <v>65</v>
      </c>
      <c r="D6" s="574"/>
      <c r="E6" s="575"/>
      <c r="F6" s="575"/>
      <c r="G6" s="575"/>
      <c r="H6" s="576"/>
      <c r="I6" s="359">
        <f t="shared" ref="I6:I17" si="0">G6*H6</f>
        <v>0</v>
      </c>
    </row>
    <row r="7" spans="1:9" ht="12.75" customHeight="1" x14ac:dyDescent="0.2">
      <c r="A7" s="224"/>
      <c r="B7" s="198">
        <v>1043.49</v>
      </c>
      <c r="C7" s="198" t="s">
        <v>66</v>
      </c>
      <c r="D7" s="199"/>
      <c r="E7" s="142"/>
      <c r="F7" s="142"/>
      <c r="G7" s="142"/>
      <c r="H7" s="353"/>
      <c r="I7" s="362">
        <f t="shared" si="0"/>
        <v>0</v>
      </c>
    </row>
    <row r="8" spans="1:9" ht="12.75" customHeight="1" x14ac:dyDescent="0.2">
      <c r="A8" s="224"/>
      <c r="B8" s="13">
        <v>1178.92</v>
      </c>
      <c r="C8" s="13" t="s">
        <v>69</v>
      </c>
      <c r="D8" s="14"/>
      <c r="E8" s="15"/>
      <c r="F8" s="15"/>
      <c r="G8" s="15"/>
      <c r="H8" s="343"/>
      <c r="I8" s="43">
        <f t="shared" si="0"/>
        <v>0</v>
      </c>
    </row>
    <row r="9" spans="1:9" ht="12.75" customHeight="1" x14ac:dyDescent="0.2">
      <c r="A9" s="368"/>
      <c r="B9" s="13">
        <v>1045.6099999999999</v>
      </c>
      <c r="C9" s="269" t="s">
        <v>71</v>
      </c>
      <c r="D9" s="274"/>
      <c r="E9" s="15"/>
      <c r="F9" s="15"/>
      <c r="G9" s="15"/>
      <c r="H9" s="343"/>
      <c r="I9" s="43">
        <f t="shared" si="0"/>
        <v>0</v>
      </c>
    </row>
    <row r="10" spans="1:9" ht="12.75" customHeight="1" x14ac:dyDescent="0.2">
      <c r="A10" s="224"/>
      <c r="B10" s="13">
        <v>966.77</v>
      </c>
      <c r="C10" s="13" t="s">
        <v>72</v>
      </c>
      <c r="D10" s="57"/>
      <c r="E10" s="15"/>
      <c r="F10" s="15"/>
      <c r="G10" s="15"/>
      <c r="H10" s="343"/>
      <c r="I10" s="43">
        <f t="shared" si="0"/>
        <v>0</v>
      </c>
    </row>
    <row r="11" spans="1:9" ht="12.75" customHeight="1" x14ac:dyDescent="0.2">
      <c r="A11" s="224"/>
      <c r="B11" s="13">
        <v>858.19</v>
      </c>
      <c r="C11" s="13" t="s">
        <v>73</v>
      </c>
      <c r="D11" s="14"/>
      <c r="E11" s="15"/>
      <c r="F11" s="15"/>
      <c r="G11" s="15"/>
      <c r="H11" s="343"/>
      <c r="I11" s="43">
        <f t="shared" si="0"/>
        <v>0</v>
      </c>
    </row>
    <row r="12" spans="1:9" ht="12.75" customHeight="1" x14ac:dyDescent="0.2">
      <c r="A12" s="224"/>
      <c r="B12" s="13">
        <v>728.48</v>
      </c>
      <c r="C12" s="13" t="s">
        <v>74</v>
      </c>
      <c r="D12" s="14"/>
      <c r="E12" s="15"/>
      <c r="F12" s="15"/>
      <c r="G12" s="15"/>
      <c r="H12" s="343"/>
      <c r="I12" s="43">
        <f t="shared" si="0"/>
        <v>0</v>
      </c>
    </row>
    <row r="13" spans="1:9" ht="12.75" customHeight="1" x14ac:dyDescent="0.2">
      <c r="A13" s="224"/>
      <c r="B13" s="13">
        <v>596.46529999999996</v>
      </c>
      <c r="C13" s="13" t="s">
        <v>75</v>
      </c>
      <c r="D13" s="14"/>
      <c r="E13" s="15"/>
      <c r="F13" s="15"/>
      <c r="G13" s="15"/>
      <c r="H13" s="343"/>
      <c r="I13" s="43">
        <f t="shared" si="0"/>
        <v>0</v>
      </c>
    </row>
    <row r="14" spans="1:9" ht="12.75" customHeight="1" x14ac:dyDescent="0.2">
      <c r="A14" s="421"/>
      <c r="B14" s="74">
        <v>648.49090000000001</v>
      </c>
      <c r="C14" s="273" t="s">
        <v>76</v>
      </c>
      <c r="D14" s="326"/>
      <c r="E14" s="76"/>
      <c r="F14" s="76"/>
      <c r="G14" s="76"/>
      <c r="H14" s="347"/>
      <c r="I14" s="204">
        <f t="shared" si="0"/>
        <v>0</v>
      </c>
    </row>
    <row r="15" spans="1:9" ht="12.75" customHeight="1" x14ac:dyDescent="0.2">
      <c r="A15" s="224"/>
      <c r="B15" s="13">
        <v>656.62279999999998</v>
      </c>
      <c r="C15" s="269" t="s">
        <v>77</v>
      </c>
      <c r="D15" s="274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23"/>
      <c r="B16" s="33">
        <v>710.28039999999999</v>
      </c>
      <c r="C16" s="33" t="s">
        <v>78</v>
      </c>
      <c r="D16" s="34"/>
      <c r="E16" s="35"/>
      <c r="F16" s="35"/>
      <c r="G16" s="35"/>
      <c r="H16" s="345"/>
      <c r="I16" s="160">
        <f t="shared" si="0"/>
        <v>0</v>
      </c>
    </row>
    <row r="17" spans="1:9" ht="12.75" customHeight="1" thickBot="1" x14ac:dyDescent="0.25">
      <c r="A17" s="224"/>
      <c r="B17" s="13">
        <v>708.07249999999999</v>
      </c>
      <c r="C17" s="33" t="s">
        <v>79</v>
      </c>
      <c r="D17" s="14"/>
      <c r="E17" s="15"/>
      <c r="F17" s="15"/>
      <c r="G17" s="15"/>
      <c r="H17" s="343"/>
      <c r="I17" s="42">
        <f t="shared" si="0"/>
        <v>0</v>
      </c>
    </row>
    <row r="18" spans="1:9" ht="12.75" customHeight="1" thickBot="1" x14ac:dyDescent="0.25">
      <c r="A18" s="221"/>
      <c r="B18" s="226">
        <f>SUM(B6:B17)</f>
        <v>10187.9419</v>
      </c>
      <c r="C18" s="227"/>
      <c r="D18" s="226"/>
      <c r="E18" s="228"/>
      <c r="F18" s="227"/>
      <c r="G18" s="227"/>
      <c r="H18" s="226" t="s">
        <v>16</v>
      </c>
      <c r="I18" s="229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374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106"/>
      <c r="B20" s="107">
        <v>415.78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9" ht="12.75" customHeight="1" thickBot="1" x14ac:dyDescent="0.25">
      <c r="A21" s="106"/>
      <c r="B21" s="125">
        <v>348.72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9" ht="12.75" customHeight="1" thickBot="1" x14ac:dyDescent="0.25">
      <c r="A22" s="106"/>
      <c r="B22" s="109">
        <v>242.19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9" ht="12.75" customHeight="1" thickBot="1" x14ac:dyDescent="0.25">
      <c r="A23" s="106"/>
      <c r="B23" s="109">
        <v>323.98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6"/>
      <c r="B24" s="109">
        <v>322.69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6"/>
      <c r="B25" s="109">
        <v>318.07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06"/>
      <c r="B26" s="109">
        <v>156.81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1"/>
      <c r="B27" s="109">
        <v>162.00059999999999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9">
        <v>190.494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9">
        <v>151.80350000000001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9">
        <v>197.41540000000001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9">
        <v>170.04320000000001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30"/>
      <c r="B32" s="111">
        <f>SUM(B20:B31)</f>
        <v>2999.9967000000001</v>
      </c>
      <c r="C32" s="112"/>
      <c r="D32" s="111"/>
      <c r="E32" s="113"/>
      <c r="F32" s="112"/>
      <c r="G32" s="112"/>
      <c r="H32" s="111" t="s">
        <v>16</v>
      </c>
      <c r="I32" s="111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374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106"/>
      <c r="B34" s="390">
        <v>77.94</v>
      </c>
      <c r="C34" s="58" t="s">
        <v>65</v>
      </c>
      <c r="D34" s="67"/>
      <c r="E34" s="59"/>
      <c r="F34" s="59"/>
      <c r="G34" s="59"/>
      <c r="H34" s="60"/>
      <c r="I34" s="61"/>
    </row>
    <row r="35" spans="1:9" ht="12.75" customHeight="1" thickBot="1" x14ac:dyDescent="0.25">
      <c r="A35" s="106"/>
      <c r="B35" s="390">
        <v>80.7</v>
      </c>
      <c r="C35" s="126" t="s">
        <v>66</v>
      </c>
      <c r="D35" s="127"/>
      <c r="E35" s="128"/>
      <c r="F35" s="128"/>
      <c r="G35" s="128"/>
      <c r="H35" s="129"/>
      <c r="I35" s="130"/>
    </row>
    <row r="36" spans="1:9" ht="12.75" customHeight="1" thickBot="1" x14ac:dyDescent="0.25">
      <c r="A36" s="106"/>
      <c r="B36" s="390">
        <v>77.010000000000005</v>
      </c>
      <c r="C36" s="88" t="s">
        <v>69</v>
      </c>
      <c r="D36" s="89"/>
      <c r="E36" s="47"/>
      <c r="F36" s="47"/>
      <c r="G36" s="47"/>
      <c r="H36" s="48"/>
      <c r="I36" s="49"/>
    </row>
    <row r="37" spans="1:9" ht="12.75" customHeight="1" thickBot="1" x14ac:dyDescent="0.25">
      <c r="A37" s="106"/>
      <c r="B37" s="390">
        <v>76.98</v>
      </c>
      <c r="C37" s="88" t="s">
        <v>71</v>
      </c>
      <c r="D37" s="89"/>
      <c r="E37" s="47"/>
      <c r="F37" s="47"/>
      <c r="G37" s="47"/>
      <c r="H37" s="48"/>
      <c r="I37" s="49"/>
    </row>
    <row r="38" spans="1:9" ht="12.75" customHeight="1" thickBot="1" x14ac:dyDescent="0.25">
      <c r="A38" s="106"/>
      <c r="B38" s="390">
        <v>77.77</v>
      </c>
      <c r="C38" s="88" t="s">
        <v>72</v>
      </c>
      <c r="D38" s="89"/>
      <c r="E38" s="47"/>
      <c r="F38" s="47"/>
      <c r="G38" s="47"/>
      <c r="H38" s="48"/>
      <c r="I38" s="49"/>
    </row>
    <row r="39" spans="1:9" ht="12.75" customHeight="1" thickBot="1" x14ac:dyDescent="0.25">
      <c r="A39" s="106"/>
      <c r="B39" s="390">
        <v>77.34</v>
      </c>
      <c r="C39" s="88" t="s">
        <v>73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106"/>
      <c r="B40" s="109">
        <v>58.32</v>
      </c>
      <c r="C40" s="88" t="s">
        <v>74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11"/>
      <c r="B41" s="109">
        <v>75.23</v>
      </c>
      <c r="C41" s="88" t="s">
        <v>75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11"/>
      <c r="B42" s="109">
        <v>62.48</v>
      </c>
      <c r="C42" s="88" t="s">
        <v>76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11"/>
      <c r="B43" s="109">
        <v>58.37</v>
      </c>
      <c r="C43" s="88" t="s">
        <v>77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11"/>
      <c r="B44" s="109">
        <v>65.790000000000006</v>
      </c>
      <c r="C44" s="88" t="s">
        <v>78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11"/>
      <c r="B45" s="109">
        <v>65.98</v>
      </c>
      <c r="C45" s="88" t="s">
        <v>79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434"/>
      <c r="B46" s="109"/>
      <c r="C46" s="88" t="s">
        <v>86</v>
      </c>
      <c r="D46" s="89"/>
      <c r="E46" s="47"/>
      <c r="F46" s="47"/>
      <c r="G46" s="47"/>
      <c r="H46" s="48"/>
      <c r="I46" s="49">
        <v>8</v>
      </c>
    </row>
    <row r="47" spans="1:9" ht="12.75" customHeight="1" thickBot="1" x14ac:dyDescent="0.25">
      <c r="A47" s="30"/>
      <c r="B47" s="200">
        <f>SUM(B34:B45)</f>
        <v>853.91000000000008</v>
      </c>
      <c r="C47" s="201"/>
      <c r="D47" s="200"/>
      <c r="E47" s="202"/>
      <c r="F47" s="201"/>
      <c r="G47" s="201"/>
      <c r="H47" s="200" t="s">
        <v>16</v>
      </c>
      <c r="I47" s="200">
        <f>SUM(I34:I46)</f>
        <v>8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hidden="1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hidden="1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2.75" hidden="1" customHeight="1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3.5" hidden="1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hidden="1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3.5" hidden="1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hidden="1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hidden="1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hidden="1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hidden="1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hidden="1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hidden="1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374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25.5" x14ac:dyDescent="0.2">
      <c r="A64" s="32" t="s">
        <v>91</v>
      </c>
      <c r="B64" s="33"/>
      <c r="C64" s="33" t="s">
        <v>86</v>
      </c>
      <c r="D64" s="34"/>
      <c r="E64" s="35"/>
      <c r="F64" s="35"/>
      <c r="G64" s="35"/>
      <c r="H64" s="36"/>
      <c r="I64" s="424">
        <v>8022.31</v>
      </c>
    </row>
    <row r="65" spans="1:255" ht="12.75" customHeight="1" x14ac:dyDescent="0.2">
      <c r="A65" s="11" t="s">
        <v>83</v>
      </c>
      <c r="B65" s="13"/>
      <c r="C65" s="13" t="s">
        <v>86</v>
      </c>
      <c r="D65" s="14"/>
      <c r="E65" s="15"/>
      <c r="F65" s="15"/>
      <c r="G65" s="15"/>
      <c r="H65" s="16"/>
      <c r="I65" s="13">
        <v>546.78</v>
      </c>
    </row>
    <row r="66" spans="1:255" ht="12.75" customHeight="1" x14ac:dyDescent="0.2">
      <c r="A66" s="11" t="s">
        <v>85</v>
      </c>
      <c r="B66" s="13"/>
      <c r="C66" s="13" t="s">
        <v>86</v>
      </c>
      <c r="D66" s="14"/>
      <c r="E66" s="15"/>
      <c r="F66" s="15"/>
      <c r="G66" s="15"/>
      <c r="H66" s="16"/>
      <c r="I66" s="13">
        <v>584.62</v>
      </c>
    </row>
    <row r="67" spans="1:255" ht="12.75" customHeight="1" thickBot="1" x14ac:dyDescent="0.25">
      <c r="A67" s="30"/>
      <c r="B67" s="112"/>
      <c r="C67" s="112"/>
      <c r="D67" s="111"/>
      <c r="E67" s="113"/>
      <c r="F67" s="112"/>
      <c r="G67" s="112"/>
      <c r="H67" s="111" t="s">
        <v>16</v>
      </c>
      <c r="I67" s="111">
        <f>SUM(I64:I66)</f>
        <v>9153.7100000000009</v>
      </c>
    </row>
    <row r="68" spans="1:255" s="45" customFormat="1" ht="83.25" customHeight="1" thickBot="1" x14ac:dyDescent="0.25">
      <c r="A68" s="120" t="s">
        <v>96</v>
      </c>
      <c r="B68" s="117" t="s">
        <v>15</v>
      </c>
      <c r="C68" s="117" t="s">
        <v>4</v>
      </c>
      <c r="D68" s="117" t="s">
        <v>22</v>
      </c>
      <c r="E68" s="374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hidden="1" customHeight="1" thickBot="1" x14ac:dyDescent="0.25">
      <c r="A69" s="106"/>
      <c r="B69" s="109">
        <v>0</v>
      </c>
      <c r="C69" s="58" t="s">
        <v>65</v>
      </c>
      <c r="D69" s="67"/>
      <c r="E69" s="59"/>
      <c r="F69" s="59"/>
      <c r="G69" s="59"/>
      <c r="H69" s="60"/>
      <c r="I69" s="61"/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hidden="1" customHeight="1" thickBot="1" x14ac:dyDescent="0.25">
      <c r="A70" s="106"/>
      <c r="B70" s="109">
        <v>0</v>
      </c>
      <c r="C70" s="95" t="s">
        <v>66</v>
      </c>
      <c r="D70" s="96"/>
      <c r="E70" s="97"/>
      <c r="F70" s="97"/>
      <c r="G70" s="97"/>
      <c r="H70" s="98"/>
      <c r="I70" s="99"/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hidden="1" customHeight="1" thickBot="1" x14ac:dyDescent="0.25">
      <c r="A71" s="106"/>
      <c r="B71" s="109">
        <v>0</v>
      </c>
      <c r="C71" s="88" t="s">
        <v>69</v>
      </c>
      <c r="D71" s="89"/>
      <c r="E71" s="47"/>
      <c r="F71" s="47"/>
      <c r="G71" s="47"/>
      <c r="H71" s="48"/>
      <c r="I71" s="49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hidden="1" customHeight="1" thickBot="1" x14ac:dyDescent="0.25">
      <c r="A72" s="106"/>
      <c r="B72" s="109">
        <v>0</v>
      </c>
      <c r="C72" s="88" t="s">
        <v>71</v>
      </c>
      <c r="D72" s="89"/>
      <c r="E72" s="47"/>
      <c r="F72" s="47"/>
      <c r="G72" s="47"/>
      <c r="H72" s="48"/>
      <c r="I72" s="49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hidden="1" customHeight="1" thickBot="1" x14ac:dyDescent="0.25">
      <c r="A73" s="106"/>
      <c r="B73" s="109">
        <v>0</v>
      </c>
      <c r="C73" s="88" t="s">
        <v>72</v>
      </c>
      <c r="D73" s="89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hidden="1" customHeight="1" thickBot="1" x14ac:dyDescent="0.25">
      <c r="A74" s="106"/>
      <c r="B74" s="109">
        <v>0</v>
      </c>
      <c r="C74" s="88" t="s">
        <v>73</v>
      </c>
      <c r="D74" s="89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hidden="1" customHeight="1" thickBot="1" x14ac:dyDescent="0.25">
      <c r="A75" s="106"/>
      <c r="B75" s="109">
        <v>0</v>
      </c>
      <c r="C75" s="88" t="s">
        <v>74</v>
      </c>
      <c r="D75" s="89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hidden="1" customHeight="1" thickBot="1" x14ac:dyDescent="0.25">
      <c r="A76" s="11"/>
      <c r="B76" s="109">
        <v>0</v>
      </c>
      <c r="C76" s="88" t="s">
        <v>75</v>
      </c>
      <c r="D76" s="89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hidden="1" customHeight="1" thickBot="1" x14ac:dyDescent="0.25">
      <c r="A77" s="11"/>
      <c r="B77" s="109">
        <v>0</v>
      </c>
      <c r="C77" s="88" t="s">
        <v>76</v>
      </c>
      <c r="D77" s="89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hidden="1" customHeight="1" thickBot="1" x14ac:dyDescent="0.25">
      <c r="A78" s="11"/>
      <c r="B78" s="109">
        <v>0</v>
      </c>
      <c r="C78" s="88" t="s">
        <v>77</v>
      </c>
      <c r="D78" s="89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hidden="1" customHeight="1" thickBot="1" x14ac:dyDescent="0.25">
      <c r="A79" s="11"/>
      <c r="B79" s="109">
        <v>0</v>
      </c>
      <c r="C79" s="88" t="s">
        <v>78</v>
      </c>
      <c r="D79" s="89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hidden="1" customHeight="1" thickBot="1" x14ac:dyDescent="0.25">
      <c r="A80" s="11"/>
      <c r="B80" s="109">
        <v>0</v>
      </c>
      <c r="C80" s="88" t="s">
        <v>79</v>
      </c>
      <c r="D80" s="89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3.5" thickBot="1" x14ac:dyDescent="0.25">
      <c r="A81" s="106"/>
      <c r="B81" s="109"/>
      <c r="C81" s="88" t="s">
        <v>86</v>
      </c>
      <c r="D81" s="89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11"/>
      <c r="B82" s="51">
        <f>SUM(B69:B80)</f>
        <v>0</v>
      </c>
      <c r="C82" s="50"/>
      <c r="D82" s="51"/>
      <c r="E82" s="52"/>
      <c r="F82" s="50"/>
      <c r="G82" s="50"/>
      <c r="H82" s="51" t="s">
        <v>16</v>
      </c>
      <c r="I82" s="51">
        <f>SUM(I69:I81)</f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77.25" thickBot="1" x14ac:dyDescent="0.25">
      <c r="A83" s="46" t="s">
        <v>98</v>
      </c>
      <c r="B83" s="117" t="s">
        <v>15</v>
      </c>
      <c r="C83" s="117" t="s">
        <v>4</v>
      </c>
      <c r="D83" s="117" t="s">
        <v>22</v>
      </c>
      <c r="E83" s="374" t="s">
        <v>17</v>
      </c>
      <c r="F83" s="117" t="s">
        <v>18</v>
      </c>
      <c r="G83" s="117" t="s">
        <v>9</v>
      </c>
      <c r="H83" s="117" t="s">
        <v>12</v>
      </c>
      <c r="I83" s="118" t="s">
        <v>11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596"/>
      <c r="B84" s="109"/>
      <c r="C84" s="88" t="s">
        <v>65</v>
      </c>
      <c r="D84" s="212"/>
      <c r="E84" s="216"/>
      <c r="F84" s="213"/>
      <c r="G84" s="216"/>
      <c r="H84" s="216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597"/>
      <c r="B85" s="109"/>
      <c r="C85" s="88" t="s">
        <v>66</v>
      </c>
      <c r="D85" s="10"/>
      <c r="E85" s="308"/>
      <c r="F85" s="20"/>
      <c r="G85" s="308"/>
      <c r="H85" s="308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597"/>
      <c r="B86" s="109"/>
      <c r="C86" s="88" t="s">
        <v>69</v>
      </c>
      <c r="D86" s="10"/>
      <c r="E86" s="308"/>
      <c r="F86" s="20"/>
      <c r="G86" s="308"/>
      <c r="H86" s="308"/>
      <c r="I86" s="49"/>
    </row>
    <row r="87" spans="1:255" ht="13.5" thickBot="1" x14ac:dyDescent="0.25">
      <c r="A87" s="597"/>
      <c r="B87" s="109"/>
      <c r="C87" s="88" t="s">
        <v>71</v>
      </c>
      <c r="D87" s="10"/>
      <c r="E87" s="308"/>
      <c r="F87" s="20"/>
      <c r="G87" s="308"/>
      <c r="H87" s="308"/>
      <c r="I87" s="49"/>
    </row>
    <row r="88" spans="1:255" ht="12.75" customHeight="1" thickBot="1" x14ac:dyDescent="0.25">
      <c r="A88" s="597"/>
      <c r="B88" s="109"/>
      <c r="C88" s="88" t="s">
        <v>72</v>
      </c>
      <c r="D88" s="10"/>
      <c r="E88" s="308"/>
      <c r="F88" s="20"/>
      <c r="G88" s="308"/>
      <c r="H88" s="308"/>
      <c r="I88" s="49"/>
    </row>
    <row r="89" spans="1:255" ht="12.75" customHeight="1" thickBot="1" x14ac:dyDescent="0.25">
      <c r="A89" s="597"/>
      <c r="B89" s="109"/>
      <c r="C89" s="88" t="s">
        <v>73</v>
      </c>
      <c r="D89" s="9"/>
      <c r="E89" s="205"/>
      <c r="F89" s="20"/>
      <c r="G89" s="205"/>
      <c r="H89" s="205"/>
      <c r="I89" s="49"/>
    </row>
    <row r="90" spans="1:255" ht="12.75" customHeight="1" thickBot="1" x14ac:dyDescent="0.25">
      <c r="A90" s="597"/>
      <c r="B90" s="109"/>
      <c r="C90" s="88" t="s">
        <v>74</v>
      </c>
      <c r="D90" s="9"/>
      <c r="E90" s="205"/>
      <c r="F90" s="20"/>
      <c r="G90" s="205"/>
      <c r="H90" s="205"/>
      <c r="I90" s="49"/>
    </row>
    <row r="91" spans="1:255" ht="13.5" thickBot="1" x14ac:dyDescent="0.25">
      <c r="A91" s="597"/>
      <c r="B91" s="109"/>
      <c r="C91" s="88" t="s">
        <v>75</v>
      </c>
      <c r="D91" s="9"/>
      <c r="E91" s="205"/>
      <c r="F91" s="20"/>
      <c r="G91" s="205"/>
      <c r="H91" s="205"/>
      <c r="I91" s="49"/>
    </row>
    <row r="92" spans="1:255" ht="13.5" thickBot="1" x14ac:dyDescent="0.25">
      <c r="A92" s="597"/>
      <c r="B92" s="109"/>
      <c r="C92" s="88" t="s">
        <v>76</v>
      </c>
      <c r="D92" s="9"/>
      <c r="E92" s="205"/>
      <c r="F92" s="20"/>
      <c r="G92" s="205"/>
      <c r="H92" s="205"/>
      <c r="I92" s="49"/>
    </row>
    <row r="93" spans="1:255" ht="13.5" thickBot="1" x14ac:dyDescent="0.25">
      <c r="A93" s="597"/>
      <c r="B93" s="109"/>
      <c r="C93" s="88" t="s">
        <v>77</v>
      </c>
      <c r="D93" s="9"/>
      <c r="E93" s="205"/>
      <c r="F93" s="20"/>
      <c r="G93" s="205"/>
      <c r="H93" s="205"/>
      <c r="I93" s="49"/>
    </row>
    <row r="94" spans="1:255" ht="13.5" thickBot="1" x14ac:dyDescent="0.25">
      <c r="A94" s="597"/>
      <c r="B94" s="109"/>
      <c r="C94" s="88" t="s">
        <v>78</v>
      </c>
      <c r="D94" s="9"/>
      <c r="E94" s="205"/>
      <c r="F94" s="20"/>
      <c r="G94" s="205"/>
      <c r="H94" s="205"/>
      <c r="I94" s="49"/>
    </row>
    <row r="95" spans="1:255" ht="13.5" thickBot="1" x14ac:dyDescent="0.25">
      <c r="A95" s="598"/>
      <c r="B95" s="109"/>
      <c r="C95" s="88" t="s">
        <v>79</v>
      </c>
      <c r="D95" s="214"/>
      <c r="E95" s="217"/>
      <c r="F95" s="214"/>
      <c r="G95" s="217"/>
      <c r="H95" s="217"/>
      <c r="I95" s="49"/>
    </row>
    <row r="96" spans="1:255" ht="26.25" thickBot="1" x14ac:dyDescent="0.25">
      <c r="A96" s="120" t="s">
        <v>87</v>
      </c>
      <c r="B96" s="167"/>
      <c r="C96" s="88" t="s">
        <v>86</v>
      </c>
      <c r="D96" s="241"/>
      <c r="E96" s="242"/>
      <c r="F96" s="241"/>
      <c r="G96" s="242"/>
      <c r="H96" s="242"/>
      <c r="I96" s="49">
        <v>3214.08</v>
      </c>
    </row>
    <row r="97" spans="1:9" ht="13.5" thickBot="1" x14ac:dyDescent="0.25">
      <c r="A97" s="46"/>
      <c r="B97" s="79">
        <f>SUM(B84:B96)</f>
        <v>0</v>
      </c>
      <c r="C97" s="78"/>
      <c r="D97" s="79"/>
      <c r="E97" s="80"/>
      <c r="F97" s="78"/>
      <c r="G97" s="78"/>
      <c r="H97" s="79" t="s">
        <v>16</v>
      </c>
      <c r="I97" s="79">
        <f>SUM(I84:I96)</f>
        <v>3214.08</v>
      </c>
    </row>
    <row r="98" spans="1:9" ht="51.75" thickBot="1" x14ac:dyDescent="0.25">
      <c r="A98" s="137" t="s">
        <v>97</v>
      </c>
      <c r="B98" s="117" t="s">
        <v>15</v>
      </c>
      <c r="C98" s="117" t="s">
        <v>4</v>
      </c>
      <c r="D98" s="117" t="s">
        <v>22</v>
      </c>
      <c r="E98" s="374" t="s">
        <v>17</v>
      </c>
      <c r="F98" s="117" t="s">
        <v>18</v>
      </c>
      <c r="G98" s="117" t="s">
        <v>9</v>
      </c>
      <c r="H98" s="117" t="s">
        <v>12</v>
      </c>
      <c r="I98" s="118" t="s">
        <v>11</v>
      </c>
    </row>
    <row r="99" spans="1:9" ht="13.5" thickBot="1" x14ac:dyDescent="0.25">
      <c r="A99" s="209"/>
      <c r="B99" s="188"/>
      <c r="C99" s="73" t="s">
        <v>86</v>
      </c>
      <c r="D99" s="166"/>
      <c r="E99" s="53"/>
      <c r="F99" s="53"/>
      <c r="G99" s="53"/>
      <c r="H99" s="156"/>
      <c r="I99" s="571">
        <v>5096.0600000000004</v>
      </c>
    </row>
    <row r="100" spans="1:9" ht="12.75" customHeight="1" thickBot="1" x14ac:dyDescent="0.25">
      <c r="A100" s="137"/>
      <c r="B100" s="277"/>
      <c r="C100" s="78"/>
      <c r="D100" s="79"/>
      <c r="E100" s="80"/>
      <c r="F100" s="78"/>
      <c r="G100" s="78"/>
      <c r="H100" s="79"/>
      <c r="I100" s="81">
        <f>SUM(I99)</f>
        <v>5096.0600000000004</v>
      </c>
    </row>
    <row r="101" spans="1:9" ht="12.75" customHeight="1" x14ac:dyDescent="0.2">
      <c r="A101" s="9"/>
      <c r="B101" s="9"/>
      <c r="C101" s="9"/>
      <c r="D101" s="9"/>
      <c r="E101" s="9"/>
      <c r="F101" s="20"/>
      <c r="G101" s="20"/>
      <c r="H101" s="20"/>
      <c r="I101" s="20"/>
    </row>
    <row r="102" spans="1:9" ht="12.75" customHeight="1" x14ac:dyDescent="0.2">
      <c r="A102" s="21" t="s">
        <v>20</v>
      </c>
      <c r="B102" s="22"/>
      <c r="C102" s="23"/>
      <c r="D102" s="4" t="s">
        <v>8</v>
      </c>
      <c r="E102" s="4" t="s">
        <v>5</v>
      </c>
      <c r="F102" s="122" t="s">
        <v>6</v>
      </c>
    </row>
    <row r="103" spans="1:9" ht="12.75" customHeight="1" x14ac:dyDescent="0.2">
      <c r="A103" s="593" t="s">
        <v>14</v>
      </c>
      <c r="B103" s="594"/>
      <c r="C103" s="25"/>
      <c r="D103" s="26">
        <f>B18</f>
        <v>10187.9419</v>
      </c>
      <c r="E103" s="26">
        <f>I18</f>
        <v>0</v>
      </c>
      <c r="F103" s="123">
        <f>D103+E103</f>
        <v>10187.9419</v>
      </c>
    </row>
    <row r="104" spans="1:9" ht="12.75" customHeight="1" x14ac:dyDescent="0.2">
      <c r="A104" s="593" t="s">
        <v>1603</v>
      </c>
      <c r="B104" s="594"/>
      <c r="C104" s="25"/>
      <c r="D104" s="26">
        <f>B32</f>
        <v>2999.9967000000001</v>
      </c>
      <c r="E104" s="26">
        <f>I32</f>
        <v>0</v>
      </c>
      <c r="F104" s="123">
        <f>D104+E104</f>
        <v>2999.9967000000001</v>
      </c>
    </row>
    <row r="105" spans="1:9" ht="12.75" customHeight="1" x14ac:dyDescent="0.2">
      <c r="A105" s="593" t="s">
        <v>13</v>
      </c>
      <c r="B105" s="594"/>
      <c r="C105" s="25"/>
      <c r="D105" s="26">
        <f>B47</f>
        <v>853.91000000000008</v>
      </c>
      <c r="E105" s="26">
        <f>I47</f>
        <v>8</v>
      </c>
      <c r="F105" s="123">
        <f>D105+E105</f>
        <v>861.91000000000008</v>
      </c>
    </row>
    <row r="106" spans="1:9" ht="12.75" customHeight="1" x14ac:dyDescent="0.2">
      <c r="A106" s="593" t="s">
        <v>383</v>
      </c>
      <c r="B106" s="594"/>
      <c r="C106" s="25"/>
      <c r="D106" s="26">
        <f>B62</f>
        <v>0</v>
      </c>
      <c r="E106" s="26">
        <f>I62</f>
        <v>0</v>
      </c>
      <c r="F106" s="123">
        <f>D106+E106</f>
        <v>0</v>
      </c>
      <c r="G106" s="56"/>
    </row>
    <row r="107" spans="1:9" ht="12.75" customHeight="1" x14ac:dyDescent="0.2">
      <c r="A107" s="593" t="s">
        <v>25</v>
      </c>
      <c r="B107" s="594"/>
      <c r="C107" s="25"/>
      <c r="D107" s="26">
        <f>B82</f>
        <v>0</v>
      </c>
      <c r="E107" s="26">
        <f>I82</f>
        <v>0</v>
      </c>
      <c r="F107" s="123">
        <f>D107+E107</f>
        <v>0</v>
      </c>
      <c r="G107" s="56"/>
    </row>
    <row r="108" spans="1:9" ht="12.75" customHeight="1" x14ac:dyDescent="0.2">
      <c r="A108" s="607" t="s">
        <v>68</v>
      </c>
      <c r="B108" s="608"/>
      <c r="C108" s="25"/>
      <c r="D108" s="26"/>
      <c r="E108" s="26"/>
      <c r="F108" s="245">
        <f>F109+F110+F111</f>
        <v>9153.7100000000009</v>
      </c>
      <c r="G108" s="56"/>
    </row>
    <row r="109" spans="1:9" ht="12.75" customHeight="1" x14ac:dyDescent="0.2">
      <c r="A109" s="605" t="s">
        <v>91</v>
      </c>
      <c r="B109" s="606"/>
      <c r="C109" s="25"/>
      <c r="D109" s="26"/>
      <c r="E109" s="26"/>
      <c r="F109" s="250">
        <f>I64</f>
        <v>8022.31</v>
      </c>
      <c r="G109" s="56"/>
    </row>
    <row r="110" spans="1:9" ht="12.75" customHeight="1" x14ac:dyDescent="0.2">
      <c r="A110" s="605" t="s">
        <v>83</v>
      </c>
      <c r="B110" s="606"/>
      <c r="C110" s="25"/>
      <c r="D110" s="26"/>
      <c r="E110" s="26"/>
      <c r="F110" s="123">
        <f>I65</f>
        <v>546.78</v>
      </c>
      <c r="G110" s="56"/>
    </row>
    <row r="111" spans="1:9" ht="12.75" customHeight="1" x14ac:dyDescent="0.2">
      <c r="A111" s="605" t="s">
        <v>85</v>
      </c>
      <c r="B111" s="606"/>
      <c r="C111" s="25"/>
      <c r="D111" s="26"/>
      <c r="E111" s="26"/>
      <c r="F111" s="123">
        <f>I66</f>
        <v>584.62</v>
      </c>
      <c r="G111" s="56"/>
    </row>
    <row r="112" spans="1:9" ht="12.75" customHeight="1" x14ac:dyDescent="0.2">
      <c r="A112" s="614" t="s">
        <v>2</v>
      </c>
      <c r="B112" s="615"/>
      <c r="C112" s="25"/>
      <c r="D112" s="26">
        <f>B97</f>
        <v>0</v>
      </c>
      <c r="E112" s="26"/>
      <c r="F112" s="123">
        <f>D112+E112+I97</f>
        <v>3214.08</v>
      </c>
      <c r="G112" s="56"/>
    </row>
    <row r="113" spans="1:7" ht="12.75" customHeight="1" x14ac:dyDescent="0.2">
      <c r="A113" s="614" t="s">
        <v>97</v>
      </c>
      <c r="B113" s="615"/>
      <c r="C113" s="25"/>
      <c r="D113" s="26"/>
      <c r="E113" s="26"/>
      <c r="F113" s="123">
        <f>I100</f>
        <v>5096.0600000000004</v>
      </c>
      <c r="G113" s="56"/>
    </row>
    <row r="114" spans="1:7" ht="12.75" customHeight="1" x14ac:dyDescent="0.2">
      <c r="A114" s="612" t="s">
        <v>21</v>
      </c>
      <c r="B114" s="613"/>
      <c r="C114" s="27"/>
      <c r="D114" s="28">
        <f>SUM(D103:D112)</f>
        <v>14041.848599999999</v>
      </c>
      <c r="E114" s="28">
        <f>SUM(E103:E107)</f>
        <v>8</v>
      </c>
      <c r="F114" s="124">
        <f>F103+F104+F105+F106+F107+F108+F112+F113</f>
        <v>31513.6986</v>
      </c>
    </row>
  </sheetData>
  <autoFilter ref="A5:I82"/>
  <mergeCells count="16">
    <mergeCell ref="G1:H1"/>
    <mergeCell ref="A103:B103"/>
    <mergeCell ref="A104:B104"/>
    <mergeCell ref="A105:B105"/>
    <mergeCell ref="A1:B1"/>
    <mergeCell ref="A110:B110"/>
    <mergeCell ref="A109:B109"/>
    <mergeCell ref="A107:B107"/>
    <mergeCell ref="A114:B114"/>
    <mergeCell ref="A112:B112"/>
    <mergeCell ref="A108:B108"/>
    <mergeCell ref="A84:A95"/>
    <mergeCell ref="A113:B113"/>
    <mergeCell ref="G2:H2"/>
    <mergeCell ref="A111:B111"/>
    <mergeCell ref="A106:B106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9"/>
  <dimension ref="A1:IU128"/>
  <sheetViews>
    <sheetView topLeftCell="A103" zoomScaleNormal="100" workbookViewId="0">
      <selection activeCell="A117" sqref="A117:B117"/>
    </sheetView>
  </sheetViews>
  <sheetFormatPr defaultRowHeight="12.75" customHeight="1" x14ac:dyDescent="0.2"/>
  <cols>
    <col min="1" max="1" width="23.85546875" customWidth="1"/>
    <col min="2" max="3" width="10.28515625" customWidth="1"/>
    <col min="4" max="4" width="17.5703125" customWidth="1"/>
    <col min="5" max="5" width="27.5703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114.9</v>
      </c>
      <c r="E2" s="5">
        <v>20085.66</v>
      </c>
      <c r="F2" s="6">
        <v>14528.85</v>
      </c>
      <c r="G2" s="586">
        <f>E2-F2</f>
        <v>5556.8099999999995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58</v>
      </c>
      <c r="E3" s="1">
        <v>9</v>
      </c>
      <c r="F3" s="1"/>
      <c r="G3" s="1"/>
      <c r="H3" s="1" t="s">
        <v>24</v>
      </c>
      <c r="I3" s="8">
        <f>F2-F128</f>
        <v>-14606.38703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8.9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374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106"/>
      <c r="B6" s="107">
        <v>504.43</v>
      </c>
      <c r="C6" s="58" t="s">
        <v>65</v>
      </c>
      <c r="D6" s="67"/>
      <c r="E6" s="59"/>
      <c r="F6" s="59"/>
      <c r="G6" s="59"/>
      <c r="H6" s="60"/>
      <c r="I6" s="58">
        <f t="shared" ref="I6:I17" si="0">G6*H6</f>
        <v>0</v>
      </c>
    </row>
    <row r="7" spans="1:9" ht="12.75" customHeight="1" thickBot="1" x14ac:dyDescent="0.25">
      <c r="A7" s="106"/>
      <c r="B7" s="125">
        <v>502.61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106"/>
      <c r="B8" s="109">
        <v>537.95000000000005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06"/>
      <c r="B9" s="109">
        <v>477.16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106"/>
      <c r="B10" s="109">
        <v>442.62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106"/>
      <c r="B11" s="109">
        <v>391.58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106"/>
      <c r="B12" s="109">
        <v>118.69</v>
      </c>
      <c r="C12" s="88" t="s">
        <v>74</v>
      </c>
      <c r="D12" s="89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106"/>
      <c r="B13" s="109">
        <v>97.218630000000005</v>
      </c>
      <c r="C13" s="88" t="s">
        <v>75</v>
      </c>
      <c r="D13" s="89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106"/>
      <c r="B14" s="109">
        <v>374.96100000000001</v>
      </c>
      <c r="C14" s="88" t="s">
        <v>76</v>
      </c>
      <c r="D14" s="89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106"/>
      <c r="B15" s="164">
        <v>380.19529999999997</v>
      </c>
      <c r="C15" s="157" t="s">
        <v>77</v>
      </c>
      <c r="D15" s="165"/>
      <c r="E15" s="85"/>
      <c r="F15" s="85"/>
      <c r="G15" s="85"/>
      <c r="H15" s="158"/>
      <c r="I15" s="159">
        <f t="shared" si="0"/>
        <v>0</v>
      </c>
    </row>
    <row r="16" spans="1:9" ht="12.75" customHeight="1" thickBot="1" x14ac:dyDescent="0.25">
      <c r="A16" s="106"/>
      <c r="B16" s="109">
        <v>411.39699999999999</v>
      </c>
      <c r="C16" s="88" t="s">
        <v>78</v>
      </c>
      <c r="D16" s="89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106"/>
      <c r="B17" s="172">
        <v>409.68380000000002</v>
      </c>
      <c r="C17" s="170" t="s">
        <v>79</v>
      </c>
      <c r="D17" s="182"/>
      <c r="E17" s="86"/>
      <c r="F17" s="86"/>
      <c r="G17" s="86"/>
      <c r="H17" s="87"/>
      <c r="I17" s="203">
        <f t="shared" si="0"/>
        <v>0</v>
      </c>
    </row>
    <row r="18" spans="1:9" ht="12.75" customHeight="1" thickBot="1" x14ac:dyDescent="0.25">
      <c r="A18" s="30"/>
      <c r="B18" s="200">
        <f>SUM(B6:B17)</f>
        <v>4648.4957299999996</v>
      </c>
      <c r="C18" s="201"/>
      <c r="D18" s="200"/>
      <c r="E18" s="202"/>
      <c r="F18" s="201"/>
      <c r="G18" s="201"/>
      <c r="H18" s="200" t="s">
        <v>16</v>
      </c>
      <c r="I18" s="200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374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183"/>
      <c r="B20" s="73">
        <v>189.66</v>
      </c>
      <c r="C20" s="73" t="s">
        <v>65</v>
      </c>
      <c r="D20" s="324"/>
      <c r="E20" s="53"/>
      <c r="F20" s="53"/>
      <c r="G20" s="53"/>
      <c r="H20" s="156"/>
      <c r="I20" s="160">
        <f t="shared" ref="I20:I31" si="1">G20*H20</f>
        <v>0</v>
      </c>
    </row>
    <row r="21" spans="1:9" ht="12.75" customHeight="1" thickBot="1" x14ac:dyDescent="0.25">
      <c r="A21" s="268"/>
      <c r="B21" s="13">
        <v>182.14</v>
      </c>
      <c r="C21" s="157" t="s">
        <v>66</v>
      </c>
      <c r="D21" s="274"/>
      <c r="E21" s="15"/>
      <c r="F21" s="15"/>
      <c r="G21" s="15"/>
      <c r="H21" s="16"/>
      <c r="I21" s="43">
        <f t="shared" si="1"/>
        <v>0</v>
      </c>
    </row>
    <row r="22" spans="1:9" ht="12.75" customHeight="1" thickBot="1" x14ac:dyDescent="0.25">
      <c r="A22" s="268"/>
      <c r="B22" s="13">
        <v>159.47999999999999</v>
      </c>
      <c r="C22" s="157" t="s">
        <v>69</v>
      </c>
      <c r="D22" s="274"/>
      <c r="E22" s="15"/>
      <c r="F22" s="15"/>
      <c r="G22" s="15"/>
      <c r="H22" s="16"/>
      <c r="I22" s="43">
        <f t="shared" si="1"/>
        <v>0</v>
      </c>
    </row>
    <row r="23" spans="1:9" ht="12.75" customHeight="1" thickBot="1" x14ac:dyDescent="0.25">
      <c r="A23" s="268"/>
      <c r="B23" s="13">
        <v>147.81</v>
      </c>
      <c r="C23" s="157" t="s">
        <v>71</v>
      </c>
      <c r="D23" s="274"/>
      <c r="E23" s="15"/>
      <c r="F23" s="15"/>
      <c r="G23" s="15"/>
      <c r="H23" s="16"/>
      <c r="I23" s="43">
        <f t="shared" si="1"/>
        <v>0</v>
      </c>
    </row>
    <row r="24" spans="1:9" ht="12.75" customHeight="1" thickBot="1" x14ac:dyDescent="0.25">
      <c r="A24" s="268"/>
      <c r="B24" s="13">
        <v>147.34</v>
      </c>
      <c r="C24" s="157" t="s">
        <v>72</v>
      </c>
      <c r="D24" s="274"/>
      <c r="E24" s="15"/>
      <c r="F24" s="15"/>
      <c r="G24" s="15"/>
      <c r="H24" s="16"/>
      <c r="I24" s="43">
        <f t="shared" si="1"/>
        <v>0</v>
      </c>
    </row>
    <row r="25" spans="1:9" ht="12.75" customHeight="1" thickBot="1" x14ac:dyDescent="0.25">
      <c r="A25" s="268"/>
      <c r="B25" s="13">
        <v>144.97999999999999</v>
      </c>
      <c r="C25" s="157" t="s">
        <v>73</v>
      </c>
      <c r="D25" s="274"/>
      <c r="E25" s="15"/>
      <c r="F25" s="15"/>
      <c r="G25" s="15"/>
      <c r="H25" s="16"/>
      <c r="I25" s="43">
        <f t="shared" si="1"/>
        <v>0</v>
      </c>
    </row>
    <row r="26" spans="1:9" ht="12.75" customHeight="1" thickBot="1" x14ac:dyDescent="0.25">
      <c r="A26" s="268"/>
      <c r="B26" s="13">
        <v>178.41</v>
      </c>
      <c r="C26" s="157" t="s">
        <v>74</v>
      </c>
      <c r="D26" s="274"/>
      <c r="E26" s="15"/>
      <c r="F26" s="15"/>
      <c r="G26" s="15"/>
      <c r="H26" s="16"/>
      <c r="I26" s="43">
        <f t="shared" si="1"/>
        <v>0</v>
      </c>
    </row>
    <row r="27" spans="1:9" ht="12.75" customHeight="1" thickBot="1" x14ac:dyDescent="0.25">
      <c r="A27" s="223"/>
      <c r="B27" s="33">
        <v>183.94909999999999</v>
      </c>
      <c r="C27" s="157" t="s">
        <v>75</v>
      </c>
      <c r="D27" s="313"/>
      <c r="E27" s="35"/>
      <c r="F27" s="35"/>
      <c r="G27" s="35"/>
      <c r="H27" s="36"/>
      <c r="I27" s="43">
        <f t="shared" si="1"/>
        <v>0</v>
      </c>
    </row>
    <row r="28" spans="1:9" ht="12.75" customHeight="1" thickBot="1" x14ac:dyDescent="0.25">
      <c r="A28" s="224"/>
      <c r="B28" s="13">
        <v>216.4025</v>
      </c>
      <c r="C28" s="157" t="s">
        <v>76</v>
      </c>
      <c r="D28" s="57"/>
      <c r="E28" s="15"/>
      <c r="F28" s="15"/>
      <c r="G28" s="15"/>
      <c r="H28" s="16"/>
      <c r="I28" s="43">
        <f t="shared" si="1"/>
        <v>0</v>
      </c>
    </row>
    <row r="29" spans="1:9" ht="12.75" customHeight="1" thickBot="1" x14ac:dyDescent="0.25">
      <c r="A29" s="224"/>
      <c r="B29" s="13">
        <v>146.33959999999999</v>
      </c>
      <c r="C29" s="157" t="s">
        <v>77</v>
      </c>
      <c r="D29" s="57"/>
      <c r="E29" s="15"/>
      <c r="F29" s="15"/>
      <c r="G29" s="15"/>
      <c r="H29" s="16"/>
      <c r="I29" s="43">
        <f t="shared" si="1"/>
        <v>0</v>
      </c>
    </row>
    <row r="30" spans="1:9" ht="12.75" customHeight="1" thickBot="1" x14ac:dyDescent="0.25">
      <c r="A30" s="224"/>
      <c r="B30" s="13">
        <v>225.10400000000001</v>
      </c>
      <c r="C30" s="157" t="s">
        <v>78</v>
      </c>
      <c r="D30" s="57"/>
      <c r="E30" s="15"/>
      <c r="F30" s="15"/>
      <c r="G30" s="15"/>
      <c r="H30" s="16"/>
      <c r="I30" s="43">
        <f t="shared" si="1"/>
        <v>0</v>
      </c>
    </row>
    <row r="31" spans="1:9" ht="12.75" customHeight="1" thickBot="1" x14ac:dyDescent="0.25">
      <c r="A31" s="222"/>
      <c r="B31" s="74">
        <v>193.37610000000001</v>
      </c>
      <c r="C31" s="157" t="s">
        <v>79</v>
      </c>
      <c r="D31" s="319"/>
      <c r="E31" s="76"/>
      <c r="F31" s="76"/>
      <c r="G31" s="76"/>
      <c r="H31" s="77"/>
      <c r="I31" s="204">
        <f t="shared" si="1"/>
        <v>0</v>
      </c>
    </row>
    <row r="32" spans="1:9" ht="12.75" customHeight="1" thickBot="1" x14ac:dyDescent="0.25">
      <c r="A32" s="46"/>
      <c r="B32" s="79">
        <f>SUM(B20:B31)</f>
        <v>2114.9913000000001</v>
      </c>
      <c r="C32" s="78"/>
      <c r="D32" s="79"/>
      <c r="E32" s="80"/>
      <c r="F32" s="78"/>
      <c r="G32" s="78"/>
      <c r="H32" s="79" t="s">
        <v>16</v>
      </c>
      <c r="I32" s="81">
        <f>SUM(I20:I28)</f>
        <v>0</v>
      </c>
    </row>
    <row r="33" spans="1:9" ht="64.5" thickBot="1" x14ac:dyDescent="0.25">
      <c r="A33" s="137" t="s">
        <v>381</v>
      </c>
      <c r="B33" s="383" t="s">
        <v>15</v>
      </c>
      <c r="C33" s="383" t="s">
        <v>4</v>
      </c>
      <c r="D33" s="383" t="s">
        <v>22</v>
      </c>
      <c r="E33" s="416" t="s">
        <v>17</v>
      </c>
      <c r="F33" s="383" t="s">
        <v>18</v>
      </c>
      <c r="G33" s="383" t="s">
        <v>9</v>
      </c>
      <c r="H33" s="383" t="s">
        <v>12</v>
      </c>
      <c r="I33" s="384" t="s">
        <v>11</v>
      </c>
    </row>
    <row r="34" spans="1:9" ht="12.75" customHeight="1" x14ac:dyDescent="0.2">
      <c r="A34" s="32"/>
      <c r="B34" s="33">
        <v>46.64</v>
      </c>
      <c r="C34" s="33" t="s">
        <v>65</v>
      </c>
      <c r="D34" s="34"/>
      <c r="E34" s="35"/>
      <c r="F34" s="35"/>
      <c r="G34" s="35"/>
      <c r="H34" s="36"/>
      <c r="I34" s="33"/>
    </row>
    <row r="35" spans="1:9" ht="12.75" customHeight="1" x14ac:dyDescent="0.2">
      <c r="A35" s="11"/>
      <c r="B35" s="13">
        <v>48.29</v>
      </c>
      <c r="C35" s="13" t="s">
        <v>66</v>
      </c>
      <c r="D35" s="14"/>
      <c r="E35" s="15"/>
      <c r="F35" s="15"/>
      <c r="G35" s="15"/>
      <c r="H35" s="16"/>
      <c r="I35" s="13"/>
    </row>
    <row r="36" spans="1:9" ht="12.75" customHeight="1" x14ac:dyDescent="0.2">
      <c r="A36" s="11"/>
      <c r="B36" s="13">
        <v>46.09</v>
      </c>
      <c r="C36" s="13" t="s">
        <v>69</v>
      </c>
      <c r="D36" s="14"/>
      <c r="E36" s="15"/>
      <c r="F36" s="15"/>
      <c r="G36" s="15"/>
      <c r="H36" s="16"/>
      <c r="I36" s="13"/>
    </row>
    <row r="37" spans="1:9" ht="12.75" customHeight="1" x14ac:dyDescent="0.2">
      <c r="A37" s="11"/>
      <c r="B37" s="13">
        <v>46.07</v>
      </c>
      <c r="C37" s="13" t="s">
        <v>71</v>
      </c>
      <c r="D37" s="14"/>
      <c r="E37" s="15"/>
      <c r="F37" s="15"/>
      <c r="G37" s="15"/>
      <c r="H37" s="16"/>
      <c r="I37" s="13"/>
    </row>
    <row r="38" spans="1:9" ht="12.75" customHeight="1" x14ac:dyDescent="0.2">
      <c r="A38" s="11"/>
      <c r="B38" s="13">
        <v>46.54</v>
      </c>
      <c r="C38" s="13" t="s">
        <v>72</v>
      </c>
      <c r="D38" s="14"/>
      <c r="E38" s="15"/>
      <c r="F38" s="15"/>
      <c r="G38" s="15"/>
      <c r="H38" s="16"/>
      <c r="I38" s="13"/>
    </row>
    <row r="39" spans="1:9" ht="12.75" customHeight="1" x14ac:dyDescent="0.2">
      <c r="A39" s="11"/>
      <c r="B39" s="13">
        <v>46.28</v>
      </c>
      <c r="C39" s="13" t="s">
        <v>73</v>
      </c>
      <c r="D39" s="14"/>
      <c r="E39" s="15"/>
      <c r="F39" s="15"/>
      <c r="G39" s="15"/>
      <c r="H39" s="16"/>
      <c r="I39" s="13"/>
    </row>
    <row r="40" spans="1:9" ht="12.75" customHeight="1" x14ac:dyDescent="0.2">
      <c r="A40" s="11"/>
      <c r="B40" s="13">
        <v>38.51</v>
      </c>
      <c r="C40" s="13" t="s">
        <v>74</v>
      </c>
      <c r="D40" s="14"/>
      <c r="E40" s="15"/>
      <c r="F40" s="15"/>
      <c r="G40" s="15"/>
      <c r="H40" s="16"/>
      <c r="I40" s="13"/>
    </row>
    <row r="41" spans="1:9" ht="12.75" customHeight="1" x14ac:dyDescent="0.2">
      <c r="A41" s="11"/>
      <c r="B41" s="13">
        <v>49.17</v>
      </c>
      <c r="C41" s="13" t="s">
        <v>75</v>
      </c>
      <c r="D41" s="14"/>
      <c r="E41" s="15"/>
      <c r="F41" s="15"/>
      <c r="G41" s="15"/>
      <c r="H41" s="16"/>
      <c r="I41" s="13"/>
    </row>
    <row r="42" spans="1:9" ht="12.75" customHeight="1" x14ac:dyDescent="0.2">
      <c r="A42" s="11"/>
      <c r="B42" s="13">
        <v>40.340000000000003</v>
      </c>
      <c r="C42" s="13" t="s">
        <v>76</v>
      </c>
      <c r="D42" s="14"/>
      <c r="E42" s="15"/>
      <c r="F42" s="15"/>
      <c r="G42" s="15"/>
      <c r="H42" s="16"/>
      <c r="I42" s="13"/>
    </row>
    <row r="43" spans="1:9" ht="12.75" customHeight="1" x14ac:dyDescent="0.2">
      <c r="A43" s="11"/>
      <c r="B43" s="13">
        <v>37.979999999999997</v>
      </c>
      <c r="C43" s="13" t="s">
        <v>77</v>
      </c>
      <c r="D43" s="14"/>
      <c r="E43" s="15"/>
      <c r="F43" s="15"/>
      <c r="G43" s="15"/>
      <c r="H43" s="16"/>
      <c r="I43" s="13"/>
    </row>
    <row r="44" spans="1:9" ht="12.75" customHeight="1" x14ac:dyDescent="0.2">
      <c r="A44" s="11"/>
      <c r="B44" s="13">
        <v>42.6</v>
      </c>
      <c r="C44" s="13" t="s">
        <v>78</v>
      </c>
      <c r="D44" s="14"/>
      <c r="E44" s="15"/>
      <c r="F44" s="15"/>
      <c r="G44" s="15"/>
      <c r="H44" s="16"/>
      <c r="I44" s="13"/>
    </row>
    <row r="45" spans="1:9" ht="12.75" customHeight="1" x14ac:dyDescent="0.2">
      <c r="A45" s="11"/>
      <c r="B45" s="13">
        <v>43.46</v>
      </c>
      <c r="C45" s="13" t="s">
        <v>79</v>
      </c>
      <c r="D45" s="14"/>
      <c r="E45" s="15"/>
      <c r="F45" s="15"/>
      <c r="G45" s="15"/>
      <c r="H45" s="16"/>
      <c r="I45" s="13"/>
    </row>
    <row r="46" spans="1:9" ht="12.75" customHeight="1" x14ac:dyDescent="0.2">
      <c r="A46" s="243"/>
      <c r="B46" s="188"/>
      <c r="C46" s="73" t="s">
        <v>86</v>
      </c>
      <c r="D46" s="75"/>
      <c r="E46" s="76"/>
      <c r="F46" s="76"/>
      <c r="G46" s="76"/>
      <c r="H46" s="77"/>
      <c r="I46" s="74">
        <v>5.3</v>
      </c>
    </row>
    <row r="47" spans="1:9" ht="12.75" customHeight="1" thickBot="1" x14ac:dyDescent="0.25">
      <c r="A47" s="30"/>
      <c r="B47" s="111">
        <f>SUM(B34:B45)</f>
        <v>531.97</v>
      </c>
      <c r="C47" s="112"/>
      <c r="D47" s="111"/>
      <c r="E47" s="113"/>
      <c r="F47" s="112"/>
      <c r="G47" s="112"/>
      <c r="H47" s="111" t="s">
        <v>16</v>
      </c>
      <c r="I47" s="111">
        <f>SUM(I34:I46)</f>
        <v>5.3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2.75" hidden="1" customHeight="1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hidden="1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2.75" hidden="1" customHeight="1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2.75" hidden="1" customHeight="1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hidden="1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2.75" hidden="1" customHeight="1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hidden="1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hidden="1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hidden="1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hidden="1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hidden="1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hidden="1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3.5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374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12.75" customHeight="1" x14ac:dyDescent="0.2">
      <c r="A64" s="631" t="s">
        <v>81</v>
      </c>
      <c r="B64" s="186"/>
      <c r="C64" s="157" t="s">
        <v>65</v>
      </c>
      <c r="D64" s="184"/>
      <c r="E64" s="37"/>
      <c r="F64" s="37" t="s">
        <v>82</v>
      </c>
      <c r="G64" s="37">
        <v>179</v>
      </c>
      <c r="H64" s="16">
        <v>4.54</v>
      </c>
      <c r="I64" s="186">
        <f>G64*H64</f>
        <v>812.66</v>
      </c>
    </row>
    <row r="65" spans="1:9" x14ac:dyDescent="0.2">
      <c r="A65" s="697"/>
      <c r="B65" s="13"/>
      <c r="C65" s="13" t="s">
        <v>66</v>
      </c>
      <c r="D65" s="14"/>
      <c r="E65" s="15"/>
      <c r="F65" s="15" t="s">
        <v>82</v>
      </c>
      <c r="G65" s="15">
        <v>167</v>
      </c>
      <c r="H65" s="16">
        <v>4.54</v>
      </c>
      <c r="I65" s="13">
        <f t="shared" ref="I65:I72" si="2">G65*H65</f>
        <v>758.18</v>
      </c>
    </row>
    <row r="66" spans="1:9" ht="12.75" customHeight="1" x14ac:dyDescent="0.2">
      <c r="A66" s="697"/>
      <c r="B66" s="13"/>
      <c r="C66" s="13" t="s">
        <v>69</v>
      </c>
      <c r="D66" s="14"/>
      <c r="E66" s="15"/>
      <c r="F66" s="15" t="s">
        <v>82</v>
      </c>
      <c r="G66" s="15">
        <v>179</v>
      </c>
      <c r="H66" s="16">
        <v>4.54</v>
      </c>
      <c r="I66" s="13">
        <f t="shared" si="2"/>
        <v>812.66</v>
      </c>
    </row>
    <row r="67" spans="1:9" x14ac:dyDescent="0.2">
      <c r="A67" s="697"/>
      <c r="B67" s="13"/>
      <c r="C67" s="13" t="s">
        <v>71</v>
      </c>
      <c r="D67" s="14"/>
      <c r="E67" s="15"/>
      <c r="F67" s="15" t="s">
        <v>82</v>
      </c>
      <c r="G67" s="15">
        <v>173</v>
      </c>
      <c r="H67" s="16">
        <v>4.54</v>
      </c>
      <c r="I67" s="13">
        <f t="shared" si="2"/>
        <v>785.42</v>
      </c>
    </row>
    <row r="68" spans="1:9" ht="12.75" customHeight="1" x14ac:dyDescent="0.2">
      <c r="A68" s="697"/>
      <c r="B68" s="13"/>
      <c r="C68" s="13" t="s">
        <v>72</v>
      </c>
      <c r="D68" s="14"/>
      <c r="E68" s="15"/>
      <c r="F68" s="15" t="s">
        <v>82</v>
      </c>
      <c r="G68" s="15">
        <v>179</v>
      </c>
      <c r="H68" s="16">
        <v>4.54</v>
      </c>
      <c r="I68" s="13">
        <f t="shared" si="2"/>
        <v>812.66</v>
      </c>
    </row>
    <row r="69" spans="1:9" ht="12.75" customHeight="1" x14ac:dyDescent="0.2">
      <c r="A69" s="697"/>
      <c r="B69" s="13"/>
      <c r="C69" s="13" t="s">
        <v>73</v>
      </c>
      <c r="D69" s="14"/>
      <c r="E69" s="15"/>
      <c r="F69" s="15" t="s">
        <v>82</v>
      </c>
      <c r="G69" s="15">
        <v>173</v>
      </c>
      <c r="H69" s="16">
        <v>4.54</v>
      </c>
      <c r="I69" s="13">
        <f t="shared" si="2"/>
        <v>785.42</v>
      </c>
    </row>
    <row r="70" spans="1:9" ht="12.75" customHeight="1" x14ac:dyDescent="0.2">
      <c r="A70" s="697"/>
      <c r="B70" s="13"/>
      <c r="C70" s="13" t="s">
        <v>74</v>
      </c>
      <c r="D70" s="14"/>
      <c r="E70" s="15"/>
      <c r="F70" s="15" t="s">
        <v>82</v>
      </c>
      <c r="G70" s="15">
        <v>179</v>
      </c>
      <c r="H70" s="16">
        <v>4.8099999999999996</v>
      </c>
      <c r="I70" s="13">
        <f t="shared" si="2"/>
        <v>860.9899999999999</v>
      </c>
    </row>
    <row r="71" spans="1:9" ht="12.75" customHeight="1" x14ac:dyDescent="0.2">
      <c r="A71" s="697"/>
      <c r="B71" s="13"/>
      <c r="C71" s="13" t="s">
        <v>75</v>
      </c>
      <c r="D71" s="14"/>
      <c r="E71" s="15"/>
      <c r="F71" s="15" t="s">
        <v>82</v>
      </c>
      <c r="G71" s="15">
        <v>179</v>
      </c>
      <c r="H71" s="16">
        <v>4.8099999999999996</v>
      </c>
      <c r="I71" s="13">
        <f t="shared" si="2"/>
        <v>860.9899999999999</v>
      </c>
    </row>
    <row r="72" spans="1:9" ht="12.75" customHeight="1" x14ac:dyDescent="0.2">
      <c r="A72" s="697"/>
      <c r="B72" s="13"/>
      <c r="C72" s="13" t="s">
        <v>76</v>
      </c>
      <c r="D72" s="14"/>
      <c r="E72" s="15"/>
      <c r="F72" s="15" t="s">
        <v>82</v>
      </c>
      <c r="G72" s="15">
        <v>173</v>
      </c>
      <c r="H72" s="16">
        <v>4.8099999999999996</v>
      </c>
      <c r="I72" s="13">
        <f t="shared" si="2"/>
        <v>832.12999999999988</v>
      </c>
    </row>
    <row r="73" spans="1:9" ht="12.75" customHeight="1" x14ac:dyDescent="0.2">
      <c r="A73" s="697"/>
      <c r="B73" s="13"/>
      <c r="C73" s="13" t="s">
        <v>77</v>
      </c>
      <c r="D73" s="14"/>
      <c r="E73" s="15"/>
      <c r="F73" s="15" t="s">
        <v>82</v>
      </c>
      <c r="G73" s="15">
        <v>179</v>
      </c>
      <c r="H73" s="16">
        <v>4.8099999999999996</v>
      </c>
      <c r="I73" s="13">
        <f>G73*H73</f>
        <v>860.9899999999999</v>
      </c>
    </row>
    <row r="74" spans="1:9" ht="12.75" customHeight="1" x14ac:dyDescent="0.2">
      <c r="A74" s="697"/>
      <c r="B74" s="13"/>
      <c r="C74" s="13" t="s">
        <v>78</v>
      </c>
      <c r="D74" s="14"/>
      <c r="E74" s="15"/>
      <c r="F74" s="15" t="s">
        <v>82</v>
      </c>
      <c r="G74" s="15">
        <v>173</v>
      </c>
      <c r="H74" s="16">
        <v>4.8099999999999996</v>
      </c>
      <c r="I74" s="13">
        <f>G74*H74</f>
        <v>832.12999999999988</v>
      </c>
    </row>
    <row r="75" spans="1:9" ht="12.75" customHeight="1" x14ac:dyDescent="0.2">
      <c r="A75" s="697"/>
      <c r="B75" s="13"/>
      <c r="C75" s="13" t="s">
        <v>79</v>
      </c>
      <c r="D75" s="14"/>
      <c r="E75" s="15"/>
      <c r="F75" s="15" t="s">
        <v>82</v>
      </c>
      <c r="G75" s="15">
        <v>179</v>
      </c>
      <c r="H75" s="16">
        <v>4.8099999999999996</v>
      </c>
      <c r="I75" s="13">
        <f>G75*H75</f>
        <v>860.9899999999999</v>
      </c>
    </row>
    <row r="76" spans="1:9" ht="12.75" customHeight="1" x14ac:dyDescent="0.2">
      <c r="A76" s="697"/>
      <c r="B76" s="13"/>
      <c r="C76" s="13" t="s">
        <v>86</v>
      </c>
      <c r="D76" s="14"/>
      <c r="E76" s="15"/>
      <c r="F76" s="15" t="s">
        <v>82</v>
      </c>
      <c r="G76" s="15">
        <f>SUM(G64:G75)</f>
        <v>2112</v>
      </c>
      <c r="H76" s="16"/>
      <c r="I76" s="247">
        <f>SUM(I64:I75)</f>
        <v>9875.2199999999993</v>
      </c>
    </row>
    <row r="77" spans="1:9" ht="25.5" x14ac:dyDescent="0.2">
      <c r="A77" s="11" t="s">
        <v>91</v>
      </c>
      <c r="B77" s="73"/>
      <c r="C77" s="73" t="s">
        <v>86</v>
      </c>
      <c r="D77" s="166"/>
      <c r="E77" s="53"/>
      <c r="F77" s="53"/>
      <c r="G77" s="53"/>
      <c r="H77" s="156"/>
      <c r="I77" s="264">
        <v>4949.5600000000004</v>
      </c>
    </row>
    <row r="78" spans="1:9" ht="12.75" customHeight="1" x14ac:dyDescent="0.2">
      <c r="A78" s="11" t="s">
        <v>85</v>
      </c>
      <c r="B78" s="13"/>
      <c r="C78" s="13" t="s">
        <v>86</v>
      </c>
      <c r="D78" s="14"/>
      <c r="E78" s="15"/>
      <c r="F78" s="15"/>
      <c r="G78" s="15"/>
      <c r="H78" s="16"/>
      <c r="I78" s="247">
        <v>349.86</v>
      </c>
    </row>
    <row r="79" spans="1:9" ht="12.75" customHeight="1" x14ac:dyDescent="0.2">
      <c r="A79" s="11" t="s">
        <v>90</v>
      </c>
      <c r="B79" s="13"/>
      <c r="C79" s="13" t="s">
        <v>86</v>
      </c>
      <c r="D79" s="14"/>
      <c r="E79" s="15"/>
      <c r="F79" s="15"/>
      <c r="G79" s="15"/>
      <c r="H79" s="16"/>
      <c r="I79" s="247">
        <v>1685.81</v>
      </c>
    </row>
    <row r="80" spans="1:9" ht="12.75" customHeight="1" thickBot="1" x14ac:dyDescent="0.25">
      <c r="A80" s="82"/>
      <c r="B80" s="201"/>
      <c r="C80" s="201"/>
      <c r="D80" s="200"/>
      <c r="E80" s="202"/>
      <c r="F80" s="201"/>
      <c r="G80" s="201"/>
      <c r="H80" s="200" t="s">
        <v>16</v>
      </c>
      <c r="I80" s="200">
        <f>SUM(I76:I79)</f>
        <v>16860.45</v>
      </c>
    </row>
    <row r="81" spans="1:255" s="45" customFormat="1" ht="70.900000000000006" customHeight="1" thickBot="1" x14ac:dyDescent="0.25">
      <c r="A81" s="120" t="s">
        <v>96</v>
      </c>
      <c r="B81" s="117" t="s">
        <v>15</v>
      </c>
      <c r="C81" s="117" t="s">
        <v>4</v>
      </c>
      <c r="D81" s="117" t="s">
        <v>22</v>
      </c>
      <c r="E81" s="374" t="s">
        <v>17</v>
      </c>
      <c r="F81" s="117" t="s">
        <v>18</v>
      </c>
      <c r="G81" s="117" t="s">
        <v>9</v>
      </c>
      <c r="H81" s="117" t="s">
        <v>12</v>
      </c>
      <c r="I81" s="118" t="s">
        <v>11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hidden="1" customHeight="1" x14ac:dyDescent="0.2">
      <c r="A82" s="32"/>
      <c r="B82" s="33">
        <v>0</v>
      </c>
      <c r="C82" s="33" t="s">
        <v>65</v>
      </c>
      <c r="D82" s="34"/>
      <c r="E82" s="35"/>
      <c r="F82" s="35"/>
      <c r="G82" s="35"/>
      <c r="H82" s="36"/>
      <c r="I82" s="33">
        <f>G82*H82</f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hidden="1" customHeight="1" x14ac:dyDescent="0.2">
      <c r="A83" s="11"/>
      <c r="B83" s="13">
        <v>0</v>
      </c>
      <c r="C83" s="13" t="s">
        <v>66</v>
      </c>
      <c r="D83" s="14"/>
      <c r="E83" s="15"/>
      <c r="F83" s="15"/>
      <c r="G83" s="15"/>
      <c r="H83" s="16"/>
      <c r="I83" s="13">
        <f>G83*H83</f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hidden="1" customHeight="1" x14ac:dyDescent="0.2">
      <c r="A84" s="11"/>
      <c r="B84" s="13">
        <v>0</v>
      </c>
      <c r="C84" s="13" t="s">
        <v>69</v>
      </c>
      <c r="D84" s="14"/>
      <c r="E84" s="15"/>
      <c r="F84" s="15"/>
      <c r="G84" s="15"/>
      <c r="H84" s="16"/>
      <c r="I84" s="13">
        <f>G84*H84</f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hidden="1" customHeight="1" x14ac:dyDescent="0.2">
      <c r="A85" s="11"/>
      <c r="B85" s="13">
        <v>0</v>
      </c>
      <c r="C85" s="13" t="s">
        <v>71</v>
      </c>
      <c r="D85" s="14"/>
      <c r="E85" s="15"/>
      <c r="F85" s="15"/>
      <c r="G85" s="15"/>
      <c r="H85" s="16"/>
      <c r="I85" s="13">
        <f t="shared" ref="I85:I94" si="3">G85*H85</f>
        <v>0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hidden="1" customHeight="1" x14ac:dyDescent="0.2">
      <c r="A86" s="11"/>
      <c r="B86" s="13">
        <v>0</v>
      </c>
      <c r="C86" s="13" t="s">
        <v>72</v>
      </c>
      <c r="D86" s="14"/>
      <c r="E86" s="15"/>
      <c r="F86" s="15"/>
      <c r="G86" s="15"/>
      <c r="H86" s="16"/>
      <c r="I86" s="13">
        <f t="shared" si="3"/>
        <v>0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hidden="1" customHeight="1" x14ac:dyDescent="0.2">
      <c r="A87" s="11"/>
      <c r="B87" s="13">
        <v>0</v>
      </c>
      <c r="C87" s="13" t="s">
        <v>73</v>
      </c>
      <c r="D87" s="14"/>
      <c r="E87" s="15"/>
      <c r="F87" s="15"/>
      <c r="G87" s="15"/>
      <c r="H87" s="16"/>
      <c r="I87" s="13">
        <f t="shared" si="3"/>
        <v>0</v>
      </c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hidden="1" customHeight="1" x14ac:dyDescent="0.2">
      <c r="A88" s="11"/>
      <c r="B88" s="13">
        <v>0</v>
      </c>
      <c r="C88" s="13" t="s">
        <v>74</v>
      </c>
      <c r="D88" s="14"/>
      <c r="E88" s="15"/>
      <c r="F88" s="15"/>
      <c r="G88" s="15"/>
      <c r="H88" s="16"/>
      <c r="I88" s="13">
        <f t="shared" si="3"/>
        <v>0</v>
      </c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hidden="1" customHeight="1" x14ac:dyDescent="0.2">
      <c r="A89" s="11"/>
      <c r="B89" s="13">
        <v>0</v>
      </c>
      <c r="C89" s="13" t="s">
        <v>75</v>
      </c>
      <c r="D89" s="14"/>
      <c r="E89" s="15"/>
      <c r="F89" s="15"/>
      <c r="G89" s="15"/>
      <c r="H89" s="16"/>
      <c r="I89" s="13">
        <f t="shared" si="3"/>
        <v>0</v>
      </c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hidden="1" customHeight="1" x14ac:dyDescent="0.2">
      <c r="A90" s="11"/>
      <c r="B90" s="13">
        <v>0</v>
      </c>
      <c r="C90" s="13" t="s">
        <v>76</v>
      </c>
      <c r="D90" s="14"/>
      <c r="E90" s="15"/>
      <c r="F90" s="15"/>
      <c r="G90" s="15"/>
      <c r="H90" s="16"/>
      <c r="I90" s="13">
        <f t="shared" si="3"/>
        <v>0</v>
      </c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hidden="1" customHeight="1" x14ac:dyDescent="0.2">
      <c r="A91" s="11"/>
      <c r="B91" s="13">
        <v>0</v>
      </c>
      <c r="C91" s="13" t="s">
        <v>77</v>
      </c>
      <c r="D91" s="14"/>
      <c r="E91" s="15"/>
      <c r="F91" s="15"/>
      <c r="G91" s="15"/>
      <c r="H91" s="16"/>
      <c r="I91" s="13">
        <f t="shared" si="3"/>
        <v>0</v>
      </c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hidden="1" customHeight="1" x14ac:dyDescent="0.2">
      <c r="A92" s="11"/>
      <c r="B92" s="13">
        <v>0</v>
      </c>
      <c r="C92" s="13" t="s">
        <v>78</v>
      </c>
      <c r="D92" s="14"/>
      <c r="E92" s="15"/>
      <c r="F92" s="15"/>
      <c r="G92" s="15"/>
      <c r="H92" s="16"/>
      <c r="I92" s="13">
        <f t="shared" si="3"/>
        <v>0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hidden="1" customHeight="1" x14ac:dyDescent="0.2">
      <c r="A93" s="11"/>
      <c r="B93" s="13">
        <v>0</v>
      </c>
      <c r="C93" s="13" t="s">
        <v>79</v>
      </c>
      <c r="D93" s="14"/>
      <c r="E93" s="15"/>
      <c r="F93" s="15"/>
      <c r="G93" s="15"/>
      <c r="H93" s="16"/>
      <c r="I93" s="13">
        <f t="shared" si="3"/>
        <v>0</v>
      </c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x14ac:dyDescent="0.2">
      <c r="A94" s="11"/>
      <c r="B94" s="13"/>
      <c r="C94" s="13" t="s">
        <v>86</v>
      </c>
      <c r="D94" s="14"/>
      <c r="E94" s="15"/>
      <c r="F94" s="15"/>
      <c r="G94" s="15"/>
      <c r="H94" s="16"/>
      <c r="I94" s="13">
        <f t="shared" si="3"/>
        <v>0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11"/>
      <c r="B95" s="211">
        <f>SUM(B82:B93)</f>
        <v>0</v>
      </c>
      <c r="C95" s="17"/>
      <c r="D95" s="18"/>
      <c r="E95" s="19"/>
      <c r="F95" s="17"/>
      <c r="G95" s="17"/>
      <c r="H95" s="18" t="s">
        <v>16</v>
      </c>
      <c r="I95" s="18">
        <f>SUM(I82:I94)</f>
        <v>0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53.25" customHeight="1" thickBot="1" x14ac:dyDescent="0.25">
      <c r="A96" s="46" t="s">
        <v>98</v>
      </c>
      <c r="B96" s="117" t="s">
        <v>15</v>
      </c>
      <c r="C96" s="117" t="s">
        <v>4</v>
      </c>
      <c r="D96" s="117" t="s">
        <v>22</v>
      </c>
      <c r="E96" s="374" t="s">
        <v>17</v>
      </c>
      <c r="F96" s="117" t="s">
        <v>18</v>
      </c>
      <c r="G96" s="117" t="s">
        <v>9</v>
      </c>
      <c r="H96" s="117" t="s">
        <v>12</v>
      </c>
      <c r="I96" s="118" t="s">
        <v>11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597"/>
      <c r="B97" s="33"/>
      <c r="C97" s="170" t="s">
        <v>65</v>
      </c>
      <c r="D97" s="10"/>
      <c r="E97" s="308"/>
      <c r="F97" s="56"/>
      <c r="G97" s="308"/>
      <c r="H97" s="308"/>
      <c r="I97" s="203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597"/>
      <c r="B98" s="13"/>
      <c r="C98" s="88" t="s">
        <v>66</v>
      </c>
      <c r="D98" s="10"/>
      <c r="E98" s="308"/>
      <c r="F98" s="20"/>
      <c r="G98" s="308"/>
      <c r="H98" s="30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597"/>
      <c r="B99" s="13"/>
      <c r="C99" s="88" t="s">
        <v>69</v>
      </c>
      <c r="D99" s="10"/>
      <c r="E99" s="308"/>
      <c r="F99" s="20"/>
      <c r="G99" s="308"/>
      <c r="H99" s="308"/>
      <c r="I99" s="49"/>
    </row>
    <row r="100" spans="1:255" ht="13.5" thickBot="1" x14ac:dyDescent="0.25">
      <c r="A100" s="597"/>
      <c r="B100" s="13"/>
      <c r="C100" s="88" t="s">
        <v>71</v>
      </c>
      <c r="D100" s="10"/>
      <c r="E100" s="308"/>
      <c r="F100" s="20"/>
      <c r="G100" s="308"/>
      <c r="H100" s="308"/>
      <c r="I100" s="49"/>
    </row>
    <row r="101" spans="1:255" ht="12.75" customHeight="1" thickBot="1" x14ac:dyDescent="0.25">
      <c r="A101" s="597"/>
      <c r="B101" s="13"/>
      <c r="C101" s="88" t="s">
        <v>72</v>
      </c>
      <c r="D101" s="10"/>
      <c r="E101" s="308"/>
      <c r="F101" s="20"/>
      <c r="G101" s="308"/>
      <c r="H101" s="308"/>
      <c r="I101" s="49"/>
    </row>
    <row r="102" spans="1:255" ht="12.75" customHeight="1" thickBot="1" x14ac:dyDescent="0.25">
      <c r="A102" s="597"/>
      <c r="B102" s="13"/>
      <c r="C102" s="88" t="s">
        <v>73</v>
      </c>
      <c r="D102" s="9"/>
      <c r="E102" s="205"/>
      <c r="F102" s="20"/>
      <c r="G102" s="205"/>
      <c r="H102" s="205"/>
      <c r="I102" s="49"/>
    </row>
    <row r="103" spans="1:255" ht="12.75" customHeight="1" thickBot="1" x14ac:dyDescent="0.25">
      <c r="A103" s="597"/>
      <c r="B103" s="13"/>
      <c r="C103" s="88" t="s">
        <v>74</v>
      </c>
      <c r="D103" s="9"/>
      <c r="E103" s="205"/>
      <c r="F103" s="20"/>
      <c r="G103" s="205"/>
      <c r="H103" s="205"/>
      <c r="I103" s="49"/>
    </row>
    <row r="104" spans="1:255" ht="13.5" thickBot="1" x14ac:dyDescent="0.25">
      <c r="A104" s="597"/>
      <c r="B104" s="13"/>
      <c r="C104" s="88" t="s">
        <v>75</v>
      </c>
      <c r="D104" s="9"/>
      <c r="E104" s="205"/>
      <c r="F104" s="20"/>
      <c r="G104" s="205"/>
      <c r="H104" s="205"/>
      <c r="I104" s="49"/>
    </row>
    <row r="105" spans="1:255" ht="13.5" thickBot="1" x14ac:dyDescent="0.25">
      <c r="A105" s="597"/>
      <c r="B105" s="13"/>
      <c r="C105" s="88" t="s">
        <v>76</v>
      </c>
      <c r="D105" s="9"/>
      <c r="E105" s="205"/>
      <c r="F105" s="20"/>
      <c r="G105" s="205"/>
      <c r="H105" s="205"/>
      <c r="I105" s="49"/>
    </row>
    <row r="106" spans="1:255" ht="13.5" thickBot="1" x14ac:dyDescent="0.25">
      <c r="A106" s="597"/>
      <c r="B106" s="13"/>
      <c r="C106" s="88" t="s">
        <v>77</v>
      </c>
      <c r="D106" s="9"/>
      <c r="E106" s="205"/>
      <c r="F106" s="20"/>
      <c r="G106" s="205"/>
      <c r="H106" s="205"/>
      <c r="I106" s="49"/>
    </row>
    <row r="107" spans="1:255" ht="13.5" thickBot="1" x14ac:dyDescent="0.25">
      <c r="A107" s="597"/>
      <c r="B107" s="13"/>
      <c r="C107" s="88" t="s">
        <v>78</v>
      </c>
      <c r="D107" s="9"/>
      <c r="E107" s="205"/>
      <c r="F107" s="20"/>
      <c r="G107" s="205"/>
      <c r="H107" s="205"/>
      <c r="I107" s="49"/>
    </row>
    <row r="108" spans="1:255" ht="13.5" thickBot="1" x14ac:dyDescent="0.25">
      <c r="A108" s="598"/>
      <c r="B108" s="13"/>
      <c r="C108" s="88" t="s">
        <v>79</v>
      </c>
      <c r="D108" s="214"/>
      <c r="E108" s="217"/>
      <c r="F108" s="214"/>
      <c r="G108" s="217"/>
      <c r="H108" s="217"/>
      <c r="I108" s="49"/>
    </row>
    <row r="109" spans="1:255" ht="26.25" thickBot="1" x14ac:dyDescent="0.25">
      <c r="A109" s="120" t="s">
        <v>87</v>
      </c>
      <c r="B109" s="167"/>
      <c r="C109" s="88" t="s">
        <v>86</v>
      </c>
      <c r="D109" s="241"/>
      <c r="E109" s="242"/>
      <c r="F109" s="241"/>
      <c r="G109" s="242"/>
      <c r="H109" s="242"/>
      <c r="I109" s="49">
        <v>1924.35</v>
      </c>
    </row>
    <row r="110" spans="1:255" ht="13.5" thickBot="1" x14ac:dyDescent="0.25">
      <c r="A110" s="46"/>
      <c r="B110" s="79">
        <f>SUM(B97:B109)</f>
        <v>0</v>
      </c>
      <c r="C110" s="78"/>
      <c r="D110" s="79"/>
      <c r="E110" s="80"/>
      <c r="F110" s="78"/>
      <c r="G110" s="78"/>
      <c r="H110" s="79" t="s">
        <v>16</v>
      </c>
      <c r="I110" s="79">
        <f>SUM(I97:I109)</f>
        <v>1924.35</v>
      </c>
    </row>
    <row r="111" spans="1:255" ht="51.75" thickBot="1" x14ac:dyDescent="0.25">
      <c r="A111" s="137" t="s">
        <v>97</v>
      </c>
      <c r="B111" s="117" t="s">
        <v>15</v>
      </c>
      <c r="C111" s="117" t="s">
        <v>4</v>
      </c>
      <c r="D111" s="117" t="s">
        <v>22</v>
      </c>
      <c r="E111" s="285" t="s">
        <v>17</v>
      </c>
      <c r="F111" s="117" t="s">
        <v>18</v>
      </c>
      <c r="G111" s="117" t="s">
        <v>9</v>
      </c>
      <c r="H111" s="117" t="s">
        <v>12</v>
      </c>
      <c r="I111" s="118" t="s">
        <v>11</v>
      </c>
    </row>
    <row r="112" spans="1:255" ht="13.5" thickBot="1" x14ac:dyDescent="0.25">
      <c r="A112" s="209"/>
      <c r="B112" s="188"/>
      <c r="C112" s="73" t="s">
        <v>86</v>
      </c>
      <c r="D112" s="166"/>
      <c r="E112" s="53"/>
      <c r="F112" s="53"/>
      <c r="G112" s="53"/>
      <c r="H112" s="156"/>
      <c r="I112" s="571">
        <v>3049.68</v>
      </c>
    </row>
    <row r="113" spans="1:9" ht="13.5" thickBot="1" x14ac:dyDescent="0.25">
      <c r="A113" s="137"/>
      <c r="B113" s="277"/>
      <c r="C113" s="78"/>
      <c r="D113" s="79"/>
      <c r="E113" s="80"/>
      <c r="F113" s="78"/>
      <c r="G113" s="78"/>
      <c r="H113" s="79"/>
      <c r="I113" s="81">
        <f>SUM(I112)</f>
        <v>3049.68</v>
      </c>
    </row>
    <row r="114" spans="1:9" ht="12.75" customHeight="1" x14ac:dyDescent="0.2">
      <c r="A114" s="9"/>
      <c r="B114" s="9"/>
      <c r="C114" s="9"/>
      <c r="D114" s="9"/>
      <c r="E114" s="9"/>
      <c r="F114" s="20"/>
      <c r="G114" s="20"/>
      <c r="H114" s="20"/>
      <c r="I114" s="20"/>
    </row>
    <row r="115" spans="1:9" ht="12.75" customHeight="1" x14ac:dyDescent="0.2">
      <c r="A115" s="21" t="s">
        <v>20</v>
      </c>
      <c r="B115" s="22"/>
      <c r="C115" s="23"/>
      <c r="D115" s="4" t="s">
        <v>8</v>
      </c>
      <c r="E115" s="4" t="s">
        <v>5</v>
      </c>
      <c r="F115" s="122" t="s">
        <v>6</v>
      </c>
    </row>
    <row r="116" spans="1:9" ht="12.75" customHeight="1" x14ac:dyDescent="0.2">
      <c r="A116" s="593" t="s">
        <v>14</v>
      </c>
      <c r="B116" s="594"/>
      <c r="C116" s="25"/>
      <c r="D116" s="26">
        <f>B18</f>
        <v>4648.4957299999996</v>
      </c>
      <c r="E116" s="26">
        <f>I18</f>
        <v>0</v>
      </c>
      <c r="F116" s="123">
        <f>D116+E116</f>
        <v>4648.4957299999996</v>
      </c>
    </row>
    <row r="117" spans="1:9" ht="12.75" customHeight="1" x14ac:dyDescent="0.2">
      <c r="A117" s="593" t="s">
        <v>1603</v>
      </c>
      <c r="B117" s="594"/>
      <c r="C117" s="25"/>
      <c r="D117" s="26">
        <f>B32</f>
        <v>2114.9913000000001</v>
      </c>
      <c r="E117" s="26">
        <f>I32</f>
        <v>0</v>
      </c>
      <c r="F117" s="123">
        <f>D117+E117</f>
        <v>2114.9913000000001</v>
      </c>
    </row>
    <row r="118" spans="1:9" ht="12.75" customHeight="1" x14ac:dyDescent="0.2">
      <c r="A118" s="593" t="s">
        <v>13</v>
      </c>
      <c r="B118" s="594"/>
      <c r="C118" s="25"/>
      <c r="D118" s="26">
        <f>B47</f>
        <v>531.97</v>
      </c>
      <c r="E118" s="26">
        <f>I47</f>
        <v>5.3</v>
      </c>
      <c r="F118" s="123">
        <f>D118+E118</f>
        <v>537.27</v>
      </c>
    </row>
    <row r="119" spans="1:9" ht="12.75" customHeight="1" x14ac:dyDescent="0.2">
      <c r="A119" s="593" t="s">
        <v>383</v>
      </c>
      <c r="B119" s="594"/>
      <c r="C119" s="25"/>
      <c r="D119" s="26">
        <f>B62</f>
        <v>0</v>
      </c>
      <c r="E119" s="26">
        <f>I62</f>
        <v>0</v>
      </c>
      <c r="F119" s="123">
        <f>D119+E119</f>
        <v>0</v>
      </c>
      <c r="G119" s="56"/>
    </row>
    <row r="120" spans="1:9" ht="12.75" customHeight="1" x14ac:dyDescent="0.2">
      <c r="A120" s="593" t="s">
        <v>25</v>
      </c>
      <c r="B120" s="594"/>
      <c r="C120" s="25"/>
      <c r="D120" s="26">
        <f>B95</f>
        <v>0</v>
      </c>
      <c r="E120" s="26">
        <f>I95</f>
        <v>0</v>
      </c>
      <c r="F120" s="123">
        <f>D120+E120</f>
        <v>0</v>
      </c>
      <c r="G120" s="56"/>
    </row>
    <row r="121" spans="1:9" ht="12.75" customHeight="1" x14ac:dyDescent="0.2">
      <c r="A121" s="607" t="s">
        <v>68</v>
      </c>
      <c r="B121" s="608"/>
      <c r="C121" s="248"/>
      <c r="D121" s="249"/>
      <c r="E121" s="249"/>
      <c r="F121" s="245">
        <f>F122+F123+F124+F125</f>
        <v>16860.45</v>
      </c>
      <c r="G121" s="56"/>
    </row>
    <row r="122" spans="1:9" ht="12.75" customHeight="1" x14ac:dyDescent="0.2">
      <c r="A122" s="605" t="s">
        <v>81</v>
      </c>
      <c r="B122" s="606"/>
      <c r="C122" s="25"/>
      <c r="D122" s="26"/>
      <c r="E122" s="26"/>
      <c r="F122" s="123">
        <f>I76</f>
        <v>9875.2199999999993</v>
      </c>
      <c r="G122" s="56"/>
    </row>
    <row r="123" spans="1:9" ht="12.75" customHeight="1" x14ac:dyDescent="0.2">
      <c r="A123" s="605" t="s">
        <v>91</v>
      </c>
      <c r="B123" s="606"/>
      <c r="C123" s="25"/>
      <c r="D123" s="26"/>
      <c r="E123" s="26"/>
      <c r="F123" s="123">
        <f>I77</f>
        <v>4949.5600000000004</v>
      </c>
      <c r="G123" s="56"/>
    </row>
    <row r="124" spans="1:9" ht="12.75" customHeight="1" x14ac:dyDescent="0.2">
      <c r="A124" s="605" t="s">
        <v>85</v>
      </c>
      <c r="B124" s="606"/>
      <c r="C124" s="25"/>
      <c r="D124" s="26"/>
      <c r="E124" s="26"/>
      <c r="F124" s="123">
        <f>I78</f>
        <v>349.86</v>
      </c>
      <c r="G124" s="56"/>
    </row>
    <row r="125" spans="1:9" ht="12.75" customHeight="1" x14ac:dyDescent="0.2">
      <c r="A125" s="605" t="s">
        <v>90</v>
      </c>
      <c r="B125" s="606"/>
      <c r="C125" s="25"/>
      <c r="D125" s="26"/>
      <c r="E125" s="26"/>
      <c r="F125" s="123">
        <f>I79</f>
        <v>1685.81</v>
      </c>
      <c r="G125" s="56"/>
    </row>
    <row r="126" spans="1:9" ht="12.75" customHeight="1" x14ac:dyDescent="0.2">
      <c r="A126" s="614" t="s">
        <v>2</v>
      </c>
      <c r="B126" s="615"/>
      <c r="C126" s="25"/>
      <c r="D126" s="26">
        <f>B110</f>
        <v>0</v>
      </c>
      <c r="E126" s="26"/>
      <c r="F126" s="123">
        <f>D126+E126+I110</f>
        <v>1924.35</v>
      </c>
      <c r="G126" s="56"/>
    </row>
    <row r="127" spans="1:9" ht="12.75" customHeight="1" x14ac:dyDescent="0.2">
      <c r="A127" s="614" t="s">
        <v>97</v>
      </c>
      <c r="B127" s="615"/>
      <c r="C127" s="25"/>
      <c r="D127" s="26"/>
      <c r="E127" s="26"/>
      <c r="F127" s="123">
        <f>I113</f>
        <v>3049.68</v>
      </c>
      <c r="G127" s="56"/>
    </row>
    <row r="128" spans="1:9" ht="12.75" customHeight="1" x14ac:dyDescent="0.2">
      <c r="A128" s="612" t="s">
        <v>21</v>
      </c>
      <c r="B128" s="613"/>
      <c r="C128" s="27"/>
      <c r="D128" s="28">
        <f>SUM(D116:D126)</f>
        <v>7295.4570300000005</v>
      </c>
      <c r="E128" s="28">
        <f>SUM(E116:E120)</f>
        <v>5.3</v>
      </c>
      <c r="F128" s="124">
        <f>F116+F117+F118+F119+F120+F121+F126+F127</f>
        <v>29135.23703</v>
      </c>
    </row>
  </sheetData>
  <autoFilter ref="A5:I95"/>
  <mergeCells count="18">
    <mergeCell ref="A97:A108"/>
    <mergeCell ref="G1:H1"/>
    <mergeCell ref="A64:A76"/>
    <mergeCell ref="A122:B122"/>
    <mergeCell ref="A1:B1"/>
    <mergeCell ref="A127:B127"/>
    <mergeCell ref="A121:B121"/>
    <mergeCell ref="A124:B124"/>
    <mergeCell ref="G2:H2"/>
    <mergeCell ref="A123:B123"/>
    <mergeCell ref="A125:B125"/>
    <mergeCell ref="A128:B128"/>
    <mergeCell ref="A116:B116"/>
    <mergeCell ref="A117:B117"/>
    <mergeCell ref="A118:B118"/>
    <mergeCell ref="A126:B126"/>
    <mergeCell ref="A120:B120"/>
    <mergeCell ref="A119:B119"/>
  </mergeCells>
  <phoneticPr fontId="0" type="noConversion"/>
  <pageMargins left="0.55118110236220474" right="0.55118110236220474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7"/>
  <dimension ref="A1:IU113"/>
  <sheetViews>
    <sheetView topLeftCell="A91" zoomScaleNormal="100" workbookViewId="0">
      <selection activeCell="A103" sqref="A103:B103"/>
    </sheetView>
  </sheetViews>
  <sheetFormatPr defaultRowHeight="12.75" customHeight="1" x14ac:dyDescent="0.2"/>
  <cols>
    <col min="1" max="1" width="24.140625" customWidth="1"/>
    <col min="2" max="3" width="10.28515625" customWidth="1"/>
    <col min="4" max="4" width="20.28515625" customWidth="1"/>
    <col min="5" max="5" width="18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107.5</v>
      </c>
      <c r="E2" s="5">
        <v>20430.54</v>
      </c>
      <c r="F2" s="6">
        <v>10205.4</v>
      </c>
      <c r="G2" s="586">
        <f>E2-F2</f>
        <v>10225.140000000001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59</v>
      </c>
      <c r="E3" s="1">
        <v>8</v>
      </c>
      <c r="F3" s="1"/>
      <c r="G3" s="1"/>
      <c r="H3" s="1" t="s">
        <v>24</v>
      </c>
      <c r="I3" s="8">
        <f>F2-F113</f>
        <v>-7364.7243199999994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6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374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230"/>
      <c r="B6" s="107">
        <v>585.96</v>
      </c>
      <c r="C6" s="58" t="s">
        <v>65</v>
      </c>
      <c r="D6" s="67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230"/>
      <c r="B7" s="125">
        <v>584.24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230"/>
      <c r="B8" s="109">
        <v>660.07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30"/>
      <c r="B9" s="109">
        <v>585.42999999999995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30"/>
      <c r="B10" s="109">
        <v>541.29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30"/>
      <c r="B11" s="109">
        <v>480.49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4"/>
      <c r="B12" s="109">
        <v>407.87</v>
      </c>
      <c r="C12" s="88" t="s">
        <v>74</v>
      </c>
      <c r="D12" s="89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224"/>
      <c r="B13" s="109">
        <v>333.95850000000002</v>
      </c>
      <c r="C13" s="88" t="s">
        <v>75</v>
      </c>
      <c r="D13" s="89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4"/>
      <c r="B14" s="109">
        <v>363.0874</v>
      </c>
      <c r="C14" s="88" t="s">
        <v>76</v>
      </c>
      <c r="D14" s="89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4"/>
      <c r="B15" s="109">
        <v>367.6404</v>
      </c>
      <c r="C15" s="88" t="s">
        <v>77</v>
      </c>
      <c r="D15" s="89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4"/>
      <c r="B16" s="109">
        <v>397.68310000000002</v>
      </c>
      <c r="C16" s="88" t="s">
        <v>78</v>
      </c>
      <c r="D16" s="89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4"/>
      <c r="B17" s="109">
        <v>396.4468</v>
      </c>
      <c r="C17" s="88" t="s">
        <v>79</v>
      </c>
      <c r="D17" s="89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222"/>
      <c r="B18" s="111">
        <f>SUM(B6:B17)</f>
        <v>5704.1661999999997</v>
      </c>
      <c r="C18" s="112"/>
      <c r="D18" s="111"/>
      <c r="E18" s="113"/>
      <c r="F18" s="112"/>
      <c r="G18" s="112"/>
      <c r="H18" s="111" t="s">
        <v>16</v>
      </c>
      <c r="I18" s="235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374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230"/>
      <c r="B20" s="107">
        <v>232.79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9" ht="12.75" customHeight="1" thickBot="1" x14ac:dyDescent="0.25">
      <c r="A21" s="230"/>
      <c r="B21" s="125">
        <v>195.25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9" ht="12.75" customHeight="1" thickBot="1" x14ac:dyDescent="0.25">
      <c r="A22" s="230"/>
      <c r="B22" s="109">
        <v>135.6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9" ht="12.75" customHeight="1" thickBot="1" x14ac:dyDescent="0.25">
      <c r="A23" s="230"/>
      <c r="B23" s="109">
        <v>181.4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230"/>
      <c r="B24" s="109">
        <v>180.67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30"/>
      <c r="B25" s="109">
        <v>178.09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4"/>
      <c r="B26" s="109">
        <v>87.795100000000005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4"/>
      <c r="B27" s="109">
        <v>90.703479999999999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4"/>
      <c r="B28" s="109">
        <v>106.6568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4"/>
      <c r="B29" s="109">
        <v>84.994169999999997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4"/>
      <c r="B30" s="109">
        <v>110.5321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4"/>
      <c r="B31" s="109">
        <v>95.206469999999996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2"/>
      <c r="B32" s="111">
        <f>SUM(B20:B31)</f>
        <v>1679.6881199999998</v>
      </c>
      <c r="C32" s="112"/>
      <c r="D32" s="111"/>
      <c r="E32" s="113"/>
      <c r="F32" s="112"/>
      <c r="G32" s="112"/>
      <c r="H32" s="111" t="s">
        <v>16</v>
      </c>
      <c r="I32" s="235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374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390">
        <v>43.64</v>
      </c>
      <c r="C34" s="58" t="s">
        <v>65</v>
      </c>
      <c r="D34" s="67"/>
      <c r="E34" s="59"/>
      <c r="F34" s="59"/>
      <c r="G34" s="59"/>
      <c r="H34" s="60"/>
      <c r="I34" s="61">
        <f t="shared" ref="I34:I45" si="2">G34*H34</f>
        <v>0</v>
      </c>
    </row>
    <row r="35" spans="1:9" ht="12.75" customHeight="1" thickBot="1" x14ac:dyDescent="0.25">
      <c r="A35" s="230"/>
      <c r="B35" s="390">
        <v>45.18</v>
      </c>
      <c r="C35" s="126" t="s">
        <v>66</v>
      </c>
      <c r="D35" s="127"/>
      <c r="E35" s="128"/>
      <c r="F35" s="128"/>
      <c r="G35" s="128"/>
      <c r="H35" s="129"/>
      <c r="I35" s="130">
        <f t="shared" si="2"/>
        <v>0</v>
      </c>
    </row>
    <row r="36" spans="1:9" ht="12.75" customHeight="1" thickBot="1" x14ac:dyDescent="0.25">
      <c r="A36" s="230"/>
      <c r="B36" s="390">
        <v>43.12</v>
      </c>
      <c r="C36" s="88" t="s">
        <v>69</v>
      </c>
      <c r="D36" s="89"/>
      <c r="E36" s="47"/>
      <c r="F36" s="47"/>
      <c r="G36" s="47"/>
      <c r="H36" s="48"/>
      <c r="I36" s="49">
        <f t="shared" si="2"/>
        <v>0</v>
      </c>
    </row>
    <row r="37" spans="1:9" ht="12.75" customHeight="1" thickBot="1" x14ac:dyDescent="0.25">
      <c r="A37" s="230"/>
      <c r="B37" s="390">
        <v>43.1</v>
      </c>
      <c r="C37" s="88" t="s">
        <v>71</v>
      </c>
      <c r="D37" s="89"/>
      <c r="E37" s="47"/>
      <c r="F37" s="47"/>
      <c r="G37" s="47"/>
      <c r="H37" s="48"/>
      <c r="I37" s="49">
        <f t="shared" si="2"/>
        <v>0</v>
      </c>
    </row>
    <row r="38" spans="1:9" ht="12.75" customHeight="1" thickBot="1" x14ac:dyDescent="0.25">
      <c r="A38" s="230"/>
      <c r="B38" s="390">
        <v>43.55</v>
      </c>
      <c r="C38" s="88" t="s">
        <v>72</v>
      </c>
      <c r="D38" s="89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230"/>
      <c r="B39" s="390">
        <v>43.3</v>
      </c>
      <c r="C39" s="88" t="s">
        <v>73</v>
      </c>
      <c r="D39" s="89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224"/>
      <c r="B40" s="109">
        <v>32.65</v>
      </c>
      <c r="C40" s="88" t="s">
        <v>74</v>
      </c>
      <c r="D40" s="89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224"/>
      <c r="B41" s="109">
        <v>42.12</v>
      </c>
      <c r="C41" s="88" t="s">
        <v>75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224"/>
      <c r="B42" s="109">
        <v>34.979999999999997</v>
      </c>
      <c r="C42" s="88" t="s">
        <v>76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224"/>
      <c r="B43" s="109">
        <v>32.68</v>
      </c>
      <c r="C43" s="88" t="s">
        <v>77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224"/>
      <c r="B44" s="109">
        <v>36.83</v>
      </c>
      <c r="C44" s="88" t="s">
        <v>78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224"/>
      <c r="B45" s="109">
        <v>36.96</v>
      </c>
      <c r="C45" s="88" t="s">
        <v>79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x14ac:dyDescent="0.2">
      <c r="A46" s="224"/>
      <c r="B46" s="188"/>
      <c r="C46" s="73" t="s">
        <v>86</v>
      </c>
      <c r="D46" s="166"/>
      <c r="E46" s="53"/>
      <c r="F46" s="53"/>
      <c r="G46" s="53"/>
      <c r="H46" s="156"/>
      <c r="I46" s="168">
        <v>4.5</v>
      </c>
    </row>
    <row r="47" spans="1:9" ht="12.75" customHeight="1" thickBot="1" x14ac:dyDescent="0.25">
      <c r="A47" s="224"/>
      <c r="B47" s="18">
        <f>SUM(B34:B45)</f>
        <v>478.10999999999996</v>
      </c>
      <c r="C47" s="17"/>
      <c r="D47" s="18"/>
      <c r="E47" s="19"/>
      <c r="F47" s="17"/>
      <c r="G47" s="17"/>
      <c r="H47" s="18" t="s">
        <v>16</v>
      </c>
      <c r="I47" s="236">
        <f>SUM(I34:I46)</f>
        <v>4.5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3.5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3.5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x14ac:dyDescent="0.2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5.5" x14ac:dyDescent="0.2">
      <c r="A63" s="224" t="s">
        <v>7</v>
      </c>
      <c r="B63" s="11" t="s">
        <v>15</v>
      </c>
      <c r="C63" s="11" t="s">
        <v>4</v>
      </c>
      <c r="D63" s="11" t="s">
        <v>22</v>
      </c>
      <c r="E63" s="373" t="s">
        <v>17</v>
      </c>
      <c r="F63" s="11" t="s">
        <v>18</v>
      </c>
      <c r="G63" s="11" t="s">
        <v>9</v>
      </c>
      <c r="H63" s="11" t="s">
        <v>12</v>
      </c>
      <c r="I63" s="437" t="s">
        <v>11</v>
      </c>
    </row>
    <row r="64" spans="1:9" ht="25.5" x14ac:dyDescent="0.2">
      <c r="A64" s="224" t="s">
        <v>91</v>
      </c>
      <c r="B64" s="13"/>
      <c r="C64" s="13"/>
      <c r="D64" s="14"/>
      <c r="E64" s="15"/>
      <c r="F64" s="15"/>
      <c r="G64" s="15"/>
      <c r="H64" s="16"/>
      <c r="I64" s="43">
        <v>4424.7</v>
      </c>
    </row>
    <row r="65" spans="1:255" ht="12.75" customHeight="1" x14ac:dyDescent="0.2">
      <c r="A65" s="224" t="s">
        <v>83</v>
      </c>
      <c r="B65" s="13"/>
      <c r="C65" s="13" t="s">
        <v>86</v>
      </c>
      <c r="D65" s="14"/>
      <c r="E65" s="15"/>
      <c r="F65" s="15"/>
      <c r="G65" s="15"/>
      <c r="H65" s="16"/>
      <c r="I65" s="43">
        <v>306.14</v>
      </c>
    </row>
    <row r="66" spans="1:255" ht="12.75" customHeight="1" x14ac:dyDescent="0.2">
      <c r="A66" s="224" t="s">
        <v>85</v>
      </c>
      <c r="B66" s="13"/>
      <c r="C66" s="13" t="s">
        <v>86</v>
      </c>
      <c r="D66" s="14"/>
      <c r="E66" s="15"/>
      <c r="F66" s="15"/>
      <c r="G66" s="15"/>
      <c r="H66" s="16"/>
      <c r="I66" s="43">
        <v>320</v>
      </c>
    </row>
    <row r="67" spans="1:255" s="45" customFormat="1" ht="13.5" thickBot="1" x14ac:dyDescent="0.25">
      <c r="A67" s="224"/>
      <c r="B67" s="17"/>
      <c r="C67" s="17"/>
      <c r="D67" s="18"/>
      <c r="E67" s="19"/>
      <c r="F67" s="17"/>
      <c r="G67" s="17"/>
      <c r="H67" s="18" t="s">
        <v>16</v>
      </c>
      <c r="I67" s="236">
        <f>SUM(I64:I66)</f>
        <v>5050.84</v>
      </c>
      <c r="J67" s="56"/>
      <c r="K67" s="56"/>
      <c r="L67" s="56"/>
      <c r="M67" s="56"/>
      <c r="N67" s="56"/>
      <c r="O67" s="56"/>
      <c r="P67" s="56"/>
      <c r="Q67" s="56"/>
      <c r="R67" s="56"/>
      <c r="T67" s="56"/>
      <c r="U67" s="56"/>
      <c r="V67" s="56"/>
      <c r="W67" s="56"/>
      <c r="X67" s="56"/>
      <c r="Y67" s="56"/>
      <c r="Z67" s="56"/>
      <c r="AA67" s="56"/>
      <c r="AB67" s="56"/>
      <c r="AD67" s="56"/>
      <c r="AE67" s="56"/>
      <c r="AF67" s="56"/>
      <c r="AG67" s="56"/>
      <c r="AH67" s="56"/>
      <c r="AI67" s="56"/>
      <c r="AJ67" s="56"/>
      <c r="AK67" s="56"/>
      <c r="AL67" s="56"/>
      <c r="AN67" s="56"/>
      <c r="AO67" s="56"/>
      <c r="AP67" s="56"/>
      <c r="AQ67" s="56"/>
      <c r="AR67" s="56"/>
      <c r="AS67" s="56"/>
      <c r="AT67" s="56"/>
      <c r="AU67" s="56"/>
      <c r="AV67" s="56"/>
      <c r="AX67" s="56"/>
      <c r="AY67" s="56"/>
      <c r="AZ67" s="56"/>
      <c r="BA67" s="56"/>
      <c r="BB67" s="56"/>
      <c r="BC67" s="56"/>
      <c r="BD67" s="56"/>
      <c r="BE67" s="56"/>
      <c r="BF67" s="56"/>
      <c r="BH67" s="56"/>
      <c r="BI67" s="56"/>
      <c r="BJ67" s="56"/>
      <c r="BK67" s="56"/>
      <c r="BL67" s="56"/>
      <c r="BM67" s="56"/>
      <c r="BN67" s="56"/>
      <c r="BO67" s="56"/>
      <c r="BP67" s="56"/>
      <c r="BR67" s="56"/>
      <c r="BS67" s="56"/>
      <c r="BT67" s="56"/>
      <c r="BU67" s="56"/>
      <c r="BV67" s="56"/>
      <c r="BW67" s="56"/>
      <c r="BX67" s="56"/>
      <c r="BY67" s="56"/>
      <c r="BZ67" s="56"/>
      <c r="CB67" s="56"/>
      <c r="CC67" s="56"/>
      <c r="CD67" s="56"/>
      <c r="CE67" s="56"/>
      <c r="CF67" s="56"/>
      <c r="CG67" s="56"/>
      <c r="CH67" s="56"/>
      <c r="CI67" s="56"/>
      <c r="CJ67" s="56"/>
      <c r="CL67" s="56"/>
      <c r="CM67" s="56"/>
      <c r="CN67" s="56"/>
      <c r="CO67" s="56"/>
      <c r="CP67" s="56"/>
      <c r="CQ67" s="56"/>
      <c r="CR67" s="56"/>
      <c r="CS67" s="56"/>
      <c r="CT67" s="56"/>
      <c r="CV67" s="56"/>
      <c r="CW67" s="56"/>
      <c r="CX67" s="56"/>
      <c r="CY67" s="56"/>
      <c r="CZ67" s="56"/>
      <c r="DA67" s="56"/>
      <c r="DB67" s="56"/>
      <c r="DC67" s="56"/>
      <c r="DD67" s="56"/>
      <c r="DF67" s="56"/>
      <c r="DG67" s="56"/>
      <c r="DH67" s="56"/>
      <c r="DI67" s="56"/>
      <c r="DJ67" s="56"/>
      <c r="DK67" s="56"/>
      <c r="DL67" s="56"/>
      <c r="DM67" s="56"/>
      <c r="DN67" s="56"/>
      <c r="DP67" s="56"/>
      <c r="DQ67" s="56"/>
      <c r="DR67" s="56"/>
      <c r="DS67" s="56"/>
      <c r="DT67" s="56"/>
      <c r="DU67" s="56"/>
      <c r="DV67" s="56"/>
      <c r="DW67" s="56"/>
      <c r="DX67" s="56"/>
      <c r="DZ67" s="56"/>
      <c r="EA67" s="56"/>
      <c r="EB67" s="56"/>
      <c r="EC67" s="56"/>
      <c r="ED67" s="56"/>
      <c r="EE67" s="56"/>
      <c r="EF67" s="56"/>
      <c r="EG67" s="56"/>
      <c r="EH67" s="56"/>
      <c r="EJ67" s="56"/>
      <c r="EK67" s="56"/>
      <c r="EL67" s="56"/>
      <c r="EM67" s="56"/>
      <c r="EN67" s="56"/>
      <c r="EO67" s="56"/>
      <c r="EP67" s="56"/>
      <c r="EQ67" s="56"/>
      <c r="ER67" s="56"/>
      <c r="ET67" s="56"/>
      <c r="EU67" s="56"/>
      <c r="EV67" s="56"/>
      <c r="EW67" s="56"/>
      <c r="EX67" s="56"/>
      <c r="EY67" s="56"/>
      <c r="EZ67" s="56"/>
      <c r="FA67" s="56"/>
      <c r="FB67" s="56"/>
      <c r="FD67" s="56"/>
      <c r="FE67" s="56"/>
      <c r="FF67" s="56"/>
      <c r="FG67" s="56"/>
      <c r="FH67" s="56"/>
      <c r="FI67" s="56"/>
      <c r="FJ67" s="56"/>
      <c r="FK67" s="56"/>
      <c r="FL67" s="56"/>
      <c r="FN67" s="56"/>
      <c r="FO67" s="56"/>
      <c r="FP67" s="56"/>
      <c r="FQ67" s="56"/>
      <c r="FR67" s="56"/>
      <c r="FS67" s="56"/>
      <c r="FT67" s="56"/>
      <c r="FU67" s="56"/>
      <c r="FV67" s="56"/>
      <c r="FX67" s="56"/>
      <c r="FY67" s="56"/>
      <c r="FZ67" s="56"/>
      <c r="GA67" s="56"/>
      <c r="GB67" s="56"/>
      <c r="GC67" s="56"/>
      <c r="GD67" s="56"/>
      <c r="GE67" s="56"/>
      <c r="GF67" s="56"/>
      <c r="GH67" s="56"/>
      <c r="GI67" s="56"/>
      <c r="GJ67" s="56"/>
      <c r="GK67" s="56"/>
      <c r="GL67" s="56"/>
      <c r="GM67" s="56"/>
      <c r="GN67" s="56"/>
      <c r="GO67" s="56"/>
      <c r="GP67" s="56"/>
      <c r="GR67" s="56"/>
      <c r="GS67" s="56"/>
      <c r="GT67" s="56"/>
      <c r="GU67" s="56"/>
      <c r="GV67" s="56"/>
      <c r="GW67" s="56"/>
      <c r="GX67" s="56"/>
      <c r="GY67" s="56"/>
      <c r="GZ67" s="56"/>
      <c r="HB67" s="56"/>
      <c r="HC67" s="56"/>
      <c r="HD67" s="56"/>
      <c r="HE67" s="56"/>
      <c r="HF67" s="56"/>
      <c r="HG67" s="56"/>
      <c r="HH67" s="56"/>
      <c r="HI67" s="56"/>
      <c r="HJ67" s="56"/>
      <c r="HL67" s="56"/>
      <c r="HM67" s="56"/>
      <c r="HN67" s="56"/>
      <c r="HO67" s="56"/>
      <c r="HP67" s="56"/>
      <c r="HQ67" s="56"/>
      <c r="HR67" s="56"/>
      <c r="HS67" s="56"/>
      <c r="HT67" s="56"/>
      <c r="HV67" s="56"/>
      <c r="HW67" s="56"/>
      <c r="HX67" s="56"/>
      <c r="HY67" s="56"/>
      <c r="HZ67" s="56"/>
      <c r="IA67" s="56"/>
      <c r="IB67" s="56"/>
      <c r="IC67" s="56"/>
      <c r="ID67" s="56"/>
      <c r="IF67" s="56"/>
      <c r="IG67" s="56"/>
      <c r="IH67" s="56"/>
      <c r="II67" s="56"/>
      <c r="IJ67" s="56"/>
      <c r="IK67" s="56"/>
      <c r="IL67" s="56"/>
      <c r="IM67" s="56"/>
      <c r="IN67" s="56"/>
      <c r="IP67" s="56"/>
      <c r="IQ67" s="56"/>
      <c r="IR67" s="56"/>
      <c r="IS67" s="56"/>
      <c r="IT67" s="56"/>
      <c r="IU67" s="56"/>
    </row>
    <row r="68" spans="1:255" ht="64.5" thickBot="1" x14ac:dyDescent="0.25">
      <c r="A68" s="120" t="s">
        <v>96</v>
      </c>
      <c r="B68" s="30" t="s">
        <v>15</v>
      </c>
      <c r="C68" s="30" t="s">
        <v>4</v>
      </c>
      <c r="D68" s="30" t="s">
        <v>22</v>
      </c>
      <c r="E68" s="372" t="s">
        <v>17</v>
      </c>
      <c r="F68" s="30" t="s">
        <v>18</v>
      </c>
      <c r="G68" s="30" t="s">
        <v>9</v>
      </c>
      <c r="H68" s="30" t="s">
        <v>12</v>
      </c>
      <c r="I68" s="232" t="s">
        <v>11</v>
      </c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customHeight="1" thickBot="1" x14ac:dyDescent="0.25">
      <c r="A69" s="230"/>
      <c r="B69" s="109">
        <v>0</v>
      </c>
      <c r="C69" s="58" t="s">
        <v>65</v>
      </c>
      <c r="D69" s="67"/>
      <c r="E69" s="59"/>
      <c r="F69" s="59"/>
      <c r="G69" s="59"/>
      <c r="H69" s="60"/>
      <c r="I69" s="61">
        <f t="shared" ref="I69:I80" si="3">G69*H69</f>
        <v>0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customHeight="1" thickBot="1" x14ac:dyDescent="0.25">
      <c r="A70" s="230"/>
      <c r="B70" s="109">
        <v>0</v>
      </c>
      <c r="C70" s="126" t="s">
        <v>66</v>
      </c>
      <c r="D70" s="127"/>
      <c r="E70" s="128"/>
      <c r="F70" s="128"/>
      <c r="G70" s="128"/>
      <c r="H70" s="129"/>
      <c r="I70" s="130">
        <f t="shared" si="3"/>
        <v>0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230"/>
      <c r="B71" s="109">
        <v>0</v>
      </c>
      <c r="C71" s="88" t="s">
        <v>69</v>
      </c>
      <c r="D71" s="89"/>
      <c r="E71" s="47"/>
      <c r="F71" s="47"/>
      <c r="G71" s="47"/>
      <c r="H71" s="48"/>
      <c r="I71" s="49">
        <f t="shared" si="3"/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30"/>
      <c r="B72" s="109">
        <v>0</v>
      </c>
      <c r="C72" s="88" t="s">
        <v>71</v>
      </c>
      <c r="D72" s="89"/>
      <c r="E72" s="47"/>
      <c r="F72" s="47"/>
      <c r="G72" s="47"/>
      <c r="H72" s="48"/>
      <c r="I72" s="49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30"/>
      <c r="B73" s="109">
        <v>0</v>
      </c>
      <c r="C73" s="88" t="s">
        <v>72</v>
      </c>
      <c r="D73" s="89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30"/>
      <c r="B74" s="109">
        <v>0</v>
      </c>
      <c r="C74" s="88" t="s">
        <v>73</v>
      </c>
      <c r="D74" s="89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4"/>
      <c r="B75" s="109">
        <v>0</v>
      </c>
      <c r="C75" s="88" t="s">
        <v>74</v>
      </c>
      <c r="D75" s="89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4"/>
      <c r="B76" s="109">
        <v>0</v>
      </c>
      <c r="C76" s="88" t="s">
        <v>75</v>
      </c>
      <c r="D76" s="89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4"/>
      <c r="B77" s="109">
        <v>0</v>
      </c>
      <c r="C77" s="88" t="s">
        <v>76</v>
      </c>
      <c r="D77" s="89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4"/>
      <c r="B78" s="109">
        <v>0</v>
      </c>
      <c r="C78" s="88" t="s">
        <v>77</v>
      </c>
      <c r="D78" s="89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4"/>
      <c r="B79" s="109">
        <v>0</v>
      </c>
      <c r="C79" s="88" t="s">
        <v>78</v>
      </c>
      <c r="D79" s="89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3.5" thickBot="1" x14ac:dyDescent="0.25">
      <c r="A80" s="224"/>
      <c r="B80" s="109">
        <v>0</v>
      </c>
      <c r="C80" s="88" t="s">
        <v>79</v>
      </c>
      <c r="D80" s="89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4"/>
      <c r="B81" s="18">
        <f>SUM(B69:B80)</f>
        <v>0</v>
      </c>
      <c r="C81" s="17"/>
      <c r="D81" s="18"/>
      <c r="E81" s="19"/>
      <c r="F81" s="17"/>
      <c r="G81" s="17"/>
      <c r="H81" s="18" t="s">
        <v>16</v>
      </c>
      <c r="I81" s="236">
        <f>SUM(I69:I80)</f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52.5" customHeight="1" thickBot="1" x14ac:dyDescent="0.25">
      <c r="A82" s="194" t="s">
        <v>98</v>
      </c>
      <c r="B82" s="90" t="s">
        <v>15</v>
      </c>
      <c r="C82" s="90" t="s">
        <v>4</v>
      </c>
      <c r="D82" s="90" t="s">
        <v>22</v>
      </c>
      <c r="E82" s="371" t="s">
        <v>17</v>
      </c>
      <c r="F82" s="90" t="s">
        <v>18</v>
      </c>
      <c r="G82" s="90" t="s">
        <v>9</v>
      </c>
      <c r="H82" s="90" t="s">
        <v>12</v>
      </c>
      <c r="I82" s="92" t="s">
        <v>11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596"/>
      <c r="B83" s="109"/>
      <c r="C83" s="88" t="s">
        <v>65</v>
      </c>
      <c r="D83" s="212"/>
      <c r="E83" s="216"/>
      <c r="F83" s="213"/>
      <c r="G83" s="216"/>
      <c r="H83" s="216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597"/>
      <c r="B84" s="109"/>
      <c r="C84" s="88" t="s">
        <v>66</v>
      </c>
      <c r="D84" s="10"/>
      <c r="E84" s="308"/>
      <c r="F84" s="20"/>
      <c r="G84" s="308"/>
      <c r="H84" s="308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597"/>
      <c r="B85" s="109"/>
      <c r="C85" s="88" t="s">
        <v>69</v>
      </c>
      <c r="D85" s="10"/>
      <c r="E85" s="308"/>
      <c r="F85" s="20"/>
      <c r="G85" s="308"/>
      <c r="H85" s="308"/>
      <c r="I85" s="49"/>
    </row>
    <row r="86" spans="1:255" ht="13.5" thickBot="1" x14ac:dyDescent="0.25">
      <c r="A86" s="597"/>
      <c r="B86" s="109"/>
      <c r="C86" s="88" t="s">
        <v>71</v>
      </c>
      <c r="D86" s="10"/>
      <c r="E86" s="308"/>
      <c r="F86" s="20"/>
      <c r="G86" s="308"/>
      <c r="H86" s="308"/>
      <c r="I86" s="49"/>
    </row>
    <row r="87" spans="1:255" ht="12.75" customHeight="1" thickBot="1" x14ac:dyDescent="0.25">
      <c r="A87" s="597"/>
      <c r="B87" s="109"/>
      <c r="C87" s="88" t="s">
        <v>72</v>
      </c>
      <c r="D87" s="10"/>
      <c r="E87" s="308"/>
      <c r="F87" s="20"/>
      <c r="G87" s="308"/>
      <c r="H87" s="308"/>
      <c r="I87" s="49"/>
    </row>
    <row r="88" spans="1:255" ht="12.75" customHeight="1" thickBot="1" x14ac:dyDescent="0.25">
      <c r="A88" s="597"/>
      <c r="B88" s="109"/>
      <c r="C88" s="88" t="s">
        <v>73</v>
      </c>
      <c r="D88" s="9"/>
      <c r="E88" s="205"/>
      <c r="F88" s="20"/>
      <c r="G88" s="205"/>
      <c r="H88" s="205"/>
      <c r="I88" s="49"/>
    </row>
    <row r="89" spans="1:255" ht="12.75" customHeight="1" thickBot="1" x14ac:dyDescent="0.25">
      <c r="A89" s="597"/>
      <c r="B89" s="109"/>
      <c r="C89" s="88" t="s">
        <v>74</v>
      </c>
      <c r="D89" s="9"/>
      <c r="E89" s="205"/>
      <c r="F89" s="20"/>
      <c r="G89" s="205"/>
      <c r="H89" s="205"/>
      <c r="I89" s="49"/>
    </row>
    <row r="90" spans="1:255" ht="13.5" thickBot="1" x14ac:dyDescent="0.25">
      <c r="A90" s="597"/>
      <c r="B90" s="109"/>
      <c r="C90" s="88" t="s">
        <v>75</v>
      </c>
      <c r="D90" s="9"/>
      <c r="E90" s="205"/>
      <c r="F90" s="20"/>
      <c r="G90" s="205"/>
      <c r="H90" s="205"/>
      <c r="I90" s="49"/>
    </row>
    <row r="91" spans="1:255" ht="13.5" thickBot="1" x14ac:dyDescent="0.25">
      <c r="A91" s="597"/>
      <c r="B91" s="109"/>
      <c r="C91" s="88" t="s">
        <v>76</v>
      </c>
      <c r="D91" s="9"/>
      <c r="E91" s="205"/>
      <c r="F91" s="20"/>
      <c r="G91" s="205"/>
      <c r="H91" s="205"/>
      <c r="I91" s="49"/>
    </row>
    <row r="92" spans="1:255" ht="13.5" thickBot="1" x14ac:dyDescent="0.25">
      <c r="A92" s="597"/>
      <c r="B92" s="109"/>
      <c r="C92" s="88" t="s">
        <v>77</v>
      </c>
      <c r="D92" s="9"/>
      <c r="E92" s="205"/>
      <c r="F92" s="20"/>
      <c r="G92" s="205"/>
      <c r="H92" s="205"/>
      <c r="I92" s="49"/>
    </row>
    <row r="93" spans="1:255" ht="13.5" thickBot="1" x14ac:dyDescent="0.25">
      <c r="A93" s="597"/>
      <c r="B93" s="109"/>
      <c r="C93" s="88" t="s">
        <v>78</v>
      </c>
      <c r="D93" s="9"/>
      <c r="E93" s="205"/>
      <c r="F93" s="20"/>
      <c r="G93" s="205"/>
      <c r="H93" s="205"/>
      <c r="I93" s="49"/>
    </row>
    <row r="94" spans="1:255" ht="13.5" thickBot="1" x14ac:dyDescent="0.25">
      <c r="A94" s="598"/>
      <c r="B94" s="109"/>
      <c r="C94" s="88" t="s">
        <v>79</v>
      </c>
      <c r="D94" s="214"/>
      <c r="E94" s="217"/>
      <c r="F94" s="214"/>
      <c r="G94" s="217"/>
      <c r="H94" s="217"/>
      <c r="I94" s="49"/>
    </row>
    <row r="95" spans="1:255" ht="25.15" customHeight="1" thickBot="1" x14ac:dyDescent="0.25">
      <c r="A95" s="120" t="s">
        <v>87</v>
      </c>
      <c r="B95" s="167"/>
      <c r="C95" s="88" t="s">
        <v>86</v>
      </c>
      <c r="D95" s="257"/>
      <c r="E95" s="258"/>
      <c r="F95" s="257"/>
      <c r="G95" s="258"/>
      <c r="H95" s="258"/>
      <c r="I95" s="49">
        <v>1799.55</v>
      </c>
    </row>
    <row r="96" spans="1:255" ht="13.5" thickBot="1" x14ac:dyDescent="0.25">
      <c r="A96" s="46"/>
      <c r="B96" s="79">
        <f>SUM(B83:B95)</f>
        <v>0</v>
      </c>
      <c r="C96" s="78"/>
      <c r="D96" s="79"/>
      <c r="E96" s="80"/>
      <c r="F96" s="78"/>
      <c r="G96" s="78"/>
      <c r="H96" s="79" t="s">
        <v>16</v>
      </c>
      <c r="I96" s="81">
        <f>SUM(I83:I95)</f>
        <v>1799.55</v>
      </c>
    </row>
    <row r="97" spans="1:9" ht="51.75" thickBot="1" x14ac:dyDescent="0.25">
      <c r="A97" s="137" t="s">
        <v>97</v>
      </c>
      <c r="B97" s="117" t="s">
        <v>15</v>
      </c>
      <c r="C97" s="117" t="s">
        <v>4</v>
      </c>
      <c r="D97" s="117" t="s">
        <v>22</v>
      </c>
      <c r="E97" s="117" t="s">
        <v>17</v>
      </c>
      <c r="F97" s="117" t="s">
        <v>18</v>
      </c>
      <c r="G97" s="117" t="s">
        <v>9</v>
      </c>
      <c r="H97" s="117" t="s">
        <v>12</v>
      </c>
      <c r="I97" s="118" t="s">
        <v>11</v>
      </c>
    </row>
    <row r="98" spans="1:9" ht="13.5" thickBot="1" x14ac:dyDescent="0.25">
      <c r="A98" s="209"/>
      <c r="B98" s="188"/>
      <c r="C98" s="73" t="s">
        <v>86</v>
      </c>
      <c r="D98" s="166"/>
      <c r="E98" s="53"/>
      <c r="F98" s="53"/>
      <c r="G98" s="53"/>
      <c r="H98" s="156"/>
      <c r="I98" s="571">
        <v>2853.27</v>
      </c>
    </row>
    <row r="99" spans="1:9" ht="12.75" customHeight="1" thickBot="1" x14ac:dyDescent="0.25">
      <c r="A99" s="137"/>
      <c r="B99" s="277"/>
      <c r="C99" s="78"/>
      <c r="D99" s="79"/>
      <c r="E99" s="80"/>
      <c r="F99" s="78"/>
      <c r="G99" s="78"/>
      <c r="H99" s="79"/>
      <c r="I99" s="81">
        <f>SUM(I98)</f>
        <v>2853.27</v>
      </c>
    </row>
    <row r="100" spans="1:9" ht="12.75" customHeight="1" x14ac:dyDescent="0.2">
      <c r="A100" s="9"/>
      <c r="B100" s="9"/>
      <c r="C100" s="9"/>
      <c r="D100" s="9"/>
      <c r="E100" s="9"/>
      <c r="F100" s="20"/>
      <c r="G100" s="20"/>
      <c r="H100" s="20"/>
      <c r="I100" s="20"/>
    </row>
    <row r="101" spans="1:9" ht="12.75" customHeight="1" x14ac:dyDescent="0.2">
      <c r="A101" s="21" t="s">
        <v>20</v>
      </c>
      <c r="B101" s="22"/>
      <c r="C101" s="23"/>
      <c r="D101" s="4" t="s">
        <v>8</v>
      </c>
      <c r="E101" s="4" t="s">
        <v>5</v>
      </c>
      <c r="F101" s="122" t="s">
        <v>6</v>
      </c>
    </row>
    <row r="102" spans="1:9" ht="12.75" customHeight="1" x14ac:dyDescent="0.2">
      <c r="A102" s="593" t="s">
        <v>14</v>
      </c>
      <c r="B102" s="594"/>
      <c r="C102" s="25"/>
      <c r="D102" s="26">
        <f>B18</f>
        <v>5704.1661999999997</v>
      </c>
      <c r="E102" s="26">
        <f>I18</f>
        <v>0</v>
      </c>
      <c r="F102" s="123">
        <f>D102+E102</f>
        <v>5704.1661999999997</v>
      </c>
    </row>
    <row r="103" spans="1:9" ht="12.75" customHeight="1" x14ac:dyDescent="0.2">
      <c r="A103" s="593" t="s">
        <v>1603</v>
      </c>
      <c r="B103" s="594"/>
      <c r="C103" s="25"/>
      <c r="D103" s="26">
        <f>B32</f>
        <v>1679.6881199999998</v>
      </c>
      <c r="E103" s="26">
        <f>I32</f>
        <v>0</v>
      </c>
      <c r="F103" s="123">
        <f>D103+E103</f>
        <v>1679.6881199999998</v>
      </c>
    </row>
    <row r="104" spans="1:9" ht="12.75" customHeight="1" x14ac:dyDescent="0.2">
      <c r="A104" s="593" t="s">
        <v>13</v>
      </c>
      <c r="B104" s="594"/>
      <c r="C104" s="25"/>
      <c r="D104" s="26">
        <f>B47</f>
        <v>478.10999999999996</v>
      </c>
      <c r="E104" s="26">
        <f>I47</f>
        <v>4.5</v>
      </c>
      <c r="F104" s="123">
        <f>D104+E104</f>
        <v>482.60999999999996</v>
      </c>
    </row>
    <row r="105" spans="1:9" ht="12.75" customHeight="1" x14ac:dyDescent="0.2">
      <c r="A105" s="593" t="s">
        <v>383</v>
      </c>
      <c r="B105" s="594"/>
      <c r="C105" s="25"/>
      <c r="D105" s="26">
        <f>B62</f>
        <v>0</v>
      </c>
      <c r="E105" s="26">
        <f>I62</f>
        <v>0</v>
      </c>
      <c r="F105" s="123">
        <f>D105+E105</f>
        <v>0</v>
      </c>
      <c r="G105" s="56"/>
    </row>
    <row r="106" spans="1:9" ht="12.75" customHeight="1" x14ac:dyDescent="0.2">
      <c r="A106" s="593" t="s">
        <v>25</v>
      </c>
      <c r="B106" s="594"/>
      <c r="C106" s="25"/>
      <c r="D106" s="26">
        <f>B81</f>
        <v>0</v>
      </c>
      <c r="E106" s="26">
        <f>I81</f>
        <v>0</v>
      </c>
      <c r="F106" s="123">
        <f>D106+E106</f>
        <v>0</v>
      </c>
      <c r="G106" s="56"/>
    </row>
    <row r="107" spans="1:9" ht="12.75" customHeight="1" x14ac:dyDescent="0.2">
      <c r="A107" s="607" t="s">
        <v>68</v>
      </c>
      <c r="B107" s="608"/>
      <c r="C107" s="25"/>
      <c r="D107" s="26"/>
      <c r="E107" s="26"/>
      <c r="F107" s="245">
        <f>F108+F109+F110</f>
        <v>5050.84</v>
      </c>
      <c r="G107" s="56"/>
    </row>
    <row r="108" spans="1:9" ht="12.75" customHeight="1" x14ac:dyDescent="0.2">
      <c r="A108" s="605" t="s">
        <v>91</v>
      </c>
      <c r="B108" s="606"/>
      <c r="C108" s="25"/>
      <c r="D108" s="26"/>
      <c r="E108" s="26"/>
      <c r="F108" s="250">
        <f>I64</f>
        <v>4424.7</v>
      </c>
      <c r="G108" s="56"/>
    </row>
    <row r="109" spans="1:9" ht="12.75" customHeight="1" x14ac:dyDescent="0.2">
      <c r="A109" s="605" t="s">
        <v>83</v>
      </c>
      <c r="B109" s="606"/>
      <c r="C109" s="25"/>
      <c r="D109" s="26"/>
      <c r="E109" s="26"/>
      <c r="F109" s="123">
        <f>I65</f>
        <v>306.14</v>
      </c>
      <c r="G109" s="56"/>
    </row>
    <row r="110" spans="1:9" ht="12.75" customHeight="1" x14ac:dyDescent="0.2">
      <c r="A110" s="605" t="s">
        <v>85</v>
      </c>
      <c r="B110" s="606"/>
      <c r="C110" s="25"/>
      <c r="D110" s="26"/>
      <c r="E110" s="26"/>
      <c r="F110" s="123">
        <f>I66</f>
        <v>320</v>
      </c>
      <c r="G110" s="56"/>
    </row>
    <row r="111" spans="1:9" ht="12.75" customHeight="1" x14ac:dyDescent="0.2">
      <c r="A111" s="614" t="s">
        <v>2</v>
      </c>
      <c r="B111" s="615"/>
      <c r="C111" s="25"/>
      <c r="D111" s="26">
        <f>B96</f>
        <v>0</v>
      </c>
      <c r="E111" s="26"/>
      <c r="F111" s="123">
        <f>D111+E111+I96</f>
        <v>1799.55</v>
      </c>
      <c r="G111" s="56"/>
    </row>
    <row r="112" spans="1:9" ht="12.75" customHeight="1" x14ac:dyDescent="0.2">
      <c r="A112" s="614" t="s">
        <v>97</v>
      </c>
      <c r="B112" s="615"/>
      <c r="C112" s="25"/>
      <c r="D112" s="26"/>
      <c r="E112" s="26"/>
      <c r="F112" s="123">
        <f>I99</f>
        <v>2853.27</v>
      </c>
      <c r="G112" s="56"/>
    </row>
    <row r="113" spans="1:6" ht="12.75" customHeight="1" x14ac:dyDescent="0.2">
      <c r="A113" s="612" t="s">
        <v>21</v>
      </c>
      <c r="B113" s="613"/>
      <c r="C113" s="27"/>
      <c r="D113" s="28">
        <f>SUM(D102:D111)</f>
        <v>7861.9643199999991</v>
      </c>
      <c r="E113" s="28">
        <f>SUM(E102:E106)</f>
        <v>4.5</v>
      </c>
      <c r="F113" s="124">
        <f>F102+F103+F104+F105+F106+F107+F111+F112</f>
        <v>17570.124319999999</v>
      </c>
    </row>
  </sheetData>
  <autoFilter ref="A5:I81"/>
  <mergeCells count="16">
    <mergeCell ref="A109:B109"/>
    <mergeCell ref="A110:B110"/>
    <mergeCell ref="A83:A94"/>
    <mergeCell ref="A106:B106"/>
    <mergeCell ref="G2:H2"/>
    <mergeCell ref="A105:B105"/>
    <mergeCell ref="G1:H1"/>
    <mergeCell ref="A1:B1"/>
    <mergeCell ref="A113:B113"/>
    <mergeCell ref="A102:B102"/>
    <mergeCell ref="A103:B103"/>
    <mergeCell ref="A104:B104"/>
    <mergeCell ref="A111:B111"/>
    <mergeCell ref="A108:B108"/>
    <mergeCell ref="A107:B107"/>
    <mergeCell ref="A112:B112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0"/>
  <dimension ref="A1:IU113"/>
  <sheetViews>
    <sheetView topLeftCell="A94" zoomScaleNormal="100" workbookViewId="0">
      <selection activeCell="A103" sqref="A103:B103"/>
    </sheetView>
  </sheetViews>
  <sheetFormatPr defaultRowHeight="12.75" customHeight="1" x14ac:dyDescent="0.2"/>
  <cols>
    <col min="1" max="1" width="24.7109375" customWidth="1"/>
    <col min="2" max="2" width="10.28515625" customWidth="1"/>
    <col min="3" max="3" width="12.28515625" customWidth="1"/>
    <col min="4" max="4" width="17.5703125" customWidth="1"/>
    <col min="5" max="5" width="27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105.7</v>
      </c>
      <c r="E2" s="5">
        <v>20586.48</v>
      </c>
      <c r="F2" s="6">
        <v>5881.86</v>
      </c>
      <c r="G2" s="586">
        <f>E2-F2</f>
        <v>14704.619999999999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59</v>
      </c>
      <c r="E3" s="1">
        <v>15</v>
      </c>
      <c r="F3" s="1"/>
      <c r="G3" s="1"/>
      <c r="H3" s="1" t="s">
        <v>24</v>
      </c>
      <c r="I3" s="8">
        <f>F2-F113</f>
        <v>-11667.322039999999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8.9" customHeight="1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17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230"/>
      <c r="B6" s="155">
        <v>576.15</v>
      </c>
      <c r="C6" s="66" t="s">
        <v>65</v>
      </c>
      <c r="D6" s="154"/>
      <c r="E6" s="68"/>
      <c r="F6" s="68"/>
      <c r="G6" s="68"/>
      <c r="H6" s="69"/>
      <c r="I6" s="70">
        <f t="shared" ref="I6:I17" si="0">G6*H6</f>
        <v>0</v>
      </c>
    </row>
    <row r="7" spans="1:9" ht="12.75" customHeight="1" thickBot="1" x14ac:dyDescent="0.25">
      <c r="A7" s="230"/>
      <c r="B7" s="125">
        <v>574.46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230"/>
      <c r="B8" s="109">
        <v>649.02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30"/>
      <c r="B9" s="109">
        <v>575.63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30"/>
      <c r="B10" s="109">
        <v>532.23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30"/>
      <c r="B11" s="109">
        <v>472.45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4"/>
      <c r="B12" s="109">
        <v>401.04</v>
      </c>
      <c r="C12" s="88" t="s">
        <v>74</v>
      </c>
      <c r="D12" s="89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224"/>
      <c r="B13" s="109">
        <v>328.36660000000001</v>
      </c>
      <c r="C13" s="88" t="s">
        <v>75</v>
      </c>
      <c r="D13" s="89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4"/>
      <c r="B14" s="109">
        <v>357.00779999999997</v>
      </c>
      <c r="C14" s="88" t="s">
        <v>76</v>
      </c>
      <c r="D14" s="89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4"/>
      <c r="B15" s="109">
        <v>361.48450000000003</v>
      </c>
      <c r="C15" s="88" t="s">
        <v>77</v>
      </c>
      <c r="D15" s="89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4"/>
      <c r="B16" s="109">
        <v>391.02420000000001</v>
      </c>
      <c r="C16" s="88" t="s">
        <v>78</v>
      </c>
      <c r="D16" s="89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4"/>
      <c r="B17" s="109">
        <v>389.80869999999999</v>
      </c>
      <c r="C17" s="88" t="s">
        <v>79</v>
      </c>
      <c r="D17" s="89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222"/>
      <c r="B18" s="111">
        <f>SUM(B6:B17)</f>
        <v>5608.6718000000001</v>
      </c>
      <c r="C18" s="112"/>
      <c r="D18" s="111"/>
      <c r="E18" s="113"/>
      <c r="F18" s="112"/>
      <c r="G18" s="112"/>
      <c r="H18" s="111" t="s">
        <v>16</v>
      </c>
      <c r="I18" s="235">
        <f>SUM(I6:I17)</f>
        <v>0</v>
      </c>
    </row>
    <row r="19" spans="1:9" ht="77.25" thickBot="1" x14ac:dyDescent="0.25">
      <c r="A19" s="137" t="s">
        <v>1602</v>
      </c>
      <c r="B19" s="117" t="s">
        <v>15</v>
      </c>
      <c r="C19" s="117" t="s">
        <v>4</v>
      </c>
      <c r="D19" s="117" t="s">
        <v>22</v>
      </c>
      <c r="E19" s="117" t="s">
        <v>17</v>
      </c>
      <c r="F19" s="117" t="s">
        <v>18</v>
      </c>
      <c r="G19" s="117" t="s">
        <v>9</v>
      </c>
      <c r="H19" s="117" t="s">
        <v>12</v>
      </c>
      <c r="I19" s="118" t="s">
        <v>11</v>
      </c>
    </row>
    <row r="20" spans="1:9" ht="12.75" customHeight="1" thickBot="1" x14ac:dyDescent="0.25">
      <c r="A20" s="230"/>
      <c r="B20" s="107">
        <v>228.9</v>
      </c>
      <c r="C20" s="58" t="s">
        <v>65</v>
      </c>
      <c r="D20" s="67"/>
      <c r="E20" s="59"/>
      <c r="F20" s="59"/>
      <c r="G20" s="59"/>
      <c r="H20" s="60"/>
      <c r="I20" s="61">
        <f t="shared" ref="I20:I31" si="1">G20*H20</f>
        <v>0</v>
      </c>
    </row>
    <row r="21" spans="1:9" ht="12.75" customHeight="1" thickBot="1" x14ac:dyDescent="0.25">
      <c r="A21" s="230"/>
      <c r="B21" s="125">
        <v>191.98</v>
      </c>
      <c r="C21" s="126" t="s">
        <v>66</v>
      </c>
      <c r="D21" s="127"/>
      <c r="E21" s="128"/>
      <c r="F21" s="128"/>
      <c r="G21" s="128"/>
      <c r="H21" s="129"/>
      <c r="I21" s="130">
        <f t="shared" si="1"/>
        <v>0</v>
      </c>
    </row>
    <row r="22" spans="1:9" ht="12.75" customHeight="1" thickBot="1" x14ac:dyDescent="0.25">
      <c r="A22" s="230"/>
      <c r="B22" s="109">
        <v>133.33000000000001</v>
      </c>
      <c r="C22" s="88" t="s">
        <v>69</v>
      </c>
      <c r="D22" s="89"/>
      <c r="E22" s="47"/>
      <c r="F22" s="47"/>
      <c r="G22" s="47"/>
      <c r="H22" s="48"/>
      <c r="I22" s="49">
        <f t="shared" si="1"/>
        <v>0</v>
      </c>
    </row>
    <row r="23" spans="1:9" ht="12.75" customHeight="1" thickBot="1" x14ac:dyDescent="0.25">
      <c r="A23" s="230"/>
      <c r="B23" s="109">
        <v>178.36</v>
      </c>
      <c r="C23" s="88" t="s">
        <v>71</v>
      </c>
      <c r="D23" s="89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230"/>
      <c r="B24" s="109">
        <v>177.65</v>
      </c>
      <c r="C24" s="88" t="s">
        <v>72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30"/>
      <c r="B25" s="109">
        <v>175.11</v>
      </c>
      <c r="C25" s="88" t="s">
        <v>73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4"/>
      <c r="B26" s="109">
        <v>86.33</v>
      </c>
      <c r="C26" s="88" t="s">
        <v>74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4"/>
      <c r="B27" s="109">
        <v>89.184719999999999</v>
      </c>
      <c r="C27" s="88" t="s">
        <v>75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4"/>
      <c r="B28" s="109">
        <v>104.87090000000001</v>
      </c>
      <c r="C28" s="88" t="s">
        <v>76</v>
      </c>
      <c r="D28" s="89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4"/>
      <c r="B29" s="109">
        <v>83.571010000000001</v>
      </c>
      <c r="C29" s="88" t="s">
        <v>77</v>
      </c>
      <c r="D29" s="89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4"/>
      <c r="B30" s="109">
        <v>108.68129999999999</v>
      </c>
      <c r="C30" s="88" t="s">
        <v>78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4"/>
      <c r="B31" s="109">
        <v>93.612309999999994</v>
      </c>
      <c r="C31" s="88" t="s">
        <v>79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2"/>
      <c r="B32" s="111">
        <f>SUM(B20:B31)</f>
        <v>1651.58024</v>
      </c>
      <c r="C32" s="112"/>
      <c r="D32" s="111"/>
      <c r="E32" s="113"/>
      <c r="F32" s="112"/>
      <c r="G32" s="112"/>
      <c r="H32" s="111" t="s">
        <v>16</v>
      </c>
      <c r="I32" s="235">
        <f>SUM(I20:I31)</f>
        <v>0</v>
      </c>
    </row>
    <row r="33" spans="1:9" ht="64.5" thickBot="1" x14ac:dyDescent="0.25">
      <c r="A33" s="137" t="s">
        <v>381</v>
      </c>
      <c r="B33" s="117" t="s">
        <v>15</v>
      </c>
      <c r="C33" s="117" t="s">
        <v>4</v>
      </c>
      <c r="D33" s="117" t="s">
        <v>22</v>
      </c>
      <c r="E33" s="117" t="s">
        <v>17</v>
      </c>
      <c r="F33" s="117" t="s">
        <v>18</v>
      </c>
      <c r="G33" s="117" t="s">
        <v>9</v>
      </c>
      <c r="H33" s="117" t="s">
        <v>12</v>
      </c>
      <c r="I33" s="118" t="s">
        <v>11</v>
      </c>
    </row>
    <row r="34" spans="1:9" ht="12.75" customHeight="1" thickBot="1" x14ac:dyDescent="0.25">
      <c r="A34" s="230"/>
      <c r="B34" s="390">
        <v>42.91</v>
      </c>
      <c r="C34" s="58" t="s">
        <v>65</v>
      </c>
      <c r="D34" s="67"/>
      <c r="E34" s="59"/>
      <c r="F34" s="59"/>
      <c r="G34" s="59"/>
      <c r="H34" s="60"/>
      <c r="I34" s="61">
        <f t="shared" ref="I34:I45" si="2">G34*H34</f>
        <v>0</v>
      </c>
    </row>
    <row r="35" spans="1:9" ht="12.75" customHeight="1" thickBot="1" x14ac:dyDescent="0.25">
      <c r="A35" s="230"/>
      <c r="B35" s="390">
        <v>44.43</v>
      </c>
      <c r="C35" s="126" t="s">
        <v>66</v>
      </c>
      <c r="D35" s="127"/>
      <c r="E35" s="128"/>
      <c r="F35" s="128"/>
      <c r="G35" s="128"/>
      <c r="H35" s="129"/>
      <c r="I35" s="130">
        <f t="shared" si="2"/>
        <v>0</v>
      </c>
    </row>
    <row r="36" spans="1:9" ht="12.75" customHeight="1" thickBot="1" x14ac:dyDescent="0.25">
      <c r="A36" s="230"/>
      <c r="B36" s="390">
        <v>42.4</v>
      </c>
      <c r="C36" s="88" t="s">
        <v>69</v>
      </c>
      <c r="D36" s="89"/>
      <c r="E36" s="47"/>
      <c r="F36" s="47"/>
      <c r="G36" s="47"/>
      <c r="H36" s="48"/>
      <c r="I36" s="49">
        <f t="shared" si="2"/>
        <v>0</v>
      </c>
    </row>
    <row r="37" spans="1:9" ht="12.75" customHeight="1" thickBot="1" x14ac:dyDescent="0.25">
      <c r="A37" s="230"/>
      <c r="B37" s="390">
        <v>42.38</v>
      </c>
      <c r="C37" s="88" t="s">
        <v>71</v>
      </c>
      <c r="D37" s="89"/>
      <c r="E37" s="47"/>
      <c r="F37" s="47"/>
      <c r="G37" s="47"/>
      <c r="H37" s="48"/>
      <c r="I37" s="49">
        <f t="shared" si="2"/>
        <v>0</v>
      </c>
    </row>
    <row r="38" spans="1:9" ht="12.75" customHeight="1" thickBot="1" x14ac:dyDescent="0.25">
      <c r="A38" s="230"/>
      <c r="B38" s="390">
        <v>42.82</v>
      </c>
      <c r="C38" s="88" t="s">
        <v>72</v>
      </c>
      <c r="D38" s="89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230"/>
      <c r="B39" s="390">
        <v>42.58</v>
      </c>
      <c r="C39" s="88" t="s">
        <v>73</v>
      </c>
      <c r="D39" s="89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224"/>
      <c r="B40" s="109">
        <v>32.11</v>
      </c>
      <c r="C40" s="88" t="s">
        <v>74</v>
      </c>
      <c r="D40" s="89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224"/>
      <c r="B41" s="109">
        <v>41.41</v>
      </c>
      <c r="C41" s="88" t="s">
        <v>75</v>
      </c>
      <c r="D41" s="89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224"/>
      <c r="B42" s="109">
        <v>34.4</v>
      </c>
      <c r="C42" s="88" t="s">
        <v>76</v>
      </c>
      <c r="D42" s="89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224"/>
      <c r="B43" s="109">
        <v>32.130000000000003</v>
      </c>
      <c r="C43" s="88" t="s">
        <v>77</v>
      </c>
      <c r="D43" s="89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224"/>
      <c r="B44" s="109">
        <v>36.22</v>
      </c>
      <c r="C44" s="88" t="s">
        <v>78</v>
      </c>
      <c r="D44" s="89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224"/>
      <c r="B45" s="109">
        <v>36.340000000000003</v>
      </c>
      <c r="C45" s="88" t="s">
        <v>79</v>
      </c>
      <c r="D45" s="89"/>
      <c r="E45" s="47"/>
      <c r="F45" s="47"/>
      <c r="G45" s="47"/>
      <c r="H45" s="48"/>
      <c r="I45" s="49">
        <f t="shared" si="2"/>
        <v>0</v>
      </c>
    </row>
    <row r="46" spans="1:9" ht="12.75" customHeight="1" x14ac:dyDescent="0.2">
      <c r="A46" s="222"/>
      <c r="B46" s="188"/>
      <c r="C46" s="73" t="s">
        <v>86</v>
      </c>
      <c r="D46" s="166"/>
      <c r="E46" s="53"/>
      <c r="F46" s="53"/>
      <c r="G46" s="53"/>
      <c r="H46" s="156"/>
      <c r="I46" s="168">
        <v>4.4000000000000004</v>
      </c>
    </row>
    <row r="47" spans="1:9" ht="12.75" customHeight="1" thickBot="1" x14ac:dyDescent="0.25">
      <c r="A47" s="222"/>
      <c r="B47" s="111">
        <f>SUM(B34:B45)</f>
        <v>470.13</v>
      </c>
      <c r="C47" s="112"/>
      <c r="D47" s="111"/>
      <c r="E47" s="113"/>
      <c r="F47" s="112"/>
      <c r="G47" s="112"/>
      <c r="H47" s="111" t="s">
        <v>16</v>
      </c>
      <c r="I47" s="235">
        <f>SUM(I34:I46)</f>
        <v>4.4000000000000004</v>
      </c>
    </row>
    <row r="48" spans="1:9" ht="77.25" thickBot="1" x14ac:dyDescent="0.25">
      <c r="A48" s="137" t="s">
        <v>382</v>
      </c>
      <c r="B48" s="120" t="s">
        <v>15</v>
      </c>
      <c r="C48" s="134" t="s">
        <v>4</v>
      </c>
      <c r="D48" s="120" t="s">
        <v>22</v>
      </c>
      <c r="E48" s="135" t="s">
        <v>17</v>
      </c>
      <c r="F48" s="120" t="s">
        <v>18</v>
      </c>
      <c r="G48" s="134" t="s">
        <v>9</v>
      </c>
      <c r="H48" s="120" t="s">
        <v>12</v>
      </c>
      <c r="I48" s="120" t="s">
        <v>11</v>
      </c>
    </row>
    <row r="49" spans="1:9" ht="13.5" thickBot="1" x14ac:dyDescent="0.25">
      <c r="A49" s="230"/>
      <c r="B49" s="109"/>
      <c r="C49" s="55" t="s">
        <v>65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230"/>
      <c r="B50" s="109"/>
      <c r="C50" s="55" t="s">
        <v>66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230"/>
      <c r="B51" s="109"/>
      <c r="C51" s="88" t="s">
        <v>69</v>
      </c>
      <c r="D51" s="89"/>
      <c r="E51" s="47"/>
      <c r="F51" s="47"/>
      <c r="G51" s="47"/>
      <c r="H51" s="48"/>
      <c r="I51" s="49"/>
    </row>
    <row r="52" spans="1:9" ht="13.5" thickBot="1" x14ac:dyDescent="0.25">
      <c r="A52" s="230"/>
      <c r="B52" s="109"/>
      <c r="C52" s="88" t="s">
        <v>71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230"/>
      <c r="B53" s="109"/>
      <c r="C53" s="88" t="s">
        <v>72</v>
      </c>
      <c r="D53" s="89"/>
      <c r="E53" s="47"/>
      <c r="F53" s="47"/>
      <c r="G53" s="47"/>
      <c r="H53" s="48"/>
      <c r="I53" s="49"/>
    </row>
    <row r="54" spans="1:9" ht="13.5" thickBot="1" x14ac:dyDescent="0.25">
      <c r="A54" s="230"/>
      <c r="B54" s="109"/>
      <c r="C54" s="88" t="s">
        <v>73</v>
      </c>
      <c r="D54" s="89"/>
      <c r="E54" s="47"/>
      <c r="F54" s="47"/>
      <c r="G54" s="47"/>
      <c r="H54" s="48"/>
      <c r="I54" s="49"/>
    </row>
    <row r="55" spans="1:9" ht="12.75" customHeight="1" thickBot="1" x14ac:dyDescent="0.25">
      <c r="A55" s="230"/>
      <c r="B55" s="109"/>
      <c r="C55" s="88" t="s">
        <v>74</v>
      </c>
      <c r="D55" s="89"/>
      <c r="E55" s="47"/>
      <c r="F55" s="47"/>
      <c r="G55" s="47"/>
      <c r="H55" s="48"/>
      <c r="I55" s="49"/>
    </row>
    <row r="56" spans="1:9" ht="12.75" customHeight="1" thickBot="1" x14ac:dyDescent="0.25">
      <c r="A56" s="230"/>
      <c r="B56" s="109"/>
      <c r="C56" s="88" t="s">
        <v>75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/>
      <c r="C57" s="88" t="s">
        <v>76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/>
      <c r="C58" s="88" t="s">
        <v>77</v>
      </c>
      <c r="D58" s="89"/>
      <c r="E58" s="47"/>
      <c r="F58" s="47"/>
      <c r="G58" s="47"/>
      <c r="H58" s="48"/>
      <c r="I58" s="49"/>
    </row>
    <row r="59" spans="1:9" ht="12.75" customHeight="1" thickBot="1" x14ac:dyDescent="0.25">
      <c r="A59" s="230"/>
      <c r="B59" s="109"/>
      <c r="C59" s="88" t="s">
        <v>78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/>
      <c r="C60" s="88" t="s">
        <v>79</v>
      </c>
      <c r="D60" s="89"/>
      <c r="E60" s="47"/>
      <c r="F60" s="47"/>
      <c r="G60" s="47"/>
      <c r="H60" s="48"/>
      <c r="I60" s="49"/>
    </row>
    <row r="61" spans="1:9" ht="12.75" customHeight="1" thickBot="1" x14ac:dyDescent="0.25">
      <c r="A61" s="230"/>
      <c r="B61" s="109"/>
      <c r="C61" s="170" t="s">
        <v>86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183"/>
      <c r="B62" s="200">
        <f>SUM(B60)</f>
        <v>0</v>
      </c>
      <c r="C62" s="201"/>
      <c r="D62" s="200"/>
      <c r="E62" s="202"/>
      <c r="F62" s="201"/>
      <c r="G62" s="201"/>
      <c r="H62" s="200" t="s">
        <v>16</v>
      </c>
      <c r="I62" s="233">
        <f>SUM(I60)</f>
        <v>0</v>
      </c>
    </row>
    <row r="63" spans="1:9" ht="26.25" thickBot="1" x14ac:dyDescent="0.25">
      <c r="A63" s="46" t="s">
        <v>7</v>
      </c>
      <c r="B63" s="117" t="s">
        <v>15</v>
      </c>
      <c r="C63" s="117" t="s">
        <v>4</v>
      </c>
      <c r="D63" s="117" t="s">
        <v>22</v>
      </c>
      <c r="E63" s="117" t="s">
        <v>17</v>
      </c>
      <c r="F63" s="117" t="s">
        <v>18</v>
      </c>
      <c r="G63" s="117" t="s">
        <v>9</v>
      </c>
      <c r="H63" s="117" t="s">
        <v>12</v>
      </c>
      <c r="I63" s="118" t="s">
        <v>11</v>
      </c>
    </row>
    <row r="64" spans="1:9" ht="25.5" x14ac:dyDescent="0.2">
      <c r="A64" s="223" t="s">
        <v>91</v>
      </c>
      <c r="B64" s="33"/>
      <c r="C64" s="33" t="s">
        <v>86</v>
      </c>
      <c r="D64" s="34"/>
      <c r="E64" s="35"/>
      <c r="F64" s="35"/>
      <c r="G64" s="35"/>
      <c r="H64" s="36"/>
      <c r="I64" s="160">
        <v>4458.4799999999996</v>
      </c>
    </row>
    <row r="65" spans="1:255" ht="12.75" customHeight="1" x14ac:dyDescent="0.2">
      <c r="A65" s="224" t="s">
        <v>83</v>
      </c>
      <c r="B65" s="13"/>
      <c r="C65" s="13" t="s">
        <v>86</v>
      </c>
      <c r="D65" s="14"/>
      <c r="E65" s="15"/>
      <c r="F65" s="15"/>
      <c r="G65" s="15"/>
      <c r="H65" s="16"/>
      <c r="I65" s="43">
        <v>301.01</v>
      </c>
    </row>
    <row r="66" spans="1:255" ht="12.75" customHeight="1" x14ac:dyDescent="0.2">
      <c r="A66" s="224" t="s">
        <v>85</v>
      </c>
      <c r="B66" s="13"/>
      <c r="C66" s="13" t="s">
        <v>86</v>
      </c>
      <c r="D66" s="14"/>
      <c r="E66" s="15"/>
      <c r="F66" s="15"/>
      <c r="G66" s="15"/>
      <c r="H66" s="16"/>
      <c r="I66" s="43">
        <v>480</v>
      </c>
    </row>
    <row r="67" spans="1:255" s="45" customFormat="1" ht="13.5" thickBot="1" x14ac:dyDescent="0.25">
      <c r="A67" s="222"/>
      <c r="B67" s="112"/>
      <c r="C67" s="112"/>
      <c r="D67" s="111"/>
      <c r="E67" s="113"/>
      <c r="F67" s="112"/>
      <c r="G67" s="112"/>
      <c r="H67" s="111" t="s">
        <v>16</v>
      </c>
      <c r="I67" s="235">
        <f>SUM(I64:I66)</f>
        <v>5239.49</v>
      </c>
      <c r="J67" s="56"/>
      <c r="K67" s="56"/>
      <c r="L67" s="56"/>
      <c r="M67" s="56"/>
      <c r="N67" s="56"/>
      <c r="O67" s="56"/>
      <c r="P67" s="56"/>
      <c r="Q67" s="56"/>
      <c r="R67" s="56"/>
      <c r="T67" s="56"/>
      <c r="U67" s="56"/>
      <c r="V67" s="56"/>
      <c r="W67" s="56"/>
      <c r="X67" s="56"/>
      <c r="Y67" s="56"/>
      <c r="Z67" s="56"/>
      <c r="AA67" s="56"/>
      <c r="AB67" s="56"/>
      <c r="AD67" s="56"/>
      <c r="AE67" s="56"/>
      <c r="AF67" s="56"/>
      <c r="AG67" s="56"/>
      <c r="AH67" s="56"/>
      <c r="AI67" s="56"/>
      <c r="AJ67" s="56"/>
      <c r="AK67" s="56"/>
      <c r="AL67" s="56"/>
      <c r="AN67" s="56"/>
      <c r="AO67" s="56"/>
      <c r="AP67" s="56"/>
      <c r="AQ67" s="56"/>
      <c r="AR67" s="56"/>
      <c r="AS67" s="56"/>
      <c r="AT67" s="56"/>
      <c r="AU67" s="56"/>
      <c r="AV67" s="56"/>
      <c r="AX67" s="56"/>
      <c r="AY67" s="56"/>
      <c r="AZ67" s="56"/>
      <c r="BA67" s="56"/>
      <c r="BB67" s="56"/>
      <c r="BC67" s="56"/>
      <c r="BD67" s="56"/>
      <c r="BE67" s="56"/>
      <c r="BF67" s="56"/>
      <c r="BH67" s="56"/>
      <c r="BI67" s="56"/>
      <c r="BJ67" s="56"/>
      <c r="BK67" s="56"/>
      <c r="BL67" s="56"/>
      <c r="BM67" s="56"/>
      <c r="BN67" s="56"/>
      <c r="BO67" s="56"/>
      <c r="BP67" s="56"/>
      <c r="BR67" s="56"/>
      <c r="BS67" s="56"/>
      <c r="BT67" s="56"/>
      <c r="BU67" s="56"/>
      <c r="BV67" s="56"/>
      <c r="BW67" s="56"/>
      <c r="BX67" s="56"/>
      <c r="BY67" s="56"/>
      <c r="BZ67" s="56"/>
      <c r="CB67" s="56"/>
      <c r="CC67" s="56"/>
      <c r="CD67" s="56"/>
      <c r="CE67" s="56"/>
      <c r="CF67" s="56"/>
      <c r="CG67" s="56"/>
      <c r="CH67" s="56"/>
      <c r="CI67" s="56"/>
      <c r="CJ67" s="56"/>
      <c r="CL67" s="56"/>
      <c r="CM67" s="56"/>
      <c r="CN67" s="56"/>
      <c r="CO67" s="56"/>
      <c r="CP67" s="56"/>
      <c r="CQ67" s="56"/>
      <c r="CR67" s="56"/>
      <c r="CS67" s="56"/>
      <c r="CT67" s="56"/>
      <c r="CV67" s="56"/>
      <c r="CW67" s="56"/>
      <c r="CX67" s="56"/>
      <c r="CY67" s="56"/>
      <c r="CZ67" s="56"/>
      <c r="DA67" s="56"/>
      <c r="DB67" s="56"/>
      <c r="DC67" s="56"/>
      <c r="DD67" s="56"/>
      <c r="DF67" s="56"/>
      <c r="DG67" s="56"/>
      <c r="DH67" s="56"/>
      <c r="DI67" s="56"/>
      <c r="DJ67" s="56"/>
      <c r="DK67" s="56"/>
      <c r="DL67" s="56"/>
      <c r="DM67" s="56"/>
      <c r="DN67" s="56"/>
      <c r="DP67" s="56"/>
      <c r="DQ67" s="56"/>
      <c r="DR67" s="56"/>
      <c r="DS67" s="56"/>
      <c r="DT67" s="56"/>
      <c r="DU67" s="56"/>
      <c r="DV67" s="56"/>
      <c r="DW67" s="56"/>
      <c r="DX67" s="56"/>
      <c r="DZ67" s="56"/>
      <c r="EA67" s="56"/>
      <c r="EB67" s="56"/>
      <c r="EC67" s="56"/>
      <c r="ED67" s="56"/>
      <c r="EE67" s="56"/>
      <c r="EF67" s="56"/>
      <c r="EG67" s="56"/>
      <c r="EH67" s="56"/>
      <c r="EJ67" s="56"/>
      <c r="EK67" s="56"/>
      <c r="EL67" s="56"/>
      <c r="EM67" s="56"/>
      <c r="EN67" s="56"/>
      <c r="EO67" s="56"/>
      <c r="EP67" s="56"/>
      <c r="EQ67" s="56"/>
      <c r="ER67" s="56"/>
      <c r="ET67" s="56"/>
      <c r="EU67" s="56"/>
      <c r="EV67" s="56"/>
      <c r="EW67" s="56"/>
      <c r="EX67" s="56"/>
      <c r="EY67" s="56"/>
      <c r="EZ67" s="56"/>
      <c r="FA67" s="56"/>
      <c r="FB67" s="56"/>
      <c r="FD67" s="56"/>
      <c r="FE67" s="56"/>
      <c r="FF67" s="56"/>
      <c r="FG67" s="56"/>
      <c r="FH67" s="56"/>
      <c r="FI67" s="56"/>
      <c r="FJ67" s="56"/>
      <c r="FK67" s="56"/>
      <c r="FL67" s="56"/>
      <c r="FN67" s="56"/>
      <c r="FO67" s="56"/>
      <c r="FP67" s="56"/>
      <c r="FQ67" s="56"/>
      <c r="FR67" s="56"/>
      <c r="FS67" s="56"/>
      <c r="FT67" s="56"/>
      <c r="FU67" s="56"/>
      <c r="FV67" s="56"/>
      <c r="FX67" s="56"/>
      <c r="FY67" s="56"/>
      <c r="FZ67" s="56"/>
      <c r="GA67" s="56"/>
      <c r="GB67" s="56"/>
      <c r="GC67" s="56"/>
      <c r="GD67" s="56"/>
      <c r="GE67" s="56"/>
      <c r="GF67" s="56"/>
      <c r="GH67" s="56"/>
      <c r="GI67" s="56"/>
      <c r="GJ67" s="56"/>
      <c r="GK67" s="56"/>
      <c r="GL67" s="56"/>
      <c r="GM67" s="56"/>
      <c r="GN67" s="56"/>
      <c r="GO67" s="56"/>
      <c r="GP67" s="56"/>
      <c r="GR67" s="56"/>
      <c r="GS67" s="56"/>
      <c r="GT67" s="56"/>
      <c r="GU67" s="56"/>
      <c r="GV67" s="56"/>
      <c r="GW67" s="56"/>
      <c r="GX67" s="56"/>
      <c r="GY67" s="56"/>
      <c r="GZ67" s="56"/>
      <c r="HB67" s="56"/>
      <c r="HC67" s="56"/>
      <c r="HD67" s="56"/>
      <c r="HE67" s="56"/>
      <c r="HF67" s="56"/>
      <c r="HG67" s="56"/>
      <c r="HH67" s="56"/>
      <c r="HI67" s="56"/>
      <c r="HJ67" s="56"/>
      <c r="HL67" s="56"/>
      <c r="HM67" s="56"/>
      <c r="HN67" s="56"/>
      <c r="HO67" s="56"/>
      <c r="HP67" s="56"/>
      <c r="HQ67" s="56"/>
      <c r="HR67" s="56"/>
      <c r="HS67" s="56"/>
      <c r="HT67" s="56"/>
      <c r="HV67" s="56"/>
      <c r="HW67" s="56"/>
      <c r="HX67" s="56"/>
      <c r="HY67" s="56"/>
      <c r="HZ67" s="56"/>
      <c r="IA67" s="56"/>
      <c r="IB67" s="56"/>
      <c r="IC67" s="56"/>
      <c r="ID67" s="56"/>
      <c r="IF67" s="56"/>
      <c r="IG67" s="56"/>
      <c r="IH67" s="56"/>
      <c r="II67" s="56"/>
      <c r="IJ67" s="56"/>
      <c r="IK67" s="56"/>
      <c r="IL67" s="56"/>
      <c r="IM67" s="56"/>
      <c r="IN67" s="56"/>
      <c r="IP67" s="56"/>
      <c r="IQ67" s="56"/>
      <c r="IR67" s="56"/>
      <c r="IS67" s="56"/>
      <c r="IT67" s="56"/>
      <c r="IU67" s="56"/>
    </row>
    <row r="68" spans="1:255" ht="64.5" thickBot="1" x14ac:dyDescent="0.25">
      <c r="A68" s="120" t="s">
        <v>96</v>
      </c>
      <c r="B68" s="117" t="s">
        <v>15</v>
      </c>
      <c r="C68" s="117" t="s">
        <v>4</v>
      </c>
      <c r="D68" s="117" t="s">
        <v>22</v>
      </c>
      <c r="E68" s="117" t="s">
        <v>17</v>
      </c>
      <c r="F68" s="117" t="s">
        <v>18</v>
      </c>
      <c r="G68" s="117" t="s">
        <v>9</v>
      </c>
      <c r="H68" s="117" t="s">
        <v>12</v>
      </c>
      <c r="I68" s="118" t="s">
        <v>11</v>
      </c>
      <c r="J68" s="56"/>
      <c r="K68" s="56"/>
      <c r="L68" s="56"/>
      <c r="M68" s="56"/>
      <c r="N68" s="56"/>
      <c r="O68" s="56"/>
      <c r="P68" s="56"/>
      <c r="Q68" s="56"/>
      <c r="R68" s="56"/>
      <c r="T68" s="56"/>
      <c r="U68" s="56"/>
      <c r="V68" s="56"/>
      <c r="W68" s="56"/>
      <c r="X68" s="56"/>
      <c r="Y68" s="56"/>
      <c r="Z68" s="56"/>
      <c r="AA68" s="56"/>
      <c r="AB68" s="56"/>
      <c r="AD68" s="56"/>
      <c r="AE68" s="56"/>
      <c r="AF68" s="56"/>
      <c r="AG68" s="56"/>
      <c r="AH68" s="56"/>
      <c r="AI68" s="56"/>
      <c r="AJ68" s="56"/>
      <c r="AK68" s="56"/>
      <c r="AL68" s="56"/>
      <c r="AN68" s="56"/>
      <c r="AO68" s="56"/>
      <c r="AP68" s="56"/>
      <c r="AQ68" s="56"/>
      <c r="AR68" s="56"/>
      <c r="AS68" s="56"/>
      <c r="AT68" s="56"/>
      <c r="AU68" s="56"/>
      <c r="AV68" s="56"/>
      <c r="AX68" s="56"/>
      <c r="AY68" s="56"/>
      <c r="AZ68" s="56"/>
      <c r="BA68" s="56"/>
      <c r="BB68" s="56"/>
      <c r="BC68" s="56"/>
      <c r="BD68" s="56"/>
      <c r="BE68" s="56"/>
      <c r="BF68" s="56"/>
      <c r="BH68" s="56"/>
      <c r="BI68" s="56"/>
      <c r="BJ68" s="56"/>
      <c r="BK68" s="56"/>
      <c r="BL68" s="56"/>
      <c r="BM68" s="56"/>
      <c r="BN68" s="56"/>
      <c r="BO68" s="56"/>
      <c r="BP68" s="56"/>
      <c r="BR68" s="56"/>
      <c r="BS68" s="56"/>
      <c r="BT68" s="56"/>
      <c r="BU68" s="56"/>
      <c r="BV68" s="56"/>
      <c r="BW68" s="56"/>
      <c r="BX68" s="56"/>
      <c r="BY68" s="56"/>
      <c r="BZ68" s="56"/>
      <c r="CB68" s="56"/>
      <c r="CC68" s="56"/>
      <c r="CD68" s="56"/>
      <c r="CE68" s="56"/>
      <c r="CF68" s="56"/>
      <c r="CG68" s="56"/>
      <c r="CH68" s="56"/>
      <c r="CI68" s="56"/>
      <c r="CJ68" s="56"/>
      <c r="CL68" s="56"/>
      <c r="CM68" s="56"/>
      <c r="CN68" s="56"/>
      <c r="CO68" s="56"/>
      <c r="CP68" s="56"/>
      <c r="CQ68" s="56"/>
      <c r="CR68" s="56"/>
      <c r="CS68" s="56"/>
      <c r="CT68" s="56"/>
      <c r="CV68" s="56"/>
      <c r="CW68" s="56"/>
      <c r="CX68" s="56"/>
      <c r="CY68" s="56"/>
      <c r="CZ68" s="56"/>
      <c r="DA68" s="56"/>
      <c r="DB68" s="56"/>
      <c r="DC68" s="56"/>
      <c r="DD68" s="56"/>
      <c r="DF68" s="56"/>
      <c r="DG68" s="56"/>
      <c r="DH68" s="56"/>
      <c r="DI68" s="56"/>
      <c r="DJ68" s="56"/>
      <c r="DK68" s="56"/>
      <c r="DL68" s="56"/>
      <c r="DM68" s="56"/>
      <c r="DN68" s="56"/>
      <c r="DP68" s="56"/>
      <c r="DQ68" s="56"/>
      <c r="DR68" s="56"/>
      <c r="DS68" s="56"/>
      <c r="DT68" s="56"/>
      <c r="DU68" s="56"/>
      <c r="DV68" s="56"/>
      <c r="DW68" s="56"/>
      <c r="DX68" s="56"/>
      <c r="DZ68" s="56"/>
      <c r="EA68" s="56"/>
      <c r="EB68" s="56"/>
      <c r="EC68" s="56"/>
      <c r="ED68" s="56"/>
      <c r="EE68" s="56"/>
      <c r="EF68" s="56"/>
      <c r="EG68" s="56"/>
      <c r="EH68" s="56"/>
      <c r="EJ68" s="56"/>
      <c r="EK68" s="56"/>
      <c r="EL68" s="56"/>
      <c r="EM68" s="56"/>
      <c r="EN68" s="56"/>
      <c r="EO68" s="56"/>
      <c r="EP68" s="56"/>
      <c r="EQ68" s="56"/>
      <c r="ER68" s="56"/>
      <c r="ET68" s="56"/>
      <c r="EU68" s="56"/>
      <c r="EV68" s="56"/>
      <c r="EW68" s="56"/>
      <c r="EX68" s="56"/>
      <c r="EY68" s="56"/>
      <c r="EZ68" s="56"/>
      <c r="FA68" s="56"/>
      <c r="FB68" s="56"/>
      <c r="FD68" s="56"/>
      <c r="FE68" s="56"/>
      <c r="FF68" s="56"/>
      <c r="FG68" s="56"/>
      <c r="FH68" s="56"/>
      <c r="FI68" s="56"/>
      <c r="FJ68" s="56"/>
      <c r="FK68" s="56"/>
      <c r="FL68" s="56"/>
      <c r="FN68" s="56"/>
      <c r="FO68" s="56"/>
      <c r="FP68" s="56"/>
      <c r="FQ68" s="56"/>
      <c r="FR68" s="56"/>
      <c r="FS68" s="56"/>
      <c r="FT68" s="56"/>
      <c r="FU68" s="56"/>
      <c r="FV68" s="56"/>
      <c r="FX68" s="56"/>
      <c r="FY68" s="56"/>
      <c r="FZ68" s="56"/>
      <c r="GA68" s="56"/>
      <c r="GB68" s="56"/>
      <c r="GC68" s="56"/>
      <c r="GD68" s="56"/>
      <c r="GE68" s="56"/>
      <c r="GF68" s="56"/>
      <c r="GH68" s="56"/>
      <c r="GI68" s="56"/>
      <c r="GJ68" s="56"/>
      <c r="GK68" s="56"/>
      <c r="GL68" s="56"/>
      <c r="GM68" s="56"/>
      <c r="GN68" s="56"/>
      <c r="GO68" s="56"/>
      <c r="GP68" s="56"/>
      <c r="GR68" s="56"/>
      <c r="GS68" s="56"/>
      <c r="GT68" s="56"/>
      <c r="GU68" s="56"/>
      <c r="GV68" s="56"/>
      <c r="GW68" s="56"/>
      <c r="GX68" s="56"/>
      <c r="GY68" s="56"/>
      <c r="GZ68" s="56"/>
      <c r="HB68" s="56"/>
      <c r="HC68" s="56"/>
      <c r="HD68" s="56"/>
      <c r="HE68" s="56"/>
      <c r="HF68" s="56"/>
      <c r="HG68" s="56"/>
      <c r="HH68" s="56"/>
      <c r="HI68" s="56"/>
      <c r="HJ68" s="56"/>
      <c r="HL68" s="56"/>
      <c r="HM68" s="56"/>
      <c r="HN68" s="56"/>
      <c r="HO68" s="56"/>
      <c r="HP68" s="56"/>
      <c r="HQ68" s="56"/>
      <c r="HR68" s="56"/>
      <c r="HS68" s="56"/>
      <c r="HT68" s="56"/>
      <c r="HV68" s="56"/>
      <c r="HW68" s="56"/>
      <c r="HX68" s="56"/>
      <c r="HY68" s="56"/>
      <c r="HZ68" s="56"/>
      <c r="IA68" s="56"/>
      <c r="IB68" s="56"/>
      <c r="IC68" s="56"/>
      <c r="ID68" s="56"/>
      <c r="IF68" s="56"/>
      <c r="IG68" s="56"/>
      <c r="IH68" s="56"/>
      <c r="II68" s="56"/>
      <c r="IJ68" s="56"/>
      <c r="IK68" s="56"/>
      <c r="IL68" s="56"/>
      <c r="IM68" s="56"/>
      <c r="IN68" s="56"/>
      <c r="IP68" s="56"/>
      <c r="IQ68" s="56"/>
      <c r="IR68" s="56"/>
      <c r="IS68" s="56"/>
      <c r="IT68" s="56"/>
      <c r="IU68" s="56"/>
    </row>
    <row r="69" spans="1:255" ht="12.75" customHeight="1" thickBot="1" x14ac:dyDescent="0.25">
      <c r="A69" s="230"/>
      <c r="B69" s="109">
        <v>0</v>
      </c>
      <c r="C69" s="58" t="s">
        <v>65</v>
      </c>
      <c r="D69" s="67"/>
      <c r="E69" s="59"/>
      <c r="F69" s="59"/>
      <c r="G69" s="59"/>
      <c r="H69" s="60"/>
      <c r="I69" s="61">
        <f t="shared" ref="I69:I80" si="3">G69*H69</f>
        <v>0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customHeight="1" thickBot="1" x14ac:dyDescent="0.25">
      <c r="A70" s="230"/>
      <c r="B70" s="109">
        <v>0</v>
      </c>
      <c r="C70" s="126" t="s">
        <v>66</v>
      </c>
      <c r="D70" s="127"/>
      <c r="E70" s="128"/>
      <c r="F70" s="128"/>
      <c r="G70" s="128"/>
      <c r="H70" s="129"/>
      <c r="I70" s="130">
        <f t="shared" si="3"/>
        <v>0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230"/>
      <c r="B71" s="109">
        <v>0</v>
      </c>
      <c r="C71" s="88" t="s">
        <v>69</v>
      </c>
      <c r="D71" s="89"/>
      <c r="E71" s="47"/>
      <c r="F71" s="47"/>
      <c r="G71" s="47"/>
      <c r="H71" s="48"/>
      <c r="I71" s="49">
        <f t="shared" si="3"/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30"/>
      <c r="B72" s="109">
        <v>0</v>
      </c>
      <c r="C72" s="88" t="s">
        <v>71</v>
      </c>
      <c r="D72" s="89"/>
      <c r="E72" s="47"/>
      <c r="F72" s="47"/>
      <c r="G72" s="47"/>
      <c r="H72" s="48"/>
      <c r="I72" s="49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30"/>
      <c r="B73" s="109">
        <v>0</v>
      </c>
      <c r="C73" s="88" t="s">
        <v>72</v>
      </c>
      <c r="D73" s="89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30"/>
      <c r="B74" s="109">
        <v>0</v>
      </c>
      <c r="C74" s="88" t="s">
        <v>73</v>
      </c>
      <c r="D74" s="89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4"/>
      <c r="B75" s="109">
        <v>0</v>
      </c>
      <c r="C75" s="88" t="s">
        <v>74</v>
      </c>
      <c r="D75" s="89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4"/>
      <c r="B76" s="109">
        <v>0</v>
      </c>
      <c r="C76" s="88" t="s">
        <v>75</v>
      </c>
      <c r="D76" s="89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4"/>
      <c r="B77" s="109">
        <v>0</v>
      </c>
      <c r="C77" s="88" t="s">
        <v>76</v>
      </c>
      <c r="D77" s="89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4"/>
      <c r="B78" s="109">
        <v>0</v>
      </c>
      <c r="C78" s="88" t="s">
        <v>77</v>
      </c>
      <c r="D78" s="89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4"/>
      <c r="B79" s="109">
        <v>0</v>
      </c>
      <c r="C79" s="88" t="s">
        <v>78</v>
      </c>
      <c r="D79" s="89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3.5" thickBot="1" x14ac:dyDescent="0.25">
      <c r="A80" s="224"/>
      <c r="B80" s="109">
        <v>0</v>
      </c>
      <c r="C80" s="88" t="s">
        <v>79</v>
      </c>
      <c r="D80" s="89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4"/>
      <c r="B81" s="18">
        <f>SUM(B69:B80)</f>
        <v>0</v>
      </c>
      <c r="C81" s="17"/>
      <c r="D81" s="18"/>
      <c r="E81" s="19"/>
      <c r="F81" s="17"/>
      <c r="G81" s="17"/>
      <c r="H81" s="18" t="s">
        <v>16</v>
      </c>
      <c r="I81" s="236">
        <f>SUM(I69:I80)</f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52.9" customHeight="1" thickBot="1" x14ac:dyDescent="0.25">
      <c r="A82" s="194" t="s">
        <v>98</v>
      </c>
      <c r="B82" s="90" t="s">
        <v>15</v>
      </c>
      <c r="C82" s="90" t="s">
        <v>4</v>
      </c>
      <c r="D82" s="90" t="s">
        <v>22</v>
      </c>
      <c r="E82" s="90" t="s">
        <v>17</v>
      </c>
      <c r="F82" s="90" t="s">
        <v>18</v>
      </c>
      <c r="G82" s="90" t="s">
        <v>9</v>
      </c>
      <c r="H82" s="90" t="s">
        <v>12</v>
      </c>
      <c r="I82" s="92" t="s">
        <v>11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596"/>
      <c r="B83" s="109"/>
      <c r="C83" s="88" t="s">
        <v>65</v>
      </c>
      <c r="D83" s="212"/>
      <c r="E83" s="216"/>
      <c r="F83" s="213"/>
      <c r="G83" s="216"/>
      <c r="H83" s="216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597"/>
      <c r="B84" s="109"/>
      <c r="C84" s="88" t="s">
        <v>66</v>
      </c>
      <c r="D84" s="10"/>
      <c r="E84" s="308"/>
      <c r="F84" s="20"/>
      <c r="G84" s="308"/>
      <c r="H84" s="308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597"/>
      <c r="B85" s="109"/>
      <c r="C85" s="88" t="s">
        <v>69</v>
      </c>
      <c r="D85" s="10"/>
      <c r="E85" s="308"/>
      <c r="F85" s="20"/>
      <c r="G85" s="308"/>
      <c r="H85" s="308"/>
      <c r="I85" s="49"/>
    </row>
    <row r="86" spans="1:255" ht="13.5" thickBot="1" x14ac:dyDescent="0.25">
      <c r="A86" s="597"/>
      <c r="B86" s="109"/>
      <c r="C86" s="88" t="s">
        <v>71</v>
      </c>
      <c r="D86" s="10"/>
      <c r="E86" s="308"/>
      <c r="F86" s="20"/>
      <c r="G86" s="308"/>
      <c r="H86" s="308"/>
      <c r="I86" s="49"/>
    </row>
    <row r="87" spans="1:255" ht="12.75" customHeight="1" thickBot="1" x14ac:dyDescent="0.25">
      <c r="A87" s="597"/>
      <c r="B87" s="109"/>
      <c r="C87" s="88" t="s">
        <v>72</v>
      </c>
      <c r="D87" s="10"/>
      <c r="E87" s="308"/>
      <c r="F87" s="20"/>
      <c r="G87" s="308"/>
      <c r="H87" s="308"/>
      <c r="I87" s="49"/>
    </row>
    <row r="88" spans="1:255" ht="12.75" customHeight="1" thickBot="1" x14ac:dyDescent="0.25">
      <c r="A88" s="597"/>
      <c r="B88" s="109"/>
      <c r="C88" s="88" t="s">
        <v>73</v>
      </c>
      <c r="D88" s="9"/>
      <c r="E88" s="205"/>
      <c r="F88" s="20"/>
      <c r="G88" s="205"/>
      <c r="H88" s="205"/>
      <c r="I88" s="49"/>
    </row>
    <row r="89" spans="1:255" ht="12.75" customHeight="1" thickBot="1" x14ac:dyDescent="0.25">
      <c r="A89" s="597"/>
      <c r="B89" s="109"/>
      <c r="C89" s="88" t="s">
        <v>74</v>
      </c>
      <c r="D89" s="9"/>
      <c r="E89" s="205"/>
      <c r="F89" s="20"/>
      <c r="G89" s="205"/>
      <c r="H89" s="205"/>
      <c r="I89" s="49"/>
    </row>
    <row r="90" spans="1:255" ht="13.5" thickBot="1" x14ac:dyDescent="0.25">
      <c r="A90" s="597"/>
      <c r="B90" s="109"/>
      <c r="C90" s="88" t="s">
        <v>75</v>
      </c>
      <c r="D90" s="9"/>
      <c r="E90" s="205"/>
      <c r="F90" s="20"/>
      <c r="G90" s="205"/>
      <c r="H90" s="205"/>
      <c r="I90" s="49"/>
    </row>
    <row r="91" spans="1:255" ht="13.5" thickBot="1" x14ac:dyDescent="0.25">
      <c r="A91" s="597"/>
      <c r="B91" s="109"/>
      <c r="C91" s="88" t="s">
        <v>76</v>
      </c>
      <c r="D91" s="9"/>
      <c r="E91" s="205"/>
      <c r="F91" s="20"/>
      <c r="G91" s="205"/>
      <c r="H91" s="205"/>
      <c r="I91" s="49"/>
    </row>
    <row r="92" spans="1:255" ht="13.5" thickBot="1" x14ac:dyDescent="0.25">
      <c r="A92" s="597"/>
      <c r="B92" s="109"/>
      <c r="C92" s="88" t="s">
        <v>77</v>
      </c>
      <c r="D92" s="9"/>
      <c r="E92" s="205"/>
      <c r="F92" s="20"/>
      <c r="G92" s="205"/>
      <c r="H92" s="205"/>
      <c r="I92" s="49"/>
    </row>
    <row r="93" spans="1:255" ht="13.5" thickBot="1" x14ac:dyDescent="0.25">
      <c r="A93" s="597"/>
      <c r="B93" s="109"/>
      <c r="C93" s="88" t="s">
        <v>78</v>
      </c>
      <c r="D93" s="9"/>
      <c r="E93" s="205"/>
      <c r="F93" s="20"/>
      <c r="G93" s="205"/>
      <c r="H93" s="205"/>
      <c r="I93" s="49"/>
    </row>
    <row r="94" spans="1:255" ht="13.5" thickBot="1" x14ac:dyDescent="0.25">
      <c r="A94" s="598"/>
      <c r="B94" s="109"/>
      <c r="C94" s="88" t="s">
        <v>79</v>
      </c>
      <c r="D94" s="214"/>
      <c r="E94" s="217"/>
      <c r="F94" s="214"/>
      <c r="G94" s="217"/>
      <c r="H94" s="217"/>
      <c r="I94" s="49"/>
    </row>
    <row r="95" spans="1:255" ht="25.15" customHeight="1" thickBot="1" x14ac:dyDescent="0.25">
      <c r="A95" s="120" t="s">
        <v>87</v>
      </c>
      <c r="B95" s="167"/>
      <c r="C95" s="88" t="s">
        <v>86</v>
      </c>
      <c r="D95" s="257"/>
      <c r="E95" s="258"/>
      <c r="F95" s="257"/>
      <c r="G95" s="258"/>
      <c r="H95" s="258"/>
      <c r="I95" s="49">
        <v>1769.42</v>
      </c>
    </row>
    <row r="96" spans="1:255" ht="13.5" thickBot="1" x14ac:dyDescent="0.25">
      <c r="A96" s="46"/>
      <c r="B96" s="79">
        <f>SUM(B83:B95)</f>
        <v>0</v>
      </c>
      <c r="C96" s="78"/>
      <c r="D96" s="79"/>
      <c r="E96" s="80"/>
      <c r="F96" s="78"/>
      <c r="G96" s="78"/>
      <c r="H96" s="79" t="s">
        <v>16</v>
      </c>
      <c r="I96" s="81">
        <f>SUM(I83:I95)</f>
        <v>1769.42</v>
      </c>
    </row>
    <row r="97" spans="1:9" ht="51.75" thickBot="1" x14ac:dyDescent="0.25">
      <c r="A97" s="137" t="s">
        <v>97</v>
      </c>
      <c r="B97" s="117" t="s">
        <v>15</v>
      </c>
      <c r="C97" s="117" t="s">
        <v>4</v>
      </c>
      <c r="D97" s="117" t="s">
        <v>22</v>
      </c>
      <c r="E97" s="117" t="s">
        <v>17</v>
      </c>
      <c r="F97" s="117" t="s">
        <v>18</v>
      </c>
      <c r="G97" s="117" t="s">
        <v>9</v>
      </c>
      <c r="H97" s="117" t="s">
        <v>12</v>
      </c>
      <c r="I97" s="118" t="s">
        <v>11</v>
      </c>
    </row>
    <row r="98" spans="1:9" ht="13.5" thickBot="1" x14ac:dyDescent="0.25">
      <c r="A98" s="209"/>
      <c r="B98" s="188"/>
      <c r="C98" s="73" t="s">
        <v>86</v>
      </c>
      <c r="D98" s="166"/>
      <c r="E98" s="53"/>
      <c r="F98" s="53"/>
      <c r="G98" s="53"/>
      <c r="H98" s="156"/>
      <c r="I98" s="571">
        <v>2805.49</v>
      </c>
    </row>
    <row r="99" spans="1:9" ht="12.75" customHeight="1" thickBot="1" x14ac:dyDescent="0.25">
      <c r="A99" s="137"/>
      <c r="B99" s="277"/>
      <c r="C99" s="78"/>
      <c r="D99" s="79"/>
      <c r="E99" s="80"/>
      <c r="F99" s="78"/>
      <c r="G99" s="78"/>
      <c r="H99" s="79"/>
      <c r="I99" s="81">
        <f>SUM(I98)</f>
        <v>2805.49</v>
      </c>
    </row>
    <row r="100" spans="1:9" ht="12.75" customHeight="1" x14ac:dyDescent="0.2">
      <c r="A100" s="9"/>
      <c r="B100" s="9"/>
      <c r="C100" s="9"/>
      <c r="D100" s="9"/>
      <c r="E100" s="9"/>
      <c r="F100" s="20"/>
      <c r="G100" s="20"/>
      <c r="H100" s="20"/>
      <c r="I100" s="20"/>
    </row>
    <row r="101" spans="1:9" ht="12.75" customHeight="1" x14ac:dyDescent="0.2">
      <c r="A101" s="21" t="s">
        <v>20</v>
      </c>
      <c r="B101" s="22"/>
      <c r="C101" s="23"/>
      <c r="D101" s="4" t="s">
        <v>8</v>
      </c>
      <c r="E101" s="4" t="s">
        <v>5</v>
      </c>
      <c r="F101" s="122" t="s">
        <v>6</v>
      </c>
    </row>
    <row r="102" spans="1:9" ht="12.75" customHeight="1" x14ac:dyDescent="0.2">
      <c r="A102" s="593" t="s">
        <v>14</v>
      </c>
      <c r="B102" s="594"/>
      <c r="C102" s="25"/>
      <c r="D102" s="26">
        <f>B18</f>
        <v>5608.6718000000001</v>
      </c>
      <c r="E102" s="26">
        <f>I18</f>
        <v>0</v>
      </c>
      <c r="F102" s="123">
        <f>D102+E102</f>
        <v>5608.6718000000001</v>
      </c>
    </row>
    <row r="103" spans="1:9" ht="12.75" customHeight="1" x14ac:dyDescent="0.2">
      <c r="A103" s="593" t="s">
        <v>1603</v>
      </c>
      <c r="B103" s="594"/>
      <c r="C103" s="25"/>
      <c r="D103" s="26">
        <f>B32</f>
        <v>1651.58024</v>
      </c>
      <c r="E103" s="26">
        <f>I32</f>
        <v>0</v>
      </c>
      <c r="F103" s="123">
        <f>D103+E103</f>
        <v>1651.58024</v>
      </c>
    </row>
    <row r="104" spans="1:9" ht="12.75" customHeight="1" x14ac:dyDescent="0.2">
      <c r="A104" s="593" t="s">
        <v>13</v>
      </c>
      <c r="B104" s="594"/>
      <c r="C104" s="25"/>
      <c r="D104" s="26">
        <f>B47</f>
        <v>470.13</v>
      </c>
      <c r="E104" s="26">
        <f>I47</f>
        <v>4.4000000000000004</v>
      </c>
      <c r="F104" s="123">
        <f>D104+E104</f>
        <v>474.53</v>
      </c>
    </row>
    <row r="105" spans="1:9" ht="12.75" customHeight="1" x14ac:dyDescent="0.2">
      <c r="A105" s="593" t="s">
        <v>383</v>
      </c>
      <c r="B105" s="594"/>
      <c r="C105" s="25"/>
      <c r="D105" s="26">
        <f>B62</f>
        <v>0</v>
      </c>
      <c r="E105" s="26">
        <f>I62</f>
        <v>0</v>
      </c>
      <c r="F105" s="123">
        <f>D105+E105</f>
        <v>0</v>
      </c>
      <c r="G105" s="56"/>
    </row>
    <row r="106" spans="1:9" ht="12.75" customHeight="1" x14ac:dyDescent="0.2">
      <c r="A106" s="593" t="s">
        <v>25</v>
      </c>
      <c r="B106" s="594"/>
      <c r="C106" s="25"/>
      <c r="D106" s="26">
        <f>B81</f>
        <v>0</v>
      </c>
      <c r="E106" s="26">
        <f>I81</f>
        <v>0</v>
      </c>
      <c r="F106" s="123">
        <f>D106+E106</f>
        <v>0</v>
      </c>
      <c r="G106" s="56"/>
    </row>
    <row r="107" spans="1:9" ht="12.75" customHeight="1" x14ac:dyDescent="0.2">
      <c r="A107" s="607" t="s">
        <v>68</v>
      </c>
      <c r="B107" s="608"/>
      <c r="C107" s="25"/>
      <c r="D107" s="26"/>
      <c r="E107" s="26"/>
      <c r="F107" s="245">
        <f>F108+F109+F110</f>
        <v>5239.49</v>
      </c>
      <c r="G107" s="56"/>
    </row>
    <row r="108" spans="1:9" ht="12.75" customHeight="1" x14ac:dyDescent="0.2">
      <c r="A108" s="605" t="s">
        <v>91</v>
      </c>
      <c r="B108" s="606"/>
      <c r="C108" s="25"/>
      <c r="D108" s="26"/>
      <c r="E108" s="26"/>
      <c r="F108" s="250">
        <f>I64</f>
        <v>4458.4799999999996</v>
      </c>
      <c r="G108" s="56"/>
    </row>
    <row r="109" spans="1:9" ht="12.75" customHeight="1" x14ac:dyDescent="0.2">
      <c r="A109" s="605" t="s">
        <v>83</v>
      </c>
      <c r="B109" s="606"/>
      <c r="C109" s="25"/>
      <c r="D109" s="26"/>
      <c r="E109" s="26"/>
      <c r="F109" s="123">
        <f>I65</f>
        <v>301.01</v>
      </c>
      <c r="G109" s="56"/>
    </row>
    <row r="110" spans="1:9" ht="12.75" customHeight="1" x14ac:dyDescent="0.2">
      <c r="A110" s="605" t="s">
        <v>85</v>
      </c>
      <c r="B110" s="606"/>
      <c r="C110" s="25"/>
      <c r="D110" s="26"/>
      <c r="E110" s="26"/>
      <c r="F110" s="123">
        <f>I66</f>
        <v>480</v>
      </c>
      <c r="G110" s="56"/>
    </row>
    <row r="111" spans="1:9" ht="12.75" customHeight="1" x14ac:dyDescent="0.2">
      <c r="A111" s="614" t="s">
        <v>2</v>
      </c>
      <c r="B111" s="615"/>
      <c r="C111" s="25"/>
      <c r="D111" s="26">
        <f>B96</f>
        <v>0</v>
      </c>
      <c r="E111" s="26"/>
      <c r="F111" s="123">
        <f>D111+E111+I96</f>
        <v>1769.42</v>
      </c>
      <c r="G111" s="56"/>
    </row>
    <row r="112" spans="1:9" ht="12.75" customHeight="1" x14ac:dyDescent="0.2">
      <c r="A112" s="614" t="s">
        <v>97</v>
      </c>
      <c r="B112" s="615"/>
      <c r="C112" s="25"/>
      <c r="D112" s="26"/>
      <c r="E112" s="26"/>
      <c r="F112" s="123">
        <f>I99</f>
        <v>2805.49</v>
      </c>
      <c r="G112" s="56"/>
    </row>
    <row r="113" spans="1:6" ht="12.75" customHeight="1" x14ac:dyDescent="0.2">
      <c r="A113" s="612" t="s">
        <v>21</v>
      </c>
      <c r="B113" s="613"/>
      <c r="C113" s="27"/>
      <c r="D113" s="28">
        <f>SUM(D102:D111)</f>
        <v>7730.3820400000004</v>
      </c>
      <c r="E113" s="28">
        <f>SUM(E102:E106)</f>
        <v>4.4000000000000004</v>
      </c>
      <c r="F113" s="124">
        <f>F102+F103+F104+F105+F106+F107+F111+F112</f>
        <v>17549.18204</v>
      </c>
    </row>
  </sheetData>
  <autoFilter ref="A5:I81"/>
  <mergeCells count="16">
    <mergeCell ref="A109:B109"/>
    <mergeCell ref="A110:B110"/>
    <mergeCell ref="A83:A94"/>
    <mergeCell ref="A106:B106"/>
    <mergeCell ref="G2:H2"/>
    <mergeCell ref="A105:B105"/>
    <mergeCell ref="G1:H1"/>
    <mergeCell ref="A1:B1"/>
    <mergeCell ref="A113:B113"/>
    <mergeCell ref="A102:B102"/>
    <mergeCell ref="A103:B103"/>
    <mergeCell ref="A104:B104"/>
    <mergeCell ref="A111:B111"/>
    <mergeCell ref="A107:B107"/>
    <mergeCell ref="A108:B108"/>
    <mergeCell ref="A112:B112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09"/>
  <sheetViews>
    <sheetView topLeftCell="A29" workbookViewId="0">
      <selection activeCell="J35" sqref="J35"/>
    </sheetView>
  </sheetViews>
  <sheetFormatPr defaultRowHeight="12.75" x14ac:dyDescent="0.2"/>
  <cols>
    <col min="1" max="1" width="23.5703125" customWidth="1"/>
    <col min="2" max="2" width="10.85546875" customWidth="1"/>
    <col min="3" max="3" width="13.28515625" customWidth="1"/>
    <col min="4" max="4" width="17.5703125" customWidth="1"/>
    <col min="5" max="5" width="24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73" t="s">
        <v>84</v>
      </c>
      <c r="B1" s="674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813.3</v>
      </c>
      <c r="E2" s="5">
        <v>204036.89</v>
      </c>
      <c r="F2" s="6">
        <v>182407.09</v>
      </c>
      <c r="G2" s="586">
        <f>E2-F2</f>
        <v>21629.800000000017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113</v>
      </c>
      <c r="E3" s="1">
        <v>24</v>
      </c>
      <c r="F3" s="1"/>
      <c r="G3" s="1"/>
      <c r="H3" s="1" t="s">
        <v>24</v>
      </c>
      <c r="I3" s="8">
        <f>F2-F109</f>
        <v>-21109.541300000012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20" t="s">
        <v>95</v>
      </c>
      <c r="B5" s="117" t="s">
        <v>15</v>
      </c>
      <c r="C5" s="117" t="s">
        <v>4</v>
      </c>
      <c r="D5" s="117" t="s">
        <v>22</v>
      </c>
      <c r="E5" s="117" t="s">
        <v>17</v>
      </c>
      <c r="F5" s="117" t="s">
        <v>18</v>
      </c>
      <c r="G5" s="117" t="s">
        <v>9</v>
      </c>
      <c r="H5" s="117" t="s">
        <v>12</v>
      </c>
      <c r="I5" s="118" t="s">
        <v>11</v>
      </c>
    </row>
    <row r="6" spans="1:9" ht="12.75" customHeight="1" thickBot="1" x14ac:dyDescent="0.25">
      <c r="A6" s="230"/>
      <c r="B6" s="155">
        <v>2445.59</v>
      </c>
      <c r="C6" s="66" t="s">
        <v>65</v>
      </c>
      <c r="D6" s="154"/>
      <c r="E6" s="68"/>
      <c r="F6" s="68"/>
      <c r="G6" s="68"/>
      <c r="H6" s="69"/>
      <c r="I6" s="70">
        <f t="shared" ref="I6:I19" si="0">G6*H6</f>
        <v>0</v>
      </c>
    </row>
    <row r="7" spans="1:9" ht="12.75" customHeight="1" thickBot="1" x14ac:dyDescent="0.25">
      <c r="A7" s="230"/>
      <c r="B7" s="125">
        <v>2441.5500000000002</v>
      </c>
      <c r="C7" s="126" t="s">
        <v>66</v>
      </c>
      <c r="D7" s="127"/>
      <c r="E7" s="128"/>
      <c r="F7" s="128"/>
      <c r="G7" s="128"/>
      <c r="H7" s="129"/>
      <c r="I7" s="130">
        <f t="shared" si="0"/>
        <v>0</v>
      </c>
    </row>
    <row r="8" spans="1:9" ht="12.75" customHeight="1" thickBot="1" x14ac:dyDescent="0.25">
      <c r="A8" s="230"/>
      <c r="B8" s="109">
        <v>2610.02</v>
      </c>
      <c r="C8" s="88" t="s">
        <v>69</v>
      </c>
      <c r="D8" s="89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30"/>
      <c r="B9" s="109">
        <v>4289.8599999999997</v>
      </c>
      <c r="C9" s="88" t="s">
        <v>71</v>
      </c>
      <c r="D9" s="89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30"/>
      <c r="B10" s="109">
        <v>3978.47</v>
      </c>
      <c r="C10" s="88" t="s">
        <v>72</v>
      </c>
      <c r="D10" s="89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30"/>
      <c r="B11" s="109">
        <v>3041.82</v>
      </c>
      <c r="C11" s="88" t="s">
        <v>73</v>
      </c>
      <c r="D11" s="89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2"/>
      <c r="B12" s="164">
        <v>2618.5500000000002</v>
      </c>
      <c r="C12" s="157" t="s">
        <v>74</v>
      </c>
      <c r="D12" s="165"/>
      <c r="E12" s="85"/>
      <c r="F12" s="85"/>
      <c r="G12" s="85"/>
      <c r="H12" s="158"/>
      <c r="I12" s="159">
        <f t="shared" si="0"/>
        <v>0</v>
      </c>
    </row>
    <row r="13" spans="1:9" ht="12.75" customHeight="1" thickBot="1" x14ac:dyDescent="0.25">
      <c r="A13" s="596" t="s">
        <v>1097</v>
      </c>
      <c r="B13" s="629">
        <v>2143.5340000000001</v>
      </c>
      <c r="C13" s="579" t="s">
        <v>75</v>
      </c>
      <c r="D13" s="616" t="s">
        <v>287</v>
      </c>
      <c r="E13" s="47" t="s">
        <v>516</v>
      </c>
      <c r="F13" s="47" t="s">
        <v>104</v>
      </c>
      <c r="G13" s="47">
        <v>2</v>
      </c>
      <c r="H13" s="48">
        <v>19.98</v>
      </c>
      <c r="I13" s="49">
        <f t="shared" si="0"/>
        <v>39.96</v>
      </c>
    </row>
    <row r="14" spans="1:9" ht="12.75" customHeight="1" thickBot="1" x14ac:dyDescent="0.25">
      <c r="A14" s="597"/>
      <c r="B14" s="684"/>
      <c r="C14" s="581"/>
      <c r="D14" s="622"/>
      <c r="E14" s="47" t="s">
        <v>422</v>
      </c>
      <c r="F14" s="47" t="s">
        <v>104</v>
      </c>
      <c r="G14" s="47">
        <v>0.5</v>
      </c>
      <c r="H14" s="48">
        <v>350</v>
      </c>
      <c r="I14" s="49">
        <f t="shared" si="0"/>
        <v>175</v>
      </c>
    </row>
    <row r="15" spans="1:9" ht="12.75" customHeight="1" thickBot="1" x14ac:dyDescent="0.25">
      <c r="A15" s="598"/>
      <c r="B15" s="630"/>
      <c r="C15" s="580"/>
      <c r="D15" s="617"/>
      <c r="E15" s="47" t="s">
        <v>424</v>
      </c>
      <c r="F15" s="47" t="s">
        <v>425</v>
      </c>
      <c r="G15" s="47">
        <v>0.1</v>
      </c>
      <c r="H15" s="48">
        <v>300</v>
      </c>
      <c r="I15" s="49">
        <f t="shared" si="0"/>
        <v>30</v>
      </c>
    </row>
    <row r="16" spans="1:9" ht="12.75" customHeight="1" thickBot="1" x14ac:dyDescent="0.25">
      <c r="A16" s="223"/>
      <c r="B16" s="172">
        <v>2329.866</v>
      </c>
      <c r="C16" s="170" t="s">
        <v>76</v>
      </c>
      <c r="D16" s="182"/>
      <c r="E16" s="86"/>
      <c r="F16" s="86"/>
      <c r="G16" s="86"/>
      <c r="H16" s="87"/>
      <c r="I16" s="203">
        <f t="shared" si="0"/>
        <v>0</v>
      </c>
    </row>
    <row r="17" spans="1:9" ht="12.75" customHeight="1" thickBot="1" x14ac:dyDescent="0.25">
      <c r="A17" s="224"/>
      <c r="B17" s="109">
        <v>2361.17</v>
      </c>
      <c r="C17" s="88" t="s">
        <v>77</v>
      </c>
      <c r="D17" s="89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224"/>
      <c r="B18" s="109">
        <v>2553.6619999999998</v>
      </c>
      <c r="C18" s="88" t="s">
        <v>78</v>
      </c>
      <c r="D18" s="89"/>
      <c r="E18" s="47"/>
      <c r="F18" s="47"/>
      <c r="G18" s="47"/>
      <c r="H18" s="48"/>
      <c r="I18" s="49">
        <f t="shared" si="0"/>
        <v>0</v>
      </c>
    </row>
    <row r="19" spans="1:9" ht="12.75" customHeight="1" thickBot="1" x14ac:dyDescent="0.25">
      <c r="A19" s="224"/>
      <c r="B19" s="109">
        <v>2545.3310000000001</v>
      </c>
      <c r="C19" s="88" t="s">
        <v>79</v>
      </c>
      <c r="D19" s="89"/>
      <c r="E19" s="47"/>
      <c r="F19" s="47"/>
      <c r="G19" s="47"/>
      <c r="H19" s="48"/>
      <c r="I19" s="49">
        <f t="shared" si="0"/>
        <v>0</v>
      </c>
    </row>
    <row r="20" spans="1:9" ht="12.75" customHeight="1" thickBot="1" x14ac:dyDescent="0.25">
      <c r="A20" s="222"/>
      <c r="B20" s="111">
        <f>SUM(B6:B19)</f>
        <v>33359.423000000003</v>
      </c>
      <c r="C20" s="112"/>
      <c r="D20" s="111"/>
      <c r="E20" s="113"/>
      <c r="F20" s="112"/>
      <c r="G20" s="112"/>
      <c r="H20" s="111" t="s">
        <v>16</v>
      </c>
      <c r="I20" s="235">
        <f>SUM(I6:I19)</f>
        <v>244.96</v>
      </c>
    </row>
    <row r="21" spans="1:9" ht="77.25" thickBot="1" x14ac:dyDescent="0.25">
      <c r="A21" s="137" t="s">
        <v>1602</v>
      </c>
      <c r="B21" s="117" t="s">
        <v>15</v>
      </c>
      <c r="C21" s="117" t="s">
        <v>4</v>
      </c>
      <c r="D21" s="117" t="s">
        <v>22</v>
      </c>
      <c r="E21" s="117" t="s">
        <v>17</v>
      </c>
      <c r="F21" s="117" t="s">
        <v>18</v>
      </c>
      <c r="G21" s="117" t="s">
        <v>9</v>
      </c>
      <c r="H21" s="117" t="s">
        <v>12</v>
      </c>
      <c r="I21" s="118" t="s">
        <v>11</v>
      </c>
    </row>
    <row r="22" spans="1:9" ht="12.75" customHeight="1" thickBot="1" x14ac:dyDescent="0.25">
      <c r="A22" s="230"/>
      <c r="B22" s="107">
        <v>2842.44</v>
      </c>
      <c r="C22" s="58" t="s">
        <v>65</v>
      </c>
      <c r="D22" s="67"/>
      <c r="E22" s="59"/>
      <c r="F22" s="59"/>
      <c r="G22" s="59"/>
      <c r="H22" s="60"/>
      <c r="I22" s="61">
        <f t="shared" ref="I22:I33" si="1">G22*H22</f>
        <v>0</v>
      </c>
    </row>
    <row r="23" spans="1:9" ht="12.75" customHeight="1" thickBot="1" x14ac:dyDescent="0.25">
      <c r="A23" s="230"/>
      <c r="B23" s="125">
        <v>2387.2199999999998</v>
      </c>
      <c r="C23" s="126" t="s">
        <v>66</v>
      </c>
      <c r="D23" s="127"/>
      <c r="E23" s="128"/>
      <c r="F23" s="128"/>
      <c r="G23" s="128"/>
      <c r="H23" s="129"/>
      <c r="I23" s="130">
        <f t="shared" si="1"/>
        <v>0</v>
      </c>
    </row>
    <row r="24" spans="1:9" ht="12.75" customHeight="1" thickBot="1" x14ac:dyDescent="0.25">
      <c r="A24" s="230"/>
      <c r="B24" s="109">
        <v>2393.44</v>
      </c>
      <c r="C24" s="88" t="s">
        <v>69</v>
      </c>
      <c r="D24" s="89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30"/>
      <c r="B25" s="109">
        <v>2213.4899999999998</v>
      </c>
      <c r="C25" s="88" t="s">
        <v>71</v>
      </c>
      <c r="D25" s="89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30"/>
      <c r="B26" s="109">
        <v>2207.96</v>
      </c>
      <c r="C26" s="88" t="s">
        <v>72</v>
      </c>
      <c r="D26" s="89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30"/>
      <c r="B27" s="109">
        <v>2175.06</v>
      </c>
      <c r="C27" s="88" t="s">
        <v>73</v>
      </c>
      <c r="D27" s="89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4"/>
      <c r="B28" s="109">
        <v>2894.76</v>
      </c>
      <c r="C28" s="88" t="s">
        <v>74</v>
      </c>
      <c r="D28" s="89"/>
      <c r="E28" s="47"/>
      <c r="F28" s="47"/>
      <c r="G28" s="47"/>
      <c r="H28" s="48"/>
      <c r="I28" s="49">
        <f t="shared" si="1"/>
        <v>0</v>
      </c>
    </row>
    <row r="29" spans="1:9" ht="26.25" thickBot="1" x14ac:dyDescent="0.25">
      <c r="A29" s="224" t="s">
        <v>353</v>
      </c>
      <c r="B29" s="109">
        <v>2988.7429999999999</v>
      </c>
      <c r="C29" s="88" t="s">
        <v>75</v>
      </c>
      <c r="D29" s="89"/>
      <c r="E29" s="47" t="s">
        <v>1125</v>
      </c>
      <c r="F29" s="47" t="s">
        <v>100</v>
      </c>
      <c r="G29" s="47">
        <v>1</v>
      </c>
      <c r="H29" s="48">
        <v>35</v>
      </c>
      <c r="I29" s="49">
        <f t="shared" si="1"/>
        <v>35</v>
      </c>
    </row>
    <row r="30" spans="1:9" ht="12.75" customHeight="1" thickBot="1" x14ac:dyDescent="0.25">
      <c r="A30" s="224"/>
      <c r="B30" s="109">
        <v>3517.4369999999999</v>
      </c>
      <c r="C30" s="88" t="s">
        <v>76</v>
      </c>
      <c r="D30" s="89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4"/>
      <c r="B31" s="109">
        <v>2823.67</v>
      </c>
      <c r="C31" s="88" t="s">
        <v>77</v>
      </c>
      <c r="D31" s="89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4"/>
      <c r="B32" s="109">
        <v>3657.0360000000001</v>
      </c>
      <c r="C32" s="88" t="s">
        <v>78</v>
      </c>
      <c r="D32" s="89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224"/>
      <c r="B33" s="109">
        <v>3140.3850000000002</v>
      </c>
      <c r="C33" s="88" t="s">
        <v>79</v>
      </c>
      <c r="D33" s="89"/>
      <c r="E33" s="47"/>
      <c r="F33" s="47"/>
      <c r="G33" s="47"/>
      <c r="H33" s="48"/>
      <c r="I33" s="49">
        <f t="shared" si="1"/>
        <v>0</v>
      </c>
    </row>
    <row r="34" spans="1:9" ht="12.75" customHeight="1" thickBot="1" x14ac:dyDescent="0.25">
      <c r="A34" s="222"/>
      <c r="B34" s="111">
        <f>SUM(B22:B33)</f>
        <v>33241.640999999996</v>
      </c>
      <c r="C34" s="112"/>
      <c r="D34" s="111"/>
      <c r="E34" s="113"/>
      <c r="F34" s="112"/>
      <c r="G34" s="112"/>
      <c r="H34" s="111" t="s">
        <v>16</v>
      </c>
      <c r="I34" s="235">
        <f>SUM(I22:I33)</f>
        <v>35</v>
      </c>
    </row>
    <row r="35" spans="1:9" ht="64.5" thickBot="1" x14ac:dyDescent="0.25">
      <c r="A35" s="137" t="s">
        <v>381</v>
      </c>
      <c r="B35" s="90" t="s">
        <v>15</v>
      </c>
      <c r="C35" s="90" t="s">
        <v>4</v>
      </c>
      <c r="D35" s="90" t="s">
        <v>22</v>
      </c>
      <c r="E35" s="90" t="s">
        <v>17</v>
      </c>
      <c r="F35" s="90" t="s">
        <v>18</v>
      </c>
      <c r="G35" s="90" t="s">
        <v>9</v>
      </c>
      <c r="H35" s="90" t="s">
        <v>12</v>
      </c>
      <c r="I35" s="92" t="s">
        <v>11</v>
      </c>
    </row>
    <row r="36" spans="1:9" ht="12.75" customHeight="1" thickBot="1" x14ac:dyDescent="0.25">
      <c r="A36" s="230"/>
      <c r="B36" s="390">
        <v>2214.91</v>
      </c>
      <c r="C36" s="58" t="s">
        <v>65</v>
      </c>
      <c r="D36" s="67"/>
      <c r="E36" s="59"/>
      <c r="F36" s="59"/>
      <c r="G36" s="59"/>
      <c r="H36" s="60"/>
      <c r="I36" s="61"/>
    </row>
    <row r="37" spans="1:9" ht="12.75" customHeight="1" thickBot="1" x14ac:dyDescent="0.25">
      <c r="A37" s="230"/>
      <c r="B37" s="390">
        <v>2237.81</v>
      </c>
      <c r="C37" s="126" t="s">
        <v>66</v>
      </c>
      <c r="D37" s="127"/>
      <c r="E37" s="128"/>
      <c r="F37" s="128"/>
      <c r="G37" s="128"/>
      <c r="H37" s="129"/>
      <c r="I37" s="130"/>
    </row>
    <row r="38" spans="1:9" ht="12.75" customHeight="1" thickBot="1" x14ac:dyDescent="0.25">
      <c r="A38" s="230"/>
      <c r="B38" s="390">
        <v>2126.41</v>
      </c>
      <c r="C38" s="88" t="s">
        <v>69</v>
      </c>
      <c r="D38" s="89"/>
      <c r="E38" s="47"/>
      <c r="F38" s="47"/>
      <c r="G38" s="47"/>
      <c r="H38" s="48"/>
      <c r="I38" s="49"/>
    </row>
    <row r="39" spans="1:9" ht="12.75" customHeight="1" thickBot="1" x14ac:dyDescent="0.25">
      <c r="A39" s="230"/>
      <c r="B39" s="390">
        <v>2053.69</v>
      </c>
      <c r="C39" s="88" t="s">
        <v>71</v>
      </c>
      <c r="D39" s="89"/>
      <c r="E39" s="47"/>
      <c r="F39" s="47"/>
      <c r="G39" s="47"/>
      <c r="H39" s="48"/>
      <c r="I39" s="49"/>
    </row>
    <row r="40" spans="1:9" ht="12.75" customHeight="1" thickBot="1" x14ac:dyDescent="0.25">
      <c r="A40" s="230"/>
      <c r="B40" s="390">
        <v>2171.96</v>
      </c>
      <c r="C40" s="88" t="s">
        <v>72</v>
      </c>
      <c r="D40" s="89"/>
      <c r="E40" s="47"/>
      <c r="F40" s="47"/>
      <c r="G40" s="47"/>
      <c r="H40" s="48"/>
      <c r="I40" s="49"/>
    </row>
    <row r="41" spans="1:9" ht="12.75" customHeight="1" thickBot="1" x14ac:dyDescent="0.25">
      <c r="A41" s="230"/>
      <c r="B41" s="390">
        <v>2360.56</v>
      </c>
      <c r="C41" s="88" t="s">
        <v>73</v>
      </c>
      <c r="D41" s="89"/>
      <c r="E41" s="47"/>
      <c r="F41" s="47"/>
      <c r="G41" s="47"/>
      <c r="H41" s="48"/>
      <c r="I41" s="49"/>
    </row>
    <row r="42" spans="1:9" ht="12.75" customHeight="1" thickBot="1" x14ac:dyDescent="0.25">
      <c r="A42" s="224"/>
      <c r="B42" s="109">
        <v>2046.33</v>
      </c>
      <c r="C42" s="88" t="s">
        <v>74</v>
      </c>
      <c r="D42" s="89"/>
      <c r="E42" s="47"/>
      <c r="F42" s="47"/>
      <c r="G42" s="47"/>
      <c r="H42" s="48"/>
      <c r="I42" s="49"/>
    </row>
    <row r="43" spans="1:9" ht="12.75" customHeight="1" thickBot="1" x14ac:dyDescent="0.25">
      <c r="A43" s="224"/>
      <c r="B43" s="109">
        <v>2627.2692999999999</v>
      </c>
      <c r="C43" s="88" t="s">
        <v>75</v>
      </c>
      <c r="D43" s="89"/>
      <c r="E43" s="47"/>
      <c r="F43" s="47"/>
      <c r="G43" s="47"/>
      <c r="H43" s="48"/>
      <c r="I43" s="49"/>
    </row>
    <row r="44" spans="1:9" ht="12.75" customHeight="1" thickBot="1" x14ac:dyDescent="0.25">
      <c r="A44" s="224"/>
      <c r="B44" s="109">
        <v>2145.288</v>
      </c>
      <c r="C44" s="88" t="s">
        <v>76</v>
      </c>
      <c r="D44" s="89"/>
      <c r="E44" s="47"/>
      <c r="F44" s="47"/>
      <c r="G44" s="47"/>
      <c r="H44" s="48"/>
      <c r="I44" s="49"/>
    </row>
    <row r="45" spans="1:9" ht="12.75" customHeight="1" thickBot="1" x14ac:dyDescent="0.25">
      <c r="A45" s="224"/>
      <c r="B45" s="109">
        <v>2032.0775000000001</v>
      </c>
      <c r="C45" s="88" t="s">
        <v>77</v>
      </c>
      <c r="D45" s="89"/>
      <c r="E45" s="47"/>
      <c r="F45" s="47"/>
      <c r="G45" s="47"/>
      <c r="H45" s="48"/>
      <c r="I45" s="49"/>
    </row>
    <row r="46" spans="1:9" ht="12.75" customHeight="1" thickBot="1" x14ac:dyDescent="0.25">
      <c r="A46" s="224"/>
      <c r="B46" s="109">
        <v>2273.8897999999999</v>
      </c>
      <c r="C46" s="88" t="s">
        <v>78</v>
      </c>
      <c r="D46" s="89"/>
      <c r="E46" s="47"/>
      <c r="F46" s="47"/>
      <c r="G46" s="47"/>
      <c r="H46" s="48"/>
      <c r="I46" s="49"/>
    </row>
    <row r="47" spans="1:9" ht="12.75" customHeight="1" thickBot="1" x14ac:dyDescent="0.25">
      <c r="A47" s="224"/>
      <c r="B47" s="109">
        <v>2307.0637000000002</v>
      </c>
      <c r="C47" s="88" t="s">
        <v>79</v>
      </c>
      <c r="D47" s="89"/>
      <c r="E47" s="47"/>
      <c r="F47" s="47"/>
      <c r="G47" s="47"/>
      <c r="H47" s="48"/>
      <c r="I47" s="49"/>
    </row>
    <row r="48" spans="1:9" ht="12.75" customHeight="1" thickBot="1" x14ac:dyDescent="0.25">
      <c r="A48" s="222"/>
      <c r="B48" s="512">
        <f>SUM(B36:B47)</f>
        <v>26597.258299999998</v>
      </c>
      <c r="C48" s="518" t="s">
        <v>86</v>
      </c>
      <c r="D48" s="89"/>
      <c r="E48" s="47"/>
      <c r="F48" s="47"/>
      <c r="G48" s="47"/>
      <c r="H48" s="48"/>
      <c r="I48" s="49"/>
    </row>
    <row r="49" spans="1:9" ht="12.75" customHeight="1" thickBot="1" x14ac:dyDescent="0.25">
      <c r="A49" s="596" t="s">
        <v>114</v>
      </c>
      <c r="B49" s="109">
        <v>165.82</v>
      </c>
      <c r="C49" s="88" t="s">
        <v>72</v>
      </c>
      <c r="D49" s="89"/>
      <c r="E49" s="47"/>
      <c r="F49" s="47"/>
      <c r="G49" s="47"/>
      <c r="H49" s="48"/>
      <c r="I49" s="49"/>
    </row>
    <row r="50" spans="1:9" ht="12.75" customHeight="1" thickBot="1" x14ac:dyDescent="0.25">
      <c r="A50" s="597"/>
      <c r="B50" s="109">
        <v>247.34</v>
      </c>
      <c r="C50" s="88" t="s">
        <v>73</v>
      </c>
      <c r="D50" s="89"/>
      <c r="E50" s="47"/>
      <c r="F50" s="47"/>
      <c r="G50" s="47"/>
      <c r="H50" s="48"/>
      <c r="I50" s="49"/>
    </row>
    <row r="51" spans="1:9" ht="12.75" customHeight="1" thickBot="1" x14ac:dyDescent="0.25">
      <c r="A51" s="597"/>
      <c r="B51" s="109">
        <v>122.03</v>
      </c>
      <c r="C51" s="88" t="s">
        <v>74</v>
      </c>
      <c r="D51" s="89"/>
      <c r="E51" s="47"/>
      <c r="F51" s="47"/>
      <c r="G51" s="47"/>
      <c r="H51" s="48"/>
      <c r="I51" s="49"/>
    </row>
    <row r="52" spans="1:9" ht="12.75" customHeight="1" thickBot="1" x14ac:dyDescent="0.25">
      <c r="A52" s="597"/>
      <c r="B52" s="109">
        <v>49.38</v>
      </c>
      <c r="C52" s="88" t="s">
        <v>75</v>
      </c>
      <c r="D52" s="89"/>
      <c r="E52" s="47"/>
      <c r="F52" s="47"/>
      <c r="G52" s="47"/>
      <c r="H52" s="48"/>
      <c r="I52" s="49"/>
    </row>
    <row r="53" spans="1:9" ht="12.75" customHeight="1" thickBot="1" x14ac:dyDescent="0.25">
      <c r="A53" s="598"/>
      <c r="B53" s="512">
        <f>SUM(B49:B52)</f>
        <v>584.56999999999994</v>
      </c>
      <c r="C53" s="518" t="s">
        <v>86</v>
      </c>
      <c r="D53" s="89"/>
      <c r="E53" s="47"/>
      <c r="F53" s="47"/>
      <c r="G53" s="47"/>
      <c r="H53" s="48"/>
      <c r="I53" s="49">
        <v>280.8</v>
      </c>
    </row>
    <row r="54" spans="1:9" ht="12.75" customHeight="1" thickBot="1" x14ac:dyDescent="0.25">
      <c r="A54" s="221"/>
      <c r="B54" s="411">
        <f>B48+B53</f>
        <v>27181.828299999997</v>
      </c>
      <c r="C54" s="412"/>
      <c r="D54" s="411"/>
      <c r="E54" s="413"/>
      <c r="F54" s="412"/>
      <c r="G54" s="412"/>
      <c r="H54" s="411" t="s">
        <v>16</v>
      </c>
      <c r="I54" s="414">
        <f>SUM(I36:I53)</f>
        <v>280.8</v>
      </c>
    </row>
    <row r="55" spans="1:9" ht="77.25" thickBot="1" x14ac:dyDescent="0.25">
      <c r="A55" s="137" t="s">
        <v>382</v>
      </c>
      <c r="B55" s="120" t="s">
        <v>15</v>
      </c>
      <c r="C55" s="134" t="s">
        <v>4</v>
      </c>
      <c r="D55" s="120" t="s">
        <v>22</v>
      </c>
      <c r="E55" s="135" t="s">
        <v>17</v>
      </c>
      <c r="F55" s="120" t="s">
        <v>18</v>
      </c>
      <c r="G55" s="134" t="s">
        <v>9</v>
      </c>
      <c r="H55" s="120" t="s">
        <v>12</v>
      </c>
      <c r="I55" s="120" t="s">
        <v>11</v>
      </c>
    </row>
    <row r="56" spans="1:9" ht="13.5" thickBot="1" x14ac:dyDescent="0.25">
      <c r="A56" s="230"/>
      <c r="B56" s="109">
        <v>2362.5</v>
      </c>
      <c r="C56" s="55" t="s">
        <v>65</v>
      </c>
      <c r="D56" s="89"/>
      <c r="E56" s="47"/>
      <c r="F56" s="47"/>
      <c r="G56" s="47"/>
      <c r="H56" s="48"/>
      <c r="I56" s="49"/>
    </row>
    <row r="57" spans="1:9" ht="12.75" customHeight="1" thickBot="1" x14ac:dyDescent="0.25">
      <c r="A57" s="230"/>
      <c r="B57" s="109">
        <v>2520.79</v>
      </c>
      <c r="C57" s="55" t="s">
        <v>66</v>
      </c>
      <c r="D57" s="89"/>
      <c r="E57" s="47"/>
      <c r="F57" s="47"/>
      <c r="G57" s="47"/>
      <c r="H57" s="48"/>
      <c r="I57" s="49"/>
    </row>
    <row r="58" spans="1:9" ht="12.75" customHeight="1" thickBot="1" x14ac:dyDescent="0.25">
      <c r="A58" s="230"/>
      <c r="B58" s="109">
        <v>2269.75</v>
      </c>
      <c r="C58" s="88" t="s">
        <v>69</v>
      </c>
      <c r="D58" s="89"/>
      <c r="E58" s="47"/>
      <c r="F58" s="47"/>
      <c r="G58" s="47"/>
      <c r="H58" s="48"/>
      <c r="I58" s="49"/>
    </row>
    <row r="59" spans="1:9" ht="13.5" thickBot="1" x14ac:dyDescent="0.25">
      <c r="A59" s="230"/>
      <c r="B59" s="109">
        <v>2387.33</v>
      </c>
      <c r="C59" s="88" t="s">
        <v>71</v>
      </c>
      <c r="D59" s="89"/>
      <c r="E59" s="47"/>
      <c r="F59" s="47"/>
      <c r="G59" s="47"/>
      <c r="H59" s="48"/>
      <c r="I59" s="49"/>
    </row>
    <row r="60" spans="1:9" ht="12.75" customHeight="1" thickBot="1" x14ac:dyDescent="0.25">
      <c r="A60" s="230"/>
      <c r="B60" s="109">
        <v>2599.59</v>
      </c>
      <c r="C60" s="88" t="s">
        <v>72</v>
      </c>
      <c r="D60" s="89"/>
      <c r="E60" s="47"/>
      <c r="F60" s="47"/>
      <c r="G60" s="47"/>
      <c r="H60" s="48"/>
      <c r="I60" s="49"/>
    </row>
    <row r="61" spans="1:9" ht="13.5" thickBot="1" x14ac:dyDescent="0.25">
      <c r="A61" s="230"/>
      <c r="B61" s="109">
        <v>2546.06</v>
      </c>
      <c r="C61" s="88" t="s">
        <v>73</v>
      </c>
      <c r="D61" s="89"/>
      <c r="E61" s="47"/>
      <c r="F61" s="47"/>
      <c r="G61" s="47"/>
      <c r="H61" s="48"/>
      <c r="I61" s="49"/>
    </row>
    <row r="62" spans="1:9" ht="12.75" customHeight="1" thickBot="1" x14ac:dyDescent="0.25">
      <c r="A62" s="230"/>
      <c r="B62" s="109">
        <v>2160.2600000000002</v>
      </c>
      <c r="C62" s="88" t="s">
        <v>74</v>
      </c>
      <c r="D62" s="89"/>
      <c r="E62" s="47"/>
      <c r="F62" s="47"/>
      <c r="G62" s="47"/>
      <c r="H62" s="48"/>
      <c r="I62" s="49"/>
    </row>
    <row r="63" spans="1:9" ht="12.75" customHeight="1" thickBot="1" x14ac:dyDescent="0.25">
      <c r="A63" s="230"/>
      <c r="B63" s="109">
        <v>2503.652</v>
      </c>
      <c r="C63" s="88" t="s">
        <v>75</v>
      </c>
      <c r="D63" s="89"/>
      <c r="E63" s="47"/>
      <c r="F63" s="47"/>
      <c r="G63" s="47"/>
      <c r="H63" s="48"/>
      <c r="I63" s="49"/>
    </row>
    <row r="64" spans="1:9" ht="12.75" customHeight="1" thickBot="1" x14ac:dyDescent="0.25">
      <c r="A64" s="230"/>
      <c r="B64" s="109">
        <v>2523.732</v>
      </c>
      <c r="C64" s="88" t="s">
        <v>76</v>
      </c>
      <c r="D64" s="89"/>
      <c r="E64" s="47"/>
      <c r="F64" s="47"/>
      <c r="G64" s="47"/>
      <c r="H64" s="48"/>
      <c r="I64" s="49"/>
    </row>
    <row r="65" spans="1:255" ht="12.75" customHeight="1" thickBot="1" x14ac:dyDescent="0.25">
      <c r="A65" s="230"/>
      <c r="B65" s="109">
        <v>2354.422</v>
      </c>
      <c r="C65" s="88" t="s">
        <v>77</v>
      </c>
      <c r="D65" s="89"/>
      <c r="E65" s="47"/>
      <c r="F65" s="47"/>
      <c r="G65" s="47"/>
      <c r="H65" s="48"/>
      <c r="I65" s="49"/>
    </row>
    <row r="66" spans="1:255" ht="12.75" customHeight="1" thickBot="1" x14ac:dyDescent="0.25">
      <c r="A66" s="230"/>
      <c r="B66" s="109">
        <v>2350.92</v>
      </c>
      <c r="C66" s="88" t="s">
        <v>78</v>
      </c>
      <c r="D66" s="89"/>
      <c r="E66" s="47"/>
      <c r="F66" s="47"/>
      <c r="G66" s="47"/>
      <c r="H66" s="48"/>
      <c r="I66" s="49"/>
    </row>
    <row r="67" spans="1:255" ht="12.75" customHeight="1" thickBot="1" x14ac:dyDescent="0.25">
      <c r="A67" s="230"/>
      <c r="B67" s="109">
        <v>2431.7429999999999</v>
      </c>
      <c r="C67" s="88" t="s">
        <v>79</v>
      </c>
      <c r="D67" s="89"/>
      <c r="E67" s="47"/>
      <c r="F67" s="47"/>
      <c r="G67" s="47"/>
      <c r="H67" s="48"/>
      <c r="I67" s="49"/>
    </row>
    <row r="68" spans="1:255" ht="12.75" customHeight="1" thickBot="1" x14ac:dyDescent="0.25">
      <c r="A68" s="230"/>
      <c r="B68" s="109"/>
      <c r="C68" s="170" t="s">
        <v>86</v>
      </c>
      <c r="D68" s="89"/>
      <c r="E68" s="47"/>
      <c r="F68" s="47"/>
      <c r="G68" s="47"/>
      <c r="H68" s="48"/>
      <c r="I68" s="49">
        <v>220.4</v>
      </c>
    </row>
    <row r="69" spans="1:255" ht="12.75" customHeight="1" thickBot="1" x14ac:dyDescent="0.25">
      <c r="A69" s="183"/>
      <c r="B69" s="200">
        <f>SUM(B56:B68)</f>
        <v>29010.749</v>
      </c>
      <c r="C69" s="201"/>
      <c r="D69" s="200"/>
      <c r="E69" s="202"/>
      <c r="F69" s="201"/>
      <c r="G69" s="201"/>
      <c r="H69" s="200" t="s">
        <v>16</v>
      </c>
      <c r="I69" s="233">
        <f>SUM(I56:I68)</f>
        <v>220.4</v>
      </c>
    </row>
    <row r="70" spans="1:255" ht="26.25" thickBot="1" x14ac:dyDescent="0.25">
      <c r="A70" s="46" t="s">
        <v>7</v>
      </c>
      <c r="B70" s="117" t="s">
        <v>15</v>
      </c>
      <c r="C70" s="117" t="s">
        <v>4</v>
      </c>
      <c r="D70" s="117" t="s">
        <v>22</v>
      </c>
      <c r="E70" s="117" t="s">
        <v>17</v>
      </c>
      <c r="F70" s="117" t="s">
        <v>18</v>
      </c>
      <c r="G70" s="117" t="s">
        <v>9</v>
      </c>
      <c r="H70" s="117" t="s">
        <v>12</v>
      </c>
      <c r="I70" s="118" t="s">
        <v>11</v>
      </c>
    </row>
    <row r="71" spans="1:255" ht="25.5" x14ac:dyDescent="0.2">
      <c r="A71" s="223" t="s">
        <v>91</v>
      </c>
      <c r="B71" s="33"/>
      <c r="C71" s="33" t="s">
        <v>86</v>
      </c>
      <c r="D71" s="34"/>
      <c r="E71" s="35"/>
      <c r="F71" s="35"/>
      <c r="G71" s="35"/>
      <c r="H71" s="36"/>
      <c r="I71" s="160">
        <v>29395.02</v>
      </c>
    </row>
    <row r="72" spans="1:255" ht="12.75" customHeight="1" x14ac:dyDescent="0.2">
      <c r="A72" s="224" t="s">
        <v>83</v>
      </c>
      <c r="B72" s="13"/>
      <c r="C72" s="13" t="s">
        <v>86</v>
      </c>
      <c r="D72" s="14"/>
      <c r="E72" s="15"/>
      <c r="F72" s="15"/>
      <c r="G72" s="15"/>
      <c r="H72" s="16"/>
      <c r="I72" s="43">
        <v>2316.1999999999998</v>
      </c>
    </row>
    <row r="73" spans="1:255" ht="12.75" customHeight="1" x14ac:dyDescent="0.2">
      <c r="A73" s="224" t="s">
        <v>85</v>
      </c>
      <c r="B73" s="13"/>
      <c r="C73" s="13" t="s">
        <v>86</v>
      </c>
      <c r="D73" s="14"/>
      <c r="E73" s="15"/>
      <c r="F73" s="15"/>
      <c r="G73" s="15"/>
      <c r="H73" s="16"/>
      <c r="I73" s="43">
        <v>2560.02</v>
      </c>
    </row>
    <row r="74" spans="1:255" ht="12.75" customHeight="1" thickBot="1" x14ac:dyDescent="0.25">
      <c r="A74" s="222"/>
      <c r="B74" s="112"/>
      <c r="C74" s="112"/>
      <c r="D74" s="111"/>
      <c r="E74" s="113"/>
      <c r="F74" s="112"/>
      <c r="G74" s="112"/>
      <c r="H74" s="111" t="s">
        <v>16</v>
      </c>
      <c r="I74" s="235">
        <f>SUM(I71:I73)</f>
        <v>34271.24</v>
      </c>
    </row>
    <row r="75" spans="1:255" s="45" customFormat="1" ht="68.45" customHeight="1" thickBot="1" x14ac:dyDescent="0.25">
      <c r="A75" s="120" t="s">
        <v>96</v>
      </c>
      <c r="B75" s="117" t="s">
        <v>15</v>
      </c>
      <c r="C75" s="117" t="s">
        <v>4</v>
      </c>
      <c r="D75" s="117" t="s">
        <v>22</v>
      </c>
      <c r="E75" s="117" t="s">
        <v>17</v>
      </c>
      <c r="F75" s="117" t="s">
        <v>18</v>
      </c>
      <c r="G75" s="117" t="s">
        <v>9</v>
      </c>
      <c r="H75" s="117" t="s">
        <v>12</v>
      </c>
      <c r="I75" s="118" t="s">
        <v>11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30"/>
      <c r="B76" s="109">
        <v>907.39</v>
      </c>
      <c r="C76" s="58" t="s">
        <v>65</v>
      </c>
      <c r="D76" s="67"/>
      <c r="E76" s="59"/>
      <c r="F76" s="59"/>
      <c r="G76" s="59"/>
      <c r="H76" s="60"/>
      <c r="I76" s="61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30"/>
      <c r="B77" s="109">
        <v>795.74</v>
      </c>
      <c r="C77" s="126" t="s">
        <v>66</v>
      </c>
      <c r="D77" s="127"/>
      <c r="E77" s="128"/>
      <c r="F77" s="128"/>
      <c r="G77" s="128"/>
      <c r="H77" s="129"/>
      <c r="I77" s="130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30"/>
      <c r="B78" s="109">
        <v>907.38</v>
      </c>
      <c r="C78" s="88" t="s">
        <v>69</v>
      </c>
      <c r="D78" s="89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30"/>
      <c r="B79" s="109">
        <v>897.27</v>
      </c>
      <c r="C79" s="88" t="s">
        <v>71</v>
      </c>
      <c r="D79" s="89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30"/>
      <c r="B80" s="109">
        <v>906.53</v>
      </c>
      <c r="C80" s="88" t="s">
        <v>72</v>
      </c>
      <c r="D80" s="89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30"/>
      <c r="B81" s="109">
        <v>892.8</v>
      </c>
      <c r="C81" s="88" t="s">
        <v>73</v>
      </c>
      <c r="D81" s="89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4"/>
      <c r="B82" s="109">
        <v>750.15</v>
      </c>
      <c r="C82" s="88" t="s">
        <v>74</v>
      </c>
      <c r="D82" s="89"/>
      <c r="E82" s="47"/>
      <c r="F82" s="47"/>
      <c r="G82" s="47"/>
      <c r="H82" s="48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4"/>
      <c r="B83" s="109">
        <v>793.34</v>
      </c>
      <c r="C83" s="88" t="s">
        <v>75</v>
      </c>
      <c r="D83" s="89"/>
      <c r="E83" s="47"/>
      <c r="F83" s="47"/>
      <c r="G83" s="47"/>
      <c r="H83" s="48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224"/>
      <c r="B84" s="109">
        <v>893.52</v>
      </c>
      <c r="C84" s="88" t="s">
        <v>76</v>
      </c>
      <c r="D84" s="89"/>
      <c r="E84" s="47"/>
      <c r="F84" s="47"/>
      <c r="G84" s="47"/>
      <c r="H84" s="48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224"/>
      <c r="B85" s="109">
        <v>726.33</v>
      </c>
      <c r="C85" s="88" t="s">
        <v>77</v>
      </c>
      <c r="D85" s="89"/>
      <c r="E85" s="47"/>
      <c r="F85" s="47"/>
      <c r="G85" s="47"/>
      <c r="H85" s="48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224"/>
      <c r="B86" s="109">
        <v>735.03</v>
      </c>
      <c r="C86" s="88" t="s">
        <v>78</v>
      </c>
      <c r="D86" s="89"/>
      <c r="E86" s="47"/>
      <c r="F86" s="47"/>
      <c r="G86" s="47"/>
      <c r="H86" s="48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224"/>
      <c r="B87" s="109">
        <v>916.33</v>
      </c>
      <c r="C87" s="88" t="s">
        <v>79</v>
      </c>
      <c r="D87" s="89"/>
      <c r="E87" s="47"/>
      <c r="F87" s="47"/>
      <c r="G87" s="47"/>
      <c r="H87" s="48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3.5" thickBot="1" x14ac:dyDescent="0.25">
      <c r="A88" s="224"/>
      <c r="B88" s="188"/>
      <c r="C88" s="73" t="s">
        <v>86</v>
      </c>
      <c r="D88" s="166"/>
      <c r="E88" s="53"/>
      <c r="F88" s="53"/>
      <c r="G88" s="53"/>
      <c r="H88" s="156"/>
      <c r="I88" s="49">
        <v>340.94</v>
      </c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24"/>
      <c r="B89" s="18">
        <f>SUM(B76:B88)</f>
        <v>10121.810000000001</v>
      </c>
      <c r="C89" s="17"/>
      <c r="D89" s="18"/>
      <c r="E89" s="19"/>
      <c r="F89" s="17"/>
      <c r="G89" s="17"/>
      <c r="H89" s="18" t="s">
        <v>16</v>
      </c>
      <c r="I89" s="236">
        <f>SUM(I76:I88)</f>
        <v>340.94</v>
      </c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64.5" thickBot="1" x14ac:dyDescent="0.25">
      <c r="A90" s="194" t="s">
        <v>98</v>
      </c>
      <c r="B90" s="90" t="s">
        <v>15</v>
      </c>
      <c r="C90" s="90" t="s">
        <v>4</v>
      </c>
      <c r="D90" s="90" t="s">
        <v>22</v>
      </c>
      <c r="E90" s="90" t="s">
        <v>17</v>
      </c>
      <c r="F90" s="90" t="s">
        <v>18</v>
      </c>
      <c r="G90" s="90" t="s">
        <v>9</v>
      </c>
      <c r="H90" s="90" t="s">
        <v>12</v>
      </c>
      <c r="I90" s="92" t="s">
        <v>11</v>
      </c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26.25" thickBot="1" x14ac:dyDescent="0.25">
      <c r="A91" s="120" t="s">
        <v>87</v>
      </c>
      <c r="B91" s="167"/>
      <c r="C91" s="88" t="s">
        <v>86</v>
      </c>
      <c r="D91" s="257"/>
      <c r="E91" s="258"/>
      <c r="F91" s="257"/>
      <c r="G91" s="258"/>
      <c r="H91" s="258"/>
      <c r="I91" s="49">
        <v>13621.15</v>
      </c>
    </row>
    <row r="92" spans="1:255" ht="13.5" thickBot="1" x14ac:dyDescent="0.25">
      <c r="A92" s="46"/>
      <c r="B92" s="79">
        <f>SUM(B91:B91)</f>
        <v>0</v>
      </c>
      <c r="C92" s="78"/>
      <c r="D92" s="79"/>
      <c r="E92" s="80"/>
      <c r="F92" s="78"/>
      <c r="G92" s="78"/>
      <c r="H92" s="79" t="s">
        <v>16</v>
      </c>
      <c r="I92" s="81">
        <f>SUM(I91:I91)</f>
        <v>13621.15</v>
      </c>
    </row>
    <row r="93" spans="1:255" ht="51.75" thickBot="1" x14ac:dyDescent="0.25">
      <c r="A93" s="137" t="s">
        <v>97</v>
      </c>
      <c r="B93" s="117" t="s">
        <v>15</v>
      </c>
      <c r="C93" s="117" t="s">
        <v>4</v>
      </c>
      <c r="D93" s="117" t="s">
        <v>22</v>
      </c>
      <c r="E93" s="117" t="s">
        <v>17</v>
      </c>
      <c r="F93" s="117" t="s">
        <v>18</v>
      </c>
      <c r="G93" s="117" t="s">
        <v>9</v>
      </c>
      <c r="H93" s="117" t="s">
        <v>12</v>
      </c>
      <c r="I93" s="118" t="s">
        <v>11</v>
      </c>
    </row>
    <row r="94" spans="1:255" ht="13.5" thickBot="1" x14ac:dyDescent="0.25">
      <c r="A94" s="209"/>
      <c r="B94" s="188"/>
      <c r="C94" s="73" t="s">
        <v>86</v>
      </c>
      <c r="D94" s="166"/>
      <c r="E94" s="53"/>
      <c r="F94" s="53"/>
      <c r="G94" s="53"/>
      <c r="H94" s="156"/>
      <c r="I94" s="571">
        <v>21586.69</v>
      </c>
    </row>
    <row r="95" spans="1:255" ht="13.5" thickBot="1" x14ac:dyDescent="0.25">
      <c r="A95" s="137"/>
      <c r="B95" s="277"/>
      <c r="C95" s="78"/>
      <c r="D95" s="79"/>
      <c r="E95" s="80"/>
      <c r="F95" s="78"/>
      <c r="G95" s="78"/>
      <c r="H95" s="79"/>
      <c r="I95" s="81">
        <f>SUM(I94)</f>
        <v>21586.69</v>
      </c>
    </row>
    <row r="96" spans="1:255" x14ac:dyDescent="0.2">
      <c r="A96" s="9"/>
      <c r="B96" s="9"/>
      <c r="C96" s="9"/>
      <c r="D96" s="9"/>
      <c r="E96" s="9"/>
      <c r="F96" s="20"/>
      <c r="G96" s="20"/>
      <c r="H96" s="20"/>
      <c r="I96" s="20"/>
    </row>
    <row r="97" spans="1:7" ht="15.75" x14ac:dyDescent="0.2">
      <c r="A97" s="21" t="s">
        <v>20</v>
      </c>
      <c r="B97" s="22"/>
      <c r="C97" s="23"/>
      <c r="D97" s="4" t="s">
        <v>8</v>
      </c>
      <c r="E97" s="4" t="s">
        <v>5</v>
      </c>
      <c r="F97" s="122" t="s">
        <v>6</v>
      </c>
    </row>
    <row r="98" spans="1:7" x14ac:dyDescent="0.2">
      <c r="A98" s="593" t="s">
        <v>14</v>
      </c>
      <c r="B98" s="594"/>
      <c r="C98" s="25"/>
      <c r="D98" s="26">
        <f>B20</f>
        <v>33359.423000000003</v>
      </c>
      <c r="E98" s="26">
        <f>I20</f>
        <v>244.96</v>
      </c>
      <c r="F98" s="123">
        <f>D98+E98</f>
        <v>33604.383000000002</v>
      </c>
    </row>
    <row r="99" spans="1:7" x14ac:dyDescent="0.2">
      <c r="A99" s="593" t="s">
        <v>1603</v>
      </c>
      <c r="B99" s="594"/>
      <c r="C99" s="25"/>
      <c r="D99" s="26">
        <f>B34</f>
        <v>33241.640999999996</v>
      </c>
      <c r="E99" s="26">
        <f>I34</f>
        <v>35</v>
      </c>
      <c r="F99" s="123">
        <f>D99+E99</f>
        <v>33276.640999999996</v>
      </c>
    </row>
    <row r="100" spans="1:7" x14ac:dyDescent="0.2">
      <c r="A100" s="593" t="s">
        <v>13</v>
      </c>
      <c r="B100" s="594"/>
      <c r="C100" s="25"/>
      <c r="D100" s="26">
        <f>B54</f>
        <v>27181.828299999997</v>
      </c>
      <c r="E100" s="26">
        <f>I54</f>
        <v>280.8</v>
      </c>
      <c r="F100" s="123">
        <f>D100+E100</f>
        <v>27462.628299999997</v>
      </c>
    </row>
    <row r="101" spans="1:7" x14ac:dyDescent="0.2">
      <c r="A101" s="593" t="s">
        <v>383</v>
      </c>
      <c r="B101" s="594"/>
      <c r="C101" s="25"/>
      <c r="D101" s="26">
        <f>B69</f>
        <v>29010.749</v>
      </c>
      <c r="E101" s="26">
        <f>I69</f>
        <v>220.4</v>
      </c>
      <c r="F101" s="123">
        <f>D101+E101</f>
        <v>29231.149000000001</v>
      </c>
      <c r="G101" s="56"/>
    </row>
    <row r="102" spans="1:7" x14ac:dyDescent="0.2">
      <c r="A102" s="593" t="s">
        <v>25</v>
      </c>
      <c r="B102" s="594"/>
      <c r="C102" s="25"/>
      <c r="D102" s="26">
        <f>B89</f>
        <v>10121.810000000001</v>
      </c>
      <c r="E102" s="26">
        <f>I89</f>
        <v>340.94</v>
      </c>
      <c r="F102" s="123">
        <f>D102+E102</f>
        <v>10462.750000000002</v>
      </c>
      <c r="G102" s="56"/>
    </row>
    <row r="103" spans="1:7" x14ac:dyDescent="0.2">
      <c r="A103" s="607" t="s">
        <v>68</v>
      </c>
      <c r="B103" s="608"/>
      <c r="C103" s="25"/>
      <c r="D103" s="26"/>
      <c r="E103" s="26"/>
      <c r="F103" s="245">
        <f>F104+F105+F106</f>
        <v>34271.24</v>
      </c>
      <c r="G103" s="56"/>
    </row>
    <row r="104" spans="1:7" x14ac:dyDescent="0.2">
      <c r="A104" s="605" t="s">
        <v>91</v>
      </c>
      <c r="B104" s="606"/>
      <c r="C104" s="25"/>
      <c r="D104" s="26"/>
      <c r="E104" s="26"/>
      <c r="F104" s="250">
        <f>I71</f>
        <v>29395.02</v>
      </c>
      <c r="G104" s="56"/>
    </row>
    <row r="105" spans="1:7" x14ac:dyDescent="0.2">
      <c r="A105" s="605" t="s">
        <v>83</v>
      </c>
      <c r="B105" s="606"/>
      <c r="C105" s="25"/>
      <c r="D105" s="26"/>
      <c r="E105" s="26"/>
      <c r="F105" s="123">
        <f>I72</f>
        <v>2316.1999999999998</v>
      </c>
      <c r="G105" s="56"/>
    </row>
    <row r="106" spans="1:7" x14ac:dyDescent="0.2">
      <c r="A106" s="605" t="s">
        <v>85</v>
      </c>
      <c r="B106" s="606"/>
      <c r="C106" s="25"/>
      <c r="D106" s="26"/>
      <c r="E106" s="26"/>
      <c r="F106" s="123">
        <f>I73</f>
        <v>2560.02</v>
      </c>
      <c r="G106" s="56"/>
    </row>
    <row r="107" spans="1:7" x14ac:dyDescent="0.2">
      <c r="A107" s="614" t="s">
        <v>2</v>
      </c>
      <c r="B107" s="615"/>
      <c r="C107" s="25"/>
      <c r="D107" s="26">
        <f>B92</f>
        <v>0</v>
      </c>
      <c r="E107" s="26"/>
      <c r="F107" s="123">
        <f>D107+E107+I92</f>
        <v>13621.15</v>
      </c>
      <c r="G107" s="56"/>
    </row>
    <row r="108" spans="1:7" x14ac:dyDescent="0.2">
      <c r="A108" s="614" t="s">
        <v>97</v>
      </c>
      <c r="B108" s="615"/>
      <c r="C108" s="25"/>
      <c r="D108" s="26"/>
      <c r="E108" s="26"/>
      <c r="F108" s="123">
        <f>I95</f>
        <v>21586.69</v>
      </c>
      <c r="G108" s="56"/>
    </row>
    <row r="109" spans="1:7" x14ac:dyDescent="0.2">
      <c r="A109" s="612" t="s">
        <v>21</v>
      </c>
      <c r="B109" s="613"/>
      <c r="C109" s="27"/>
      <c r="D109" s="28">
        <f>SUM(D98:D107)</f>
        <v>132915.45129999999</v>
      </c>
      <c r="E109" s="28">
        <f>SUM(E98:E102)</f>
        <v>1122.0999999999999</v>
      </c>
      <c r="F109" s="124">
        <f>F98+F99+F100+F101+F102+F103+F107+F108</f>
        <v>203516.63130000001</v>
      </c>
    </row>
  </sheetData>
  <mergeCells count="20">
    <mergeCell ref="A109:B109"/>
    <mergeCell ref="A100:B100"/>
    <mergeCell ref="A102:B102"/>
    <mergeCell ref="A103:B103"/>
    <mergeCell ref="A104:B104"/>
    <mergeCell ref="D13:D15"/>
    <mergeCell ref="C13:C15"/>
    <mergeCell ref="A13:A15"/>
    <mergeCell ref="A101:B101"/>
    <mergeCell ref="A105:B105"/>
    <mergeCell ref="A107:B107"/>
    <mergeCell ref="A108:B108"/>
    <mergeCell ref="A106:B106"/>
    <mergeCell ref="G1:H1"/>
    <mergeCell ref="G2:H2"/>
    <mergeCell ref="A98:B98"/>
    <mergeCell ref="A99:B99"/>
    <mergeCell ref="A49:A53"/>
    <mergeCell ref="A1:B1"/>
    <mergeCell ref="B13:B15"/>
  </mergeCells>
  <pageMargins left="0.19685039370078741" right="0.19685039370078741" top="0" bottom="0" header="0.31496062992125984" footer="0.31496062992125984"/>
  <pageSetup paperSize="9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/>
  <dimension ref="A1:IU149"/>
  <sheetViews>
    <sheetView topLeftCell="A133" zoomScaleNormal="100" workbookViewId="0">
      <selection activeCell="A137" sqref="A137:B137"/>
    </sheetView>
  </sheetViews>
  <sheetFormatPr defaultRowHeight="12.75" customHeight="1" x14ac:dyDescent="0.2"/>
  <cols>
    <col min="1" max="1" width="22.85546875" customWidth="1"/>
    <col min="2" max="2" width="12.7109375" customWidth="1"/>
    <col min="3" max="3" width="13.5703125" customWidth="1"/>
    <col min="4" max="4" width="15.7109375" customWidth="1"/>
    <col min="5" max="5" width="27.140625" customWidth="1"/>
    <col min="6" max="6" width="12.42578125" customWidth="1"/>
    <col min="7" max="7" width="7.28515625" customWidth="1"/>
    <col min="8" max="8" width="11.7109375" customWidth="1"/>
    <col min="9" max="9" width="11.85546875" customWidth="1"/>
  </cols>
  <sheetData>
    <row r="1" spans="1:9" ht="12.75" customHeight="1" x14ac:dyDescent="0.2">
      <c r="A1" s="584" t="s">
        <v>84</v>
      </c>
      <c r="B1" s="585"/>
      <c r="C1" s="4" t="s">
        <v>19</v>
      </c>
      <c r="D1" s="4" t="s">
        <v>23</v>
      </c>
      <c r="E1" s="4" t="s">
        <v>92</v>
      </c>
      <c r="F1" s="4" t="s">
        <v>93</v>
      </c>
      <c r="G1" s="582" t="s">
        <v>94</v>
      </c>
      <c r="H1" s="583"/>
    </row>
    <row r="2" spans="1:9" ht="12.75" customHeight="1" x14ac:dyDescent="0.2">
      <c r="A2" s="29" t="str">
        <f>'К.М. 2'!A2</f>
        <v>МЕСЯЦ И ГОД ОТЧЕТА</v>
      </c>
      <c r="B2" s="3">
        <v>2016</v>
      </c>
      <c r="C2" s="5"/>
      <c r="D2" s="6">
        <v>3125.9</v>
      </c>
      <c r="E2" s="5">
        <v>863289.46</v>
      </c>
      <c r="F2" s="6">
        <v>945061.38</v>
      </c>
      <c r="G2" s="586">
        <f>E2-F2</f>
        <v>-81771.920000000042</v>
      </c>
      <c r="H2" s="587"/>
    </row>
    <row r="3" spans="1:9" ht="12.75" customHeight="1" x14ac:dyDescent="0.2">
      <c r="A3" s="1" t="s">
        <v>27</v>
      </c>
      <c r="B3" s="2"/>
      <c r="C3" s="1" t="s">
        <v>27</v>
      </c>
      <c r="D3" s="1" t="s">
        <v>28</v>
      </c>
      <c r="E3" s="1">
        <v>15</v>
      </c>
      <c r="F3" s="1"/>
      <c r="G3" s="1"/>
      <c r="H3" s="1" t="s">
        <v>24</v>
      </c>
      <c r="I3" s="8">
        <f>F2-F149</f>
        <v>149583.88320000004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3.75" x14ac:dyDescent="0.2">
      <c r="A5" s="207" t="s">
        <v>95</v>
      </c>
      <c r="B5" s="90" t="s">
        <v>15</v>
      </c>
      <c r="C5" s="90" t="s">
        <v>4</v>
      </c>
      <c r="D5" s="90" t="s">
        <v>22</v>
      </c>
      <c r="E5" s="91" t="s">
        <v>17</v>
      </c>
      <c r="F5" s="90" t="s">
        <v>18</v>
      </c>
      <c r="G5" s="90" t="s">
        <v>9</v>
      </c>
      <c r="H5" s="90" t="s">
        <v>12</v>
      </c>
      <c r="I5" s="92" t="s">
        <v>11</v>
      </c>
    </row>
    <row r="6" spans="1:9" ht="12.75" customHeight="1" x14ac:dyDescent="0.2">
      <c r="A6" s="268"/>
      <c r="B6" s="13">
        <v>9399.57</v>
      </c>
      <c r="C6" s="13" t="s">
        <v>65</v>
      </c>
      <c r="D6" s="274"/>
      <c r="E6" s="15"/>
      <c r="F6" s="15"/>
      <c r="G6" s="15"/>
      <c r="H6" s="16"/>
      <c r="I6" s="43">
        <f t="shared" ref="I6:I20" si="0">G6*H6</f>
        <v>0</v>
      </c>
    </row>
    <row r="7" spans="1:9" ht="12.75" customHeight="1" x14ac:dyDescent="0.2">
      <c r="A7" s="268"/>
      <c r="B7" s="13">
        <v>9384.0499999999993</v>
      </c>
      <c r="C7" s="13" t="s">
        <v>66</v>
      </c>
      <c r="D7" s="274"/>
      <c r="E7" s="15"/>
      <c r="F7" s="15"/>
      <c r="G7" s="15"/>
      <c r="H7" s="16"/>
      <c r="I7" s="43">
        <f t="shared" si="0"/>
        <v>0</v>
      </c>
    </row>
    <row r="8" spans="1:9" ht="12.75" customHeight="1" thickBot="1" x14ac:dyDescent="0.25">
      <c r="A8" s="316"/>
      <c r="B8" s="74">
        <v>10031.4</v>
      </c>
      <c r="C8" s="74" t="s">
        <v>69</v>
      </c>
      <c r="D8" s="317"/>
      <c r="E8" s="76"/>
      <c r="F8" s="76"/>
      <c r="G8" s="76"/>
      <c r="H8" s="77"/>
      <c r="I8" s="204">
        <f t="shared" si="0"/>
        <v>0</v>
      </c>
    </row>
    <row r="9" spans="1:9" ht="26.25" thickBot="1" x14ac:dyDescent="0.25">
      <c r="A9" s="46" t="s">
        <v>840</v>
      </c>
      <c r="B9" s="88">
        <v>8866.49</v>
      </c>
      <c r="C9" s="88" t="s">
        <v>71</v>
      </c>
      <c r="D9" s="55"/>
      <c r="E9" s="47" t="s">
        <v>841</v>
      </c>
      <c r="F9" s="47" t="s">
        <v>102</v>
      </c>
      <c r="G9" s="47">
        <v>1</v>
      </c>
      <c r="H9" s="48">
        <v>69.78</v>
      </c>
      <c r="I9" s="49">
        <f t="shared" si="0"/>
        <v>69.78</v>
      </c>
    </row>
    <row r="10" spans="1:9" ht="12.75" customHeight="1" x14ac:dyDescent="0.2">
      <c r="A10" s="265"/>
      <c r="B10" s="33">
        <v>8224.61</v>
      </c>
      <c r="C10" s="33" t="s">
        <v>72</v>
      </c>
      <c r="D10" s="401"/>
      <c r="E10" s="35"/>
      <c r="F10" s="35"/>
      <c r="G10" s="35"/>
      <c r="H10" s="36"/>
      <c r="I10" s="160">
        <f t="shared" si="0"/>
        <v>0</v>
      </c>
    </row>
    <row r="11" spans="1:9" ht="12.75" customHeight="1" thickBot="1" x14ac:dyDescent="0.25">
      <c r="A11" s="316"/>
      <c r="B11" s="74">
        <v>7275.72</v>
      </c>
      <c r="C11" s="74" t="s">
        <v>73</v>
      </c>
      <c r="D11" s="405"/>
      <c r="E11" s="76"/>
      <c r="F11" s="76"/>
      <c r="G11" s="76"/>
      <c r="H11" s="77"/>
      <c r="I11" s="204">
        <f t="shared" si="0"/>
        <v>0</v>
      </c>
    </row>
    <row r="12" spans="1:9" ht="12.75" customHeight="1" x14ac:dyDescent="0.2">
      <c r="A12" s="588" t="s">
        <v>1044</v>
      </c>
      <c r="B12" s="579">
        <v>8428.723</v>
      </c>
      <c r="C12" s="579" t="s">
        <v>74</v>
      </c>
      <c r="D12" s="609" t="s">
        <v>1045</v>
      </c>
      <c r="E12" s="37" t="s">
        <v>1046</v>
      </c>
      <c r="F12" s="37" t="s">
        <v>100</v>
      </c>
      <c r="G12" s="37">
        <v>50</v>
      </c>
      <c r="H12" s="38">
        <v>15</v>
      </c>
      <c r="I12" s="39">
        <f t="shared" si="0"/>
        <v>750</v>
      </c>
    </row>
    <row r="13" spans="1:9" ht="12.75" customHeight="1" x14ac:dyDescent="0.2">
      <c r="A13" s="589"/>
      <c r="B13" s="581"/>
      <c r="C13" s="581"/>
      <c r="D13" s="610"/>
      <c r="E13" s="15" t="s">
        <v>422</v>
      </c>
      <c r="F13" s="15" t="s">
        <v>285</v>
      </c>
      <c r="G13" s="15">
        <v>1</v>
      </c>
      <c r="H13" s="16">
        <v>350</v>
      </c>
      <c r="I13" s="43">
        <f t="shared" si="0"/>
        <v>350</v>
      </c>
    </row>
    <row r="14" spans="1:9" ht="12.75" customHeight="1" thickBot="1" x14ac:dyDescent="0.25">
      <c r="A14" s="590"/>
      <c r="B14" s="580"/>
      <c r="C14" s="580"/>
      <c r="D14" s="611"/>
      <c r="E14" s="40" t="s">
        <v>424</v>
      </c>
      <c r="F14" s="40" t="s">
        <v>425</v>
      </c>
      <c r="G14" s="40">
        <v>0.5</v>
      </c>
      <c r="H14" s="41">
        <v>300</v>
      </c>
      <c r="I14" s="42">
        <f t="shared" si="0"/>
        <v>150</v>
      </c>
    </row>
    <row r="15" spans="1:9" ht="12.75" customHeight="1" thickBot="1" x14ac:dyDescent="0.25">
      <c r="A15" s="46"/>
      <c r="B15" s="88">
        <v>6908.8040000000001</v>
      </c>
      <c r="C15" s="88" t="s">
        <v>75</v>
      </c>
      <c r="D15" s="493"/>
      <c r="E15" s="47"/>
      <c r="F15" s="47"/>
      <c r="G15" s="47"/>
      <c r="H15" s="48"/>
      <c r="I15" s="49"/>
    </row>
    <row r="16" spans="1:9" ht="13.5" thickBot="1" x14ac:dyDescent="0.25">
      <c r="A16" s="46" t="s">
        <v>1238</v>
      </c>
      <c r="B16" s="88">
        <v>7506.4949999999999</v>
      </c>
      <c r="C16" s="88" t="s">
        <v>76</v>
      </c>
      <c r="D16" s="543" t="s">
        <v>139</v>
      </c>
      <c r="E16" s="47" t="s">
        <v>221</v>
      </c>
      <c r="F16" s="47" t="s">
        <v>102</v>
      </c>
      <c r="G16" s="47">
        <v>0.1</v>
      </c>
      <c r="H16" s="48">
        <v>82</v>
      </c>
      <c r="I16" s="49">
        <f t="shared" si="0"/>
        <v>8.2000000000000011</v>
      </c>
    </row>
    <row r="17" spans="1:9" ht="12.75" customHeight="1" x14ac:dyDescent="0.2">
      <c r="A17" s="265"/>
      <c r="B17" s="33">
        <v>7606.5910000000003</v>
      </c>
      <c r="C17" s="33" t="s">
        <v>77</v>
      </c>
      <c r="D17" s="401"/>
      <c r="E17" s="35"/>
      <c r="F17" s="35"/>
      <c r="G17" s="35"/>
      <c r="H17" s="36"/>
      <c r="I17" s="160">
        <f t="shared" si="0"/>
        <v>0</v>
      </c>
    </row>
    <row r="18" spans="1:9" ht="12.75" customHeight="1" thickBot="1" x14ac:dyDescent="0.25">
      <c r="A18" s="268"/>
      <c r="B18" s="13">
        <v>8226.491</v>
      </c>
      <c r="C18" s="33" t="s">
        <v>78</v>
      </c>
      <c r="D18" s="271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588" t="s">
        <v>1561</v>
      </c>
      <c r="B19" s="579">
        <v>8199.7970000000005</v>
      </c>
      <c r="C19" s="579" t="s">
        <v>79</v>
      </c>
      <c r="D19" s="616" t="s">
        <v>117</v>
      </c>
      <c r="E19" s="37" t="s">
        <v>211</v>
      </c>
      <c r="F19" s="37" t="s">
        <v>137</v>
      </c>
      <c r="G19" s="37">
        <v>2.08</v>
      </c>
      <c r="H19" s="38">
        <v>197.09</v>
      </c>
      <c r="I19" s="39">
        <f t="shared" si="0"/>
        <v>409.94720000000001</v>
      </c>
    </row>
    <row r="20" spans="1:9" ht="13.5" thickBot="1" x14ac:dyDescent="0.25">
      <c r="A20" s="590"/>
      <c r="B20" s="580"/>
      <c r="C20" s="580"/>
      <c r="D20" s="617"/>
      <c r="E20" s="40" t="s">
        <v>212</v>
      </c>
      <c r="F20" s="40" t="s">
        <v>102</v>
      </c>
      <c r="G20" s="40">
        <v>0.05</v>
      </c>
      <c r="H20" s="41">
        <v>116</v>
      </c>
      <c r="I20" s="42">
        <f t="shared" si="0"/>
        <v>5.8000000000000007</v>
      </c>
    </row>
    <row r="21" spans="1:9" ht="12.75" customHeight="1" thickBot="1" x14ac:dyDescent="0.25">
      <c r="A21" s="222"/>
      <c r="B21" s="111">
        <f>SUM(B6:B20)</f>
        <v>100058.74099999999</v>
      </c>
      <c r="C21" s="112"/>
      <c r="D21" s="111"/>
      <c r="E21" s="113"/>
      <c r="F21" s="112"/>
      <c r="G21" s="112"/>
      <c r="H21" s="111" t="s">
        <v>16</v>
      </c>
      <c r="I21" s="235">
        <f>SUM(I6:I20)</f>
        <v>1743.7272</v>
      </c>
    </row>
    <row r="22" spans="1:9" ht="77.25" thickBot="1" x14ac:dyDescent="0.25">
      <c r="A22" s="137" t="s">
        <v>1602</v>
      </c>
      <c r="B22" s="90" t="s">
        <v>15</v>
      </c>
      <c r="C22" s="90" t="s">
        <v>4</v>
      </c>
      <c r="D22" s="90" t="s">
        <v>22</v>
      </c>
      <c r="E22" s="91" t="s">
        <v>17</v>
      </c>
      <c r="F22" s="90" t="s">
        <v>18</v>
      </c>
      <c r="G22" s="90" t="s">
        <v>9</v>
      </c>
      <c r="H22" s="90" t="s">
        <v>12</v>
      </c>
      <c r="I22" s="92" t="s">
        <v>11</v>
      </c>
    </row>
    <row r="23" spans="1:9" ht="26.25" thickBot="1" x14ac:dyDescent="0.25">
      <c r="A23" s="46" t="s">
        <v>353</v>
      </c>
      <c r="B23" s="88">
        <v>13576.22</v>
      </c>
      <c r="C23" s="88" t="s">
        <v>65</v>
      </c>
      <c r="D23" s="47"/>
      <c r="E23" s="47" t="s">
        <v>355</v>
      </c>
      <c r="F23" s="47" t="s">
        <v>100</v>
      </c>
      <c r="G23" s="47">
        <v>2</v>
      </c>
      <c r="H23" s="48">
        <v>17</v>
      </c>
      <c r="I23" s="49">
        <f>G23*H23</f>
        <v>34</v>
      </c>
    </row>
    <row r="24" spans="1:9" ht="12.75" customHeight="1" x14ac:dyDescent="0.2">
      <c r="A24" s="588" t="s">
        <v>353</v>
      </c>
      <c r="B24" s="579">
        <v>11393.98</v>
      </c>
      <c r="C24" s="579" t="s">
        <v>66</v>
      </c>
      <c r="D24" s="591"/>
      <c r="E24" s="37" t="s">
        <v>363</v>
      </c>
      <c r="F24" s="37" t="s">
        <v>100</v>
      </c>
      <c r="G24" s="37">
        <v>1</v>
      </c>
      <c r="H24" s="38">
        <v>35</v>
      </c>
      <c r="I24" s="39">
        <f t="shared" ref="I24:I57" si="1">G24*H24</f>
        <v>35</v>
      </c>
    </row>
    <row r="25" spans="1:9" ht="12.75" customHeight="1" thickBot="1" x14ac:dyDescent="0.25">
      <c r="A25" s="590"/>
      <c r="B25" s="580"/>
      <c r="C25" s="580"/>
      <c r="D25" s="592"/>
      <c r="E25" s="40" t="s">
        <v>356</v>
      </c>
      <c r="F25" s="40" t="s">
        <v>100</v>
      </c>
      <c r="G25" s="40">
        <v>2</v>
      </c>
      <c r="H25" s="41">
        <v>45</v>
      </c>
      <c r="I25" s="42">
        <f t="shared" si="1"/>
        <v>90</v>
      </c>
    </row>
    <row r="26" spans="1:9" ht="12.75" customHeight="1" x14ac:dyDescent="0.2">
      <c r="A26" s="588" t="s">
        <v>187</v>
      </c>
      <c r="B26" s="579">
        <v>11435.28</v>
      </c>
      <c r="C26" s="579" t="s">
        <v>69</v>
      </c>
      <c r="D26" s="591" t="s">
        <v>657</v>
      </c>
      <c r="E26" s="37" t="s">
        <v>236</v>
      </c>
      <c r="F26" s="37" t="s">
        <v>100</v>
      </c>
      <c r="G26" s="37">
        <v>4</v>
      </c>
      <c r="H26" s="38">
        <v>57.72</v>
      </c>
      <c r="I26" s="39">
        <f t="shared" si="1"/>
        <v>230.88</v>
      </c>
    </row>
    <row r="27" spans="1:9" ht="12.75" customHeight="1" x14ac:dyDescent="0.2">
      <c r="A27" s="589"/>
      <c r="B27" s="581"/>
      <c r="C27" s="581"/>
      <c r="D27" s="595"/>
      <c r="E27" s="15" t="s">
        <v>419</v>
      </c>
      <c r="F27" s="15" t="s">
        <v>100</v>
      </c>
      <c r="G27" s="15">
        <v>2</v>
      </c>
      <c r="H27" s="16">
        <v>148.01</v>
      </c>
      <c r="I27" s="43">
        <f t="shared" si="1"/>
        <v>296.02</v>
      </c>
    </row>
    <row r="28" spans="1:9" ht="12.75" customHeight="1" thickBot="1" x14ac:dyDescent="0.25">
      <c r="A28" s="590"/>
      <c r="B28" s="581"/>
      <c r="C28" s="581"/>
      <c r="D28" s="592"/>
      <c r="E28" s="40" t="s">
        <v>420</v>
      </c>
      <c r="F28" s="40" t="s">
        <v>100</v>
      </c>
      <c r="G28" s="40">
        <v>4</v>
      </c>
      <c r="H28" s="41">
        <v>4.59</v>
      </c>
      <c r="I28" s="42">
        <f t="shared" si="1"/>
        <v>18.36</v>
      </c>
    </row>
    <row r="29" spans="1:9" ht="26.25" thickBot="1" x14ac:dyDescent="0.25">
      <c r="A29" s="46" t="s">
        <v>353</v>
      </c>
      <c r="B29" s="580"/>
      <c r="C29" s="580"/>
      <c r="D29" s="47" t="s">
        <v>362</v>
      </c>
      <c r="E29" s="47" t="s">
        <v>355</v>
      </c>
      <c r="F29" s="47" t="s">
        <v>100</v>
      </c>
      <c r="G29" s="47">
        <v>9</v>
      </c>
      <c r="H29" s="48">
        <v>17</v>
      </c>
      <c r="I29" s="49">
        <f t="shared" si="1"/>
        <v>153</v>
      </c>
    </row>
    <row r="30" spans="1:9" ht="12.75" customHeight="1" x14ac:dyDescent="0.2">
      <c r="A30" s="268"/>
      <c r="B30" s="13">
        <v>10574.21</v>
      </c>
      <c r="C30" s="13" t="s">
        <v>71</v>
      </c>
      <c r="D30" s="270"/>
      <c r="E30" s="15"/>
      <c r="F30" s="15"/>
      <c r="G30" s="15"/>
      <c r="H30" s="16"/>
      <c r="I30" s="13">
        <f t="shared" si="1"/>
        <v>0</v>
      </c>
    </row>
    <row r="31" spans="1:9" ht="12.75" customHeight="1" x14ac:dyDescent="0.2">
      <c r="A31" s="268"/>
      <c r="B31" s="13">
        <v>10540.72</v>
      </c>
      <c r="C31" s="13" t="s">
        <v>72</v>
      </c>
      <c r="D31" s="270"/>
      <c r="E31" s="15"/>
      <c r="F31" s="15"/>
      <c r="G31" s="15"/>
      <c r="H31" s="16"/>
      <c r="I31" s="13">
        <f t="shared" si="1"/>
        <v>0</v>
      </c>
    </row>
    <row r="32" spans="1:9" ht="13.5" thickBot="1" x14ac:dyDescent="0.25">
      <c r="A32" s="30"/>
      <c r="B32" s="74">
        <v>10390.31</v>
      </c>
      <c r="C32" s="74" t="s">
        <v>73</v>
      </c>
      <c r="D32" s="461"/>
      <c r="E32" s="76"/>
      <c r="F32" s="76"/>
      <c r="G32" s="76"/>
      <c r="H32" s="77"/>
      <c r="I32" s="74">
        <f t="shared" si="1"/>
        <v>0</v>
      </c>
    </row>
    <row r="33" spans="1:9" ht="26.25" thickBot="1" x14ac:dyDescent="0.25">
      <c r="A33" s="46" t="s">
        <v>353</v>
      </c>
      <c r="B33" s="272">
        <v>12218.65</v>
      </c>
      <c r="C33" s="88" t="s">
        <v>74</v>
      </c>
      <c r="D33" s="467"/>
      <c r="E33" s="47" t="s">
        <v>355</v>
      </c>
      <c r="F33" s="47" t="s">
        <v>100</v>
      </c>
      <c r="G33" s="47">
        <v>3</v>
      </c>
      <c r="H33" s="48">
        <v>17</v>
      </c>
      <c r="I33" s="49">
        <f t="shared" si="1"/>
        <v>51</v>
      </c>
    </row>
    <row r="34" spans="1:9" ht="12.75" customHeight="1" x14ac:dyDescent="0.2">
      <c r="A34" s="588" t="s">
        <v>187</v>
      </c>
      <c r="B34" s="579">
        <v>12621.55</v>
      </c>
      <c r="C34" s="579" t="s">
        <v>75</v>
      </c>
      <c r="D34" s="591" t="s">
        <v>1159</v>
      </c>
      <c r="E34" s="37" t="s">
        <v>273</v>
      </c>
      <c r="F34" s="37" t="s">
        <v>104</v>
      </c>
      <c r="G34" s="37">
        <v>8</v>
      </c>
      <c r="H34" s="38">
        <v>55.74</v>
      </c>
      <c r="I34" s="39">
        <f t="shared" si="1"/>
        <v>445.92</v>
      </c>
    </row>
    <row r="35" spans="1:9" ht="12.75" customHeight="1" x14ac:dyDescent="0.2">
      <c r="A35" s="589"/>
      <c r="B35" s="581"/>
      <c r="C35" s="581"/>
      <c r="D35" s="595"/>
      <c r="E35" s="15" t="s">
        <v>274</v>
      </c>
      <c r="F35" s="15" t="s">
        <v>100</v>
      </c>
      <c r="G35" s="15">
        <v>2</v>
      </c>
      <c r="H35" s="16">
        <v>102.25</v>
      </c>
      <c r="I35" s="43">
        <f t="shared" si="1"/>
        <v>204.5</v>
      </c>
    </row>
    <row r="36" spans="1:9" ht="12.75" customHeight="1" x14ac:dyDescent="0.2">
      <c r="A36" s="589"/>
      <c r="B36" s="581"/>
      <c r="C36" s="581"/>
      <c r="D36" s="595"/>
      <c r="E36" s="15" t="s">
        <v>271</v>
      </c>
      <c r="F36" s="15" t="s">
        <v>100</v>
      </c>
      <c r="G36" s="15">
        <v>1</v>
      </c>
      <c r="H36" s="16">
        <v>290</v>
      </c>
      <c r="I36" s="43">
        <f t="shared" si="1"/>
        <v>290</v>
      </c>
    </row>
    <row r="37" spans="1:9" ht="12.75" customHeight="1" x14ac:dyDescent="0.2">
      <c r="A37" s="589"/>
      <c r="B37" s="581"/>
      <c r="C37" s="581"/>
      <c r="D37" s="595"/>
      <c r="E37" s="15" t="s">
        <v>193</v>
      </c>
      <c r="F37" s="15" t="s">
        <v>100</v>
      </c>
      <c r="G37" s="15">
        <v>1</v>
      </c>
      <c r="H37" s="16">
        <v>110.19</v>
      </c>
      <c r="I37" s="43">
        <f>G37*H37</f>
        <v>110.19</v>
      </c>
    </row>
    <row r="38" spans="1:9" ht="12.75" customHeight="1" x14ac:dyDescent="0.2">
      <c r="A38" s="589"/>
      <c r="B38" s="581"/>
      <c r="C38" s="581"/>
      <c r="D38" s="595"/>
      <c r="E38" s="15" t="s">
        <v>907</v>
      </c>
      <c r="F38" s="15" t="s">
        <v>100</v>
      </c>
      <c r="G38" s="15">
        <v>2</v>
      </c>
      <c r="H38" s="16">
        <v>210</v>
      </c>
      <c r="I38" s="43">
        <f t="shared" si="1"/>
        <v>420</v>
      </c>
    </row>
    <row r="39" spans="1:9" ht="12.75" customHeight="1" x14ac:dyDescent="0.2">
      <c r="A39" s="589"/>
      <c r="B39" s="581"/>
      <c r="C39" s="581"/>
      <c r="D39" s="595"/>
      <c r="E39" s="15" t="s">
        <v>206</v>
      </c>
      <c r="F39" s="15" t="s">
        <v>100</v>
      </c>
      <c r="G39" s="15">
        <v>2</v>
      </c>
      <c r="H39" s="16">
        <v>5.28</v>
      </c>
      <c r="I39" s="43">
        <f t="shared" si="1"/>
        <v>10.56</v>
      </c>
    </row>
    <row r="40" spans="1:9" ht="12.75" customHeight="1" x14ac:dyDescent="0.2">
      <c r="A40" s="589"/>
      <c r="B40" s="581"/>
      <c r="C40" s="581"/>
      <c r="D40" s="595"/>
      <c r="E40" s="15" t="s">
        <v>511</v>
      </c>
      <c r="F40" s="15" t="s">
        <v>100</v>
      </c>
      <c r="G40" s="15">
        <v>1</v>
      </c>
      <c r="H40" s="16">
        <v>45</v>
      </c>
      <c r="I40" s="43">
        <f t="shared" si="1"/>
        <v>45</v>
      </c>
    </row>
    <row r="41" spans="1:9" ht="12.75" customHeight="1" x14ac:dyDescent="0.2">
      <c r="A41" s="589"/>
      <c r="B41" s="581"/>
      <c r="C41" s="581"/>
      <c r="D41" s="595"/>
      <c r="E41" s="15" t="s">
        <v>244</v>
      </c>
      <c r="F41" s="15" t="s">
        <v>100</v>
      </c>
      <c r="G41" s="15">
        <v>1</v>
      </c>
      <c r="H41" s="16">
        <v>290</v>
      </c>
      <c r="I41" s="299">
        <f t="shared" si="1"/>
        <v>290</v>
      </c>
    </row>
    <row r="42" spans="1:9" ht="12.75" customHeight="1" thickBot="1" x14ac:dyDescent="0.25">
      <c r="A42" s="590"/>
      <c r="B42" s="580"/>
      <c r="C42" s="580"/>
      <c r="D42" s="592"/>
      <c r="E42" s="40" t="s">
        <v>571</v>
      </c>
      <c r="F42" s="40" t="s">
        <v>100</v>
      </c>
      <c r="G42" s="40">
        <v>2</v>
      </c>
      <c r="H42" s="41">
        <v>25</v>
      </c>
      <c r="I42" s="300">
        <f t="shared" si="1"/>
        <v>50</v>
      </c>
    </row>
    <row r="43" spans="1:9" ht="26.25" thickBot="1" x14ac:dyDescent="0.25">
      <c r="A43" s="46" t="s">
        <v>353</v>
      </c>
      <c r="B43" s="579">
        <v>14852.37</v>
      </c>
      <c r="C43" s="579" t="s">
        <v>76</v>
      </c>
      <c r="D43" s="467"/>
      <c r="E43" s="47" t="s">
        <v>1184</v>
      </c>
      <c r="F43" s="47" t="s">
        <v>100</v>
      </c>
      <c r="G43" s="47">
        <v>1</v>
      </c>
      <c r="H43" s="48">
        <v>111.73</v>
      </c>
      <c r="I43" s="318">
        <f t="shared" si="1"/>
        <v>111.73</v>
      </c>
    </row>
    <row r="44" spans="1:9" ht="12.75" customHeight="1" x14ac:dyDescent="0.2">
      <c r="A44" s="588" t="s">
        <v>118</v>
      </c>
      <c r="B44" s="581"/>
      <c r="C44" s="581"/>
      <c r="D44" s="591" t="s">
        <v>1275</v>
      </c>
      <c r="E44" s="37" t="s">
        <v>209</v>
      </c>
      <c r="F44" s="37" t="s">
        <v>100</v>
      </c>
      <c r="G44" s="37">
        <v>1</v>
      </c>
      <c r="H44" s="38">
        <v>173.33</v>
      </c>
      <c r="I44" s="298">
        <f t="shared" si="1"/>
        <v>173.33</v>
      </c>
    </row>
    <row r="45" spans="1:9" ht="12.75" customHeight="1" thickBot="1" x14ac:dyDescent="0.25">
      <c r="A45" s="590"/>
      <c r="B45" s="581"/>
      <c r="C45" s="581"/>
      <c r="D45" s="592"/>
      <c r="E45" s="40" t="s">
        <v>206</v>
      </c>
      <c r="F45" s="40" t="s">
        <v>100</v>
      </c>
      <c r="G45" s="40">
        <v>1</v>
      </c>
      <c r="H45" s="41">
        <v>5.28</v>
      </c>
      <c r="I45" s="300">
        <f t="shared" si="1"/>
        <v>5.28</v>
      </c>
    </row>
    <row r="46" spans="1:9" ht="12.75" customHeight="1" x14ac:dyDescent="0.2">
      <c r="A46" s="588" t="s">
        <v>168</v>
      </c>
      <c r="B46" s="581"/>
      <c r="C46" s="581"/>
      <c r="D46" s="591" t="s">
        <v>867</v>
      </c>
      <c r="E46" s="37" t="s">
        <v>342</v>
      </c>
      <c r="F46" s="37" t="s">
        <v>100</v>
      </c>
      <c r="G46" s="37">
        <v>1</v>
      </c>
      <c r="H46" s="38">
        <v>88.1</v>
      </c>
      <c r="I46" s="298">
        <f t="shared" si="1"/>
        <v>88.1</v>
      </c>
    </row>
    <row r="47" spans="1:9" ht="12.75" customHeight="1" x14ac:dyDescent="0.2">
      <c r="A47" s="589"/>
      <c r="B47" s="581"/>
      <c r="C47" s="581"/>
      <c r="D47" s="595"/>
      <c r="E47" s="15" t="s">
        <v>343</v>
      </c>
      <c r="F47" s="15" t="s">
        <v>100</v>
      </c>
      <c r="G47" s="15">
        <v>1</v>
      </c>
      <c r="H47" s="16">
        <v>57.25</v>
      </c>
      <c r="I47" s="299">
        <f t="shared" si="1"/>
        <v>57.25</v>
      </c>
    </row>
    <row r="48" spans="1:9" ht="12.75" customHeight="1" x14ac:dyDescent="0.2">
      <c r="A48" s="589"/>
      <c r="B48" s="581"/>
      <c r="C48" s="581"/>
      <c r="D48" s="595"/>
      <c r="E48" s="15" t="s">
        <v>1276</v>
      </c>
      <c r="F48" s="15" t="s">
        <v>100</v>
      </c>
      <c r="G48" s="15">
        <v>1</v>
      </c>
      <c r="H48" s="16">
        <v>37.9</v>
      </c>
      <c r="I48" s="299">
        <f t="shared" si="1"/>
        <v>37.9</v>
      </c>
    </row>
    <row r="49" spans="1:9" ht="12.75" customHeight="1" x14ac:dyDescent="0.2">
      <c r="A49" s="589"/>
      <c r="B49" s="581"/>
      <c r="C49" s="581"/>
      <c r="D49" s="595"/>
      <c r="E49" s="15" t="s">
        <v>447</v>
      </c>
      <c r="F49" s="15" t="s">
        <v>100</v>
      </c>
      <c r="G49" s="15">
        <v>1</v>
      </c>
      <c r="H49" s="16">
        <v>32</v>
      </c>
      <c r="I49" s="299">
        <f t="shared" si="1"/>
        <v>32</v>
      </c>
    </row>
    <row r="50" spans="1:9" ht="12.75" customHeight="1" x14ac:dyDescent="0.2">
      <c r="A50" s="589"/>
      <c r="B50" s="581"/>
      <c r="C50" s="581"/>
      <c r="D50" s="595"/>
      <c r="E50" s="15" t="s">
        <v>1253</v>
      </c>
      <c r="F50" s="15" t="s">
        <v>100</v>
      </c>
      <c r="G50" s="15">
        <v>1</v>
      </c>
      <c r="H50" s="16">
        <v>60.6</v>
      </c>
      <c r="I50" s="299">
        <f t="shared" si="1"/>
        <v>60.6</v>
      </c>
    </row>
    <row r="51" spans="1:9" ht="12.75" customHeight="1" x14ac:dyDescent="0.2">
      <c r="A51" s="589"/>
      <c r="B51" s="581"/>
      <c r="C51" s="581"/>
      <c r="D51" s="595"/>
      <c r="E51" s="15" t="s">
        <v>185</v>
      </c>
      <c r="F51" s="15" t="s">
        <v>100</v>
      </c>
      <c r="G51" s="15">
        <v>2</v>
      </c>
      <c r="H51" s="16">
        <v>42</v>
      </c>
      <c r="I51" s="43">
        <f t="shared" si="1"/>
        <v>84</v>
      </c>
    </row>
    <row r="52" spans="1:9" ht="12.75" customHeight="1" x14ac:dyDescent="0.2">
      <c r="A52" s="589"/>
      <c r="B52" s="581"/>
      <c r="C52" s="581"/>
      <c r="D52" s="595"/>
      <c r="E52" s="15" t="s">
        <v>555</v>
      </c>
      <c r="F52" s="15" t="s">
        <v>100</v>
      </c>
      <c r="G52" s="15">
        <v>2</v>
      </c>
      <c r="H52" s="16">
        <v>46</v>
      </c>
      <c r="I52" s="43">
        <f t="shared" si="1"/>
        <v>92</v>
      </c>
    </row>
    <row r="53" spans="1:9" ht="12.75" customHeight="1" thickBot="1" x14ac:dyDescent="0.25">
      <c r="A53" s="590"/>
      <c r="B53" s="580"/>
      <c r="C53" s="580"/>
      <c r="D53" s="592"/>
      <c r="E53" s="40" t="s">
        <v>571</v>
      </c>
      <c r="F53" s="40" t="s">
        <v>100</v>
      </c>
      <c r="G53" s="40">
        <v>2</v>
      </c>
      <c r="H53" s="41">
        <v>27</v>
      </c>
      <c r="I53" s="42">
        <f t="shared" si="1"/>
        <v>54</v>
      </c>
    </row>
    <row r="54" spans="1:9" ht="26.25" thickBot="1" x14ac:dyDescent="0.25">
      <c r="A54" s="46" t="s">
        <v>353</v>
      </c>
      <c r="B54" s="88">
        <v>11924.97</v>
      </c>
      <c r="C54" s="88" t="s">
        <v>77</v>
      </c>
      <c r="D54" s="47" t="s">
        <v>362</v>
      </c>
      <c r="E54" s="47" t="s">
        <v>355</v>
      </c>
      <c r="F54" s="47" t="s">
        <v>100</v>
      </c>
      <c r="G54" s="47">
        <v>3</v>
      </c>
      <c r="H54" s="48">
        <v>9.42</v>
      </c>
      <c r="I54" s="49">
        <f t="shared" si="1"/>
        <v>28.259999999999998</v>
      </c>
    </row>
    <row r="55" spans="1:9" ht="26.25" thickBot="1" x14ac:dyDescent="0.25">
      <c r="A55" s="46" t="s">
        <v>353</v>
      </c>
      <c r="B55" s="88">
        <v>15444.42</v>
      </c>
      <c r="C55" s="88" t="s">
        <v>78</v>
      </c>
      <c r="D55" s="47" t="s">
        <v>362</v>
      </c>
      <c r="E55" s="47" t="s">
        <v>355</v>
      </c>
      <c r="F55" s="47" t="s">
        <v>100</v>
      </c>
      <c r="G55" s="47">
        <v>5</v>
      </c>
      <c r="H55" s="48">
        <v>17</v>
      </c>
      <c r="I55" s="318">
        <f t="shared" si="1"/>
        <v>85</v>
      </c>
    </row>
    <row r="56" spans="1:9" ht="26.25" thickBot="1" x14ac:dyDescent="0.25">
      <c r="A56" s="46" t="s">
        <v>353</v>
      </c>
      <c r="B56" s="579">
        <v>13257.45</v>
      </c>
      <c r="C56" s="579" t="s">
        <v>79</v>
      </c>
      <c r="D56" s="47" t="s">
        <v>362</v>
      </c>
      <c r="E56" s="47" t="s">
        <v>355</v>
      </c>
      <c r="F56" s="47" t="s">
        <v>100</v>
      </c>
      <c r="G56" s="47">
        <v>10</v>
      </c>
      <c r="H56" s="48">
        <v>17</v>
      </c>
      <c r="I56" s="49">
        <f t="shared" si="1"/>
        <v>170</v>
      </c>
    </row>
    <row r="57" spans="1:9" ht="13.5" thickBot="1" x14ac:dyDescent="0.25">
      <c r="A57" s="46" t="s">
        <v>118</v>
      </c>
      <c r="B57" s="580"/>
      <c r="C57" s="580"/>
      <c r="D57" s="467" t="s">
        <v>310</v>
      </c>
      <c r="E57" s="47" t="s">
        <v>745</v>
      </c>
      <c r="F57" s="47" t="s">
        <v>104</v>
      </c>
      <c r="G57" s="47">
        <v>1</v>
      </c>
      <c r="H57" s="48">
        <v>320</v>
      </c>
      <c r="I57" s="49">
        <f t="shared" si="1"/>
        <v>320</v>
      </c>
    </row>
    <row r="58" spans="1:9" ht="12.75" customHeight="1" thickBot="1" x14ac:dyDescent="0.25">
      <c r="A58" s="183"/>
      <c r="B58" s="200">
        <f>SUM(B23:B57)</f>
        <v>148230.13</v>
      </c>
      <c r="C58" s="201"/>
      <c r="D58" s="200"/>
      <c r="E58" s="202"/>
      <c r="F58" s="201"/>
      <c r="G58" s="201"/>
      <c r="H58" s="200" t="s">
        <v>16</v>
      </c>
      <c r="I58" s="233">
        <f>SUM(I23:I57)</f>
        <v>4173.88</v>
      </c>
    </row>
    <row r="59" spans="1:9" ht="64.5" thickBot="1" x14ac:dyDescent="0.25">
      <c r="A59" s="137" t="s">
        <v>381</v>
      </c>
      <c r="B59" s="117" t="s">
        <v>15</v>
      </c>
      <c r="C59" s="117" t="s">
        <v>4</v>
      </c>
      <c r="D59" s="117" t="s">
        <v>22</v>
      </c>
      <c r="E59" s="121" t="s">
        <v>17</v>
      </c>
      <c r="F59" s="117" t="s">
        <v>18</v>
      </c>
      <c r="G59" s="117" t="s">
        <v>9</v>
      </c>
      <c r="H59" s="117" t="s">
        <v>12</v>
      </c>
      <c r="I59" s="118" t="s">
        <v>11</v>
      </c>
    </row>
    <row r="60" spans="1:9" ht="12.75" customHeight="1" thickBot="1" x14ac:dyDescent="0.25">
      <c r="A60" s="230"/>
      <c r="B60" s="107">
        <v>5941.43</v>
      </c>
      <c r="C60" s="58" t="s">
        <v>65</v>
      </c>
      <c r="D60" s="67"/>
      <c r="E60" s="59"/>
      <c r="F60" s="59"/>
      <c r="G60" s="59"/>
      <c r="H60" s="60"/>
      <c r="I60" s="61"/>
    </row>
    <row r="61" spans="1:9" ht="12.75" customHeight="1" thickBot="1" x14ac:dyDescent="0.25">
      <c r="A61" s="230"/>
      <c r="B61" s="108">
        <v>6055.91</v>
      </c>
      <c r="C61" s="95" t="s">
        <v>66</v>
      </c>
      <c r="D61" s="96"/>
      <c r="E61" s="97"/>
      <c r="F61" s="97"/>
      <c r="G61" s="97"/>
      <c r="H61" s="98"/>
      <c r="I61" s="99"/>
    </row>
    <row r="62" spans="1:9" ht="12.75" customHeight="1" thickBot="1" x14ac:dyDescent="0.25">
      <c r="A62" s="231"/>
      <c r="B62" s="164">
        <v>5717.43</v>
      </c>
      <c r="C62" s="157" t="s">
        <v>69</v>
      </c>
      <c r="D62" s="165"/>
      <c r="E62" s="85"/>
      <c r="F62" s="85"/>
      <c r="G62" s="85"/>
      <c r="H62" s="158"/>
      <c r="I62" s="159"/>
    </row>
    <row r="63" spans="1:9" ht="12.75" customHeight="1" thickBot="1" x14ac:dyDescent="0.25">
      <c r="A63" s="207"/>
      <c r="B63" s="164">
        <v>5689.66</v>
      </c>
      <c r="C63" s="157" t="s">
        <v>71</v>
      </c>
      <c r="D63" s="331"/>
      <c r="E63" s="37"/>
      <c r="F63" s="37"/>
      <c r="G63" s="37"/>
      <c r="H63" s="342"/>
      <c r="I63" s="39"/>
    </row>
    <row r="64" spans="1:9" ht="12.75" customHeight="1" thickBot="1" x14ac:dyDescent="0.25">
      <c r="A64" s="397"/>
      <c r="B64" s="164">
        <v>5832.2</v>
      </c>
      <c r="C64" s="157" t="s">
        <v>72</v>
      </c>
      <c r="D64" s="331"/>
      <c r="E64" s="85"/>
      <c r="F64" s="85"/>
      <c r="G64" s="85"/>
      <c r="H64" s="348"/>
      <c r="I64" s="39"/>
    </row>
    <row r="65" spans="1:9" ht="12.75" customHeight="1" thickBot="1" x14ac:dyDescent="0.25">
      <c r="A65" s="230"/>
      <c r="B65" s="109">
        <v>6302.57</v>
      </c>
      <c r="C65" s="88" t="s">
        <v>73</v>
      </c>
      <c r="D65" s="89"/>
      <c r="E65" s="47"/>
      <c r="F65" s="47"/>
      <c r="G65" s="47"/>
      <c r="H65" s="48"/>
      <c r="I65" s="49"/>
    </row>
    <row r="66" spans="1:9" ht="12.75" customHeight="1" thickBot="1" x14ac:dyDescent="0.25">
      <c r="A66" s="230"/>
      <c r="B66" s="109">
        <v>5713.99</v>
      </c>
      <c r="C66" s="88" t="s">
        <v>74</v>
      </c>
      <c r="D66" s="89"/>
      <c r="E66" s="47"/>
      <c r="F66" s="47"/>
      <c r="G66" s="47"/>
      <c r="H66" s="48"/>
      <c r="I66" s="49"/>
    </row>
    <row r="67" spans="1:9" ht="12.75" customHeight="1" thickBot="1" x14ac:dyDescent="0.25">
      <c r="A67" s="224"/>
      <c r="B67" s="109">
        <v>7336.5866999999998</v>
      </c>
      <c r="C67" s="88" t="s">
        <v>75</v>
      </c>
      <c r="D67" s="89"/>
      <c r="E67" s="47"/>
      <c r="F67" s="47"/>
      <c r="G67" s="47"/>
      <c r="H67" s="48"/>
      <c r="I67" s="49"/>
    </row>
    <row r="68" spans="1:9" ht="12.75" customHeight="1" thickBot="1" x14ac:dyDescent="0.25">
      <c r="A68" s="224"/>
      <c r="B68" s="109">
        <v>5993.0600999999997</v>
      </c>
      <c r="C68" s="88" t="s">
        <v>76</v>
      </c>
      <c r="D68" s="89"/>
      <c r="E68" s="47"/>
      <c r="F68" s="47"/>
      <c r="G68" s="47"/>
      <c r="H68" s="48"/>
      <c r="I68" s="49"/>
    </row>
    <row r="69" spans="1:9" ht="12.75" customHeight="1" thickBot="1" x14ac:dyDescent="0.25">
      <c r="A69" s="224"/>
      <c r="B69" s="109">
        <v>5675.0753000000004</v>
      </c>
      <c r="C69" s="88" t="s">
        <v>77</v>
      </c>
      <c r="D69" s="89"/>
      <c r="E69" s="47"/>
      <c r="F69" s="47"/>
      <c r="G69" s="47"/>
      <c r="H69" s="48"/>
      <c r="I69" s="49"/>
    </row>
    <row r="70" spans="1:9" ht="12.75" customHeight="1" thickBot="1" x14ac:dyDescent="0.25">
      <c r="A70" s="224"/>
      <c r="B70" s="109">
        <v>6349.9994999999999</v>
      </c>
      <c r="C70" s="88" t="s">
        <v>78</v>
      </c>
      <c r="D70" s="89"/>
      <c r="E70" s="47"/>
      <c r="F70" s="47"/>
      <c r="G70" s="47"/>
      <c r="H70" s="48"/>
      <c r="I70" s="49"/>
    </row>
    <row r="71" spans="1:9" ht="12.75" customHeight="1" thickBot="1" x14ac:dyDescent="0.25">
      <c r="A71" s="224"/>
      <c r="B71" s="109">
        <v>6442.0870000000004</v>
      </c>
      <c r="C71" s="88" t="s">
        <v>79</v>
      </c>
      <c r="D71" s="89"/>
      <c r="E71" s="47"/>
      <c r="F71" s="47"/>
      <c r="G71" s="47"/>
      <c r="H71" s="48"/>
      <c r="I71" s="49"/>
    </row>
    <row r="72" spans="1:9" ht="12.75" customHeight="1" thickBot="1" x14ac:dyDescent="0.25">
      <c r="A72" s="231"/>
      <c r="B72" s="512">
        <f>SUM(B60:B71)</f>
        <v>73049.998600000006</v>
      </c>
      <c r="C72" s="518" t="s">
        <v>86</v>
      </c>
      <c r="D72" s="89"/>
      <c r="E72" s="47"/>
      <c r="F72" s="47"/>
      <c r="G72" s="47"/>
      <c r="H72" s="48"/>
      <c r="I72" s="49"/>
    </row>
    <row r="73" spans="1:9" ht="12.75" customHeight="1" thickBot="1" x14ac:dyDescent="0.25">
      <c r="A73" s="596" t="s">
        <v>114</v>
      </c>
      <c r="B73" s="109">
        <v>639.82000000000005</v>
      </c>
      <c r="C73" s="157" t="s">
        <v>72</v>
      </c>
      <c r="D73" s="89"/>
      <c r="E73" s="47"/>
      <c r="F73" s="47"/>
      <c r="G73" s="47"/>
      <c r="H73" s="48"/>
      <c r="I73" s="49"/>
    </row>
    <row r="74" spans="1:9" ht="12.75" customHeight="1" thickBot="1" x14ac:dyDescent="0.25">
      <c r="A74" s="597"/>
      <c r="B74" s="109">
        <v>954.81</v>
      </c>
      <c r="C74" s="157" t="s">
        <v>73</v>
      </c>
      <c r="D74" s="89"/>
      <c r="E74" s="47"/>
      <c r="F74" s="47"/>
      <c r="G74" s="47"/>
      <c r="H74" s="48"/>
      <c r="I74" s="49"/>
    </row>
    <row r="75" spans="1:9" ht="12.75" customHeight="1" thickBot="1" x14ac:dyDescent="0.25">
      <c r="A75" s="597"/>
      <c r="B75" s="109">
        <v>469</v>
      </c>
      <c r="C75" s="157" t="s">
        <v>74</v>
      </c>
      <c r="D75" s="89"/>
      <c r="E75" s="47"/>
      <c r="F75" s="47"/>
      <c r="G75" s="47"/>
      <c r="H75" s="48"/>
      <c r="I75" s="49"/>
    </row>
    <row r="76" spans="1:9" ht="12.75" customHeight="1" thickBot="1" x14ac:dyDescent="0.25">
      <c r="A76" s="597"/>
      <c r="B76" s="109">
        <v>189.79</v>
      </c>
      <c r="C76" s="157" t="s">
        <v>75</v>
      </c>
      <c r="D76" s="89"/>
      <c r="E76" s="47"/>
      <c r="F76" s="47"/>
      <c r="G76" s="47"/>
      <c r="H76" s="48"/>
      <c r="I76" s="49"/>
    </row>
    <row r="77" spans="1:9" ht="12.75" customHeight="1" thickBot="1" x14ac:dyDescent="0.25">
      <c r="A77" s="598"/>
      <c r="B77" s="512">
        <f>SUM(B73:B76)</f>
        <v>2253.42</v>
      </c>
      <c r="C77" s="518" t="s">
        <v>86</v>
      </c>
      <c r="D77" s="89"/>
      <c r="E77" s="47"/>
      <c r="F77" s="47"/>
      <c r="G77" s="47"/>
      <c r="H77" s="48"/>
      <c r="I77" s="49">
        <v>784.3</v>
      </c>
    </row>
    <row r="78" spans="1:9" ht="12.75" customHeight="1" thickBot="1" x14ac:dyDescent="0.25">
      <c r="A78" s="183"/>
      <c r="B78" s="200">
        <f>B72+B77</f>
        <v>75303.418600000005</v>
      </c>
      <c r="C78" s="201"/>
      <c r="D78" s="200"/>
      <c r="E78" s="202"/>
      <c r="F78" s="201"/>
      <c r="G78" s="201"/>
      <c r="H78" s="200" t="s">
        <v>16</v>
      </c>
      <c r="I78" s="233">
        <f>SUM(I60:I77)</f>
        <v>784.3</v>
      </c>
    </row>
    <row r="79" spans="1:9" ht="77.25" thickBot="1" x14ac:dyDescent="0.25">
      <c r="A79" s="137" t="s">
        <v>382</v>
      </c>
      <c r="B79" s="117" t="s">
        <v>15</v>
      </c>
      <c r="C79" s="117" t="s">
        <v>4</v>
      </c>
      <c r="D79" s="117" t="s">
        <v>22</v>
      </c>
      <c r="E79" s="121" t="s">
        <v>17</v>
      </c>
      <c r="F79" s="117" t="s">
        <v>18</v>
      </c>
      <c r="G79" s="117" t="s">
        <v>9</v>
      </c>
      <c r="H79" s="117" t="s">
        <v>12</v>
      </c>
      <c r="I79" s="118" t="s">
        <v>11</v>
      </c>
    </row>
    <row r="80" spans="1:9" ht="12.75" customHeight="1" thickBot="1" x14ac:dyDescent="0.25">
      <c r="A80" s="230"/>
      <c r="B80" s="109">
        <v>8403.7199999999993</v>
      </c>
      <c r="C80" s="33" t="s">
        <v>65</v>
      </c>
      <c r="D80" s="89"/>
      <c r="E80" s="47"/>
      <c r="F80" s="47"/>
      <c r="G80" s="47"/>
      <c r="H80" s="48"/>
      <c r="I80" s="49"/>
    </row>
    <row r="81" spans="1:9" ht="12.75" customHeight="1" thickBot="1" x14ac:dyDescent="0.25">
      <c r="A81" s="230"/>
      <c r="B81" s="109">
        <v>8962.0499999999993</v>
      </c>
      <c r="C81" s="13" t="s">
        <v>66</v>
      </c>
      <c r="D81" s="89"/>
      <c r="E81" s="47"/>
      <c r="F81" s="47"/>
      <c r="G81" s="47"/>
      <c r="H81" s="48"/>
      <c r="I81" s="49"/>
    </row>
    <row r="82" spans="1:9" ht="12.75" customHeight="1" thickBot="1" x14ac:dyDescent="0.25">
      <c r="A82" s="230"/>
      <c r="B82" s="109">
        <v>8073.16</v>
      </c>
      <c r="C82" s="33" t="s">
        <v>69</v>
      </c>
      <c r="D82" s="89"/>
      <c r="E82" s="47"/>
      <c r="F82" s="47"/>
      <c r="G82" s="47"/>
      <c r="H82" s="48"/>
      <c r="I82" s="49"/>
    </row>
    <row r="83" spans="1:9" ht="12.75" customHeight="1" thickBot="1" x14ac:dyDescent="0.25">
      <c r="A83" s="230"/>
      <c r="B83" s="109">
        <v>8486.76</v>
      </c>
      <c r="C83" s="13" t="s">
        <v>71</v>
      </c>
      <c r="D83" s="89"/>
      <c r="E83" s="47"/>
      <c r="F83" s="47"/>
      <c r="G83" s="47"/>
      <c r="H83" s="48"/>
      <c r="I83" s="49"/>
    </row>
    <row r="84" spans="1:9" ht="12.75" customHeight="1" thickBot="1" x14ac:dyDescent="0.25">
      <c r="A84" s="230"/>
      <c r="B84" s="109">
        <v>9245.14</v>
      </c>
      <c r="C84" s="33" t="s">
        <v>72</v>
      </c>
      <c r="D84" s="89"/>
      <c r="E84" s="47"/>
      <c r="F84" s="47"/>
      <c r="G84" s="47"/>
      <c r="H84" s="48"/>
      <c r="I84" s="49"/>
    </row>
    <row r="85" spans="1:9" ht="12.75" customHeight="1" thickBot="1" x14ac:dyDescent="0.25">
      <c r="A85" s="230"/>
      <c r="B85" s="109">
        <v>9047.74</v>
      </c>
      <c r="C85" s="13" t="s">
        <v>73</v>
      </c>
      <c r="D85" s="89"/>
      <c r="E85" s="47"/>
      <c r="F85" s="47"/>
      <c r="G85" s="47"/>
      <c r="H85" s="48"/>
      <c r="I85" s="49"/>
    </row>
    <row r="86" spans="1:9" ht="12.75" customHeight="1" thickBot="1" x14ac:dyDescent="0.25">
      <c r="A86" s="230"/>
      <c r="B86" s="109">
        <v>8115.0709999999999</v>
      </c>
      <c r="C86" s="33" t="s">
        <v>74</v>
      </c>
      <c r="D86" s="89"/>
      <c r="E86" s="47"/>
      <c r="F86" s="47"/>
      <c r="G86" s="47"/>
      <c r="H86" s="48"/>
      <c r="I86" s="49"/>
    </row>
    <row r="87" spans="1:9" ht="12.75" customHeight="1" thickBot="1" x14ac:dyDescent="0.25">
      <c r="A87" s="230"/>
      <c r="B87" s="109">
        <v>9402.5400000000009</v>
      </c>
      <c r="C87" s="13" t="s">
        <v>75</v>
      </c>
      <c r="D87" s="89"/>
      <c r="E87" s="47"/>
      <c r="F87" s="47"/>
      <c r="G87" s="47"/>
      <c r="H87" s="48"/>
      <c r="I87" s="49"/>
    </row>
    <row r="88" spans="1:9" ht="12.75" customHeight="1" thickBot="1" x14ac:dyDescent="0.25">
      <c r="A88" s="230"/>
      <c r="B88" s="109">
        <v>9479.94</v>
      </c>
      <c r="C88" s="33" t="s">
        <v>76</v>
      </c>
      <c r="D88" s="89"/>
      <c r="E88" s="47"/>
      <c r="F88" s="47"/>
      <c r="G88" s="47"/>
      <c r="H88" s="48"/>
      <c r="I88" s="49"/>
    </row>
    <row r="89" spans="1:9" ht="12.75" customHeight="1" thickBot="1" x14ac:dyDescent="0.25">
      <c r="A89" s="230"/>
      <c r="B89" s="109">
        <v>8844.24</v>
      </c>
      <c r="C89" s="13" t="s">
        <v>77</v>
      </c>
      <c r="D89" s="89"/>
      <c r="E89" s="47"/>
      <c r="F89" s="47"/>
      <c r="G89" s="47"/>
      <c r="H89" s="48"/>
      <c r="I89" s="49"/>
    </row>
    <row r="90" spans="1:9" ht="12.75" customHeight="1" thickBot="1" x14ac:dyDescent="0.25">
      <c r="A90" s="230"/>
      <c r="B90" s="109">
        <v>8832.982</v>
      </c>
      <c r="C90" s="13" t="s">
        <v>78</v>
      </c>
      <c r="D90" s="89"/>
      <c r="E90" s="47"/>
      <c r="F90" s="47"/>
      <c r="G90" s="47"/>
      <c r="H90" s="48"/>
      <c r="I90" s="49"/>
    </row>
    <row r="91" spans="1:9" ht="12.75" customHeight="1" thickBot="1" x14ac:dyDescent="0.25">
      <c r="A91" s="230"/>
      <c r="B91" s="109">
        <v>9134.0869999999995</v>
      </c>
      <c r="C91" s="13" t="s">
        <v>79</v>
      </c>
      <c r="D91" s="89"/>
      <c r="E91" s="47"/>
      <c r="F91" s="47"/>
      <c r="G91" s="47"/>
      <c r="H91" s="48"/>
      <c r="I91" s="49"/>
    </row>
    <row r="92" spans="1:9" ht="12.75" customHeight="1" thickBot="1" x14ac:dyDescent="0.25">
      <c r="A92" s="230"/>
      <c r="B92" s="109"/>
      <c r="C92" s="88" t="s">
        <v>86</v>
      </c>
      <c r="D92" s="89"/>
      <c r="E92" s="47"/>
      <c r="F92" s="47"/>
      <c r="G92" s="47"/>
      <c r="H92" s="48"/>
      <c r="I92" s="49">
        <v>828</v>
      </c>
    </row>
    <row r="93" spans="1:9" ht="13.5" thickBot="1" x14ac:dyDescent="0.25">
      <c r="A93" s="183"/>
      <c r="B93" s="200">
        <f>SUM(B80:B92)</f>
        <v>106027.43</v>
      </c>
      <c r="C93" s="201"/>
      <c r="D93" s="200"/>
      <c r="E93" s="202"/>
      <c r="F93" s="201"/>
      <c r="G93" s="201"/>
      <c r="H93" s="200" t="s">
        <v>16</v>
      </c>
      <c r="I93" s="233">
        <f>SUM(I80:I92)</f>
        <v>828</v>
      </c>
    </row>
    <row r="94" spans="1:9" ht="26.25" thickBot="1" x14ac:dyDescent="0.25">
      <c r="A94" s="46" t="s">
        <v>7</v>
      </c>
      <c r="B94" s="117" t="s">
        <v>15</v>
      </c>
      <c r="C94" s="117" t="s">
        <v>4</v>
      </c>
      <c r="D94" s="117" t="s">
        <v>22</v>
      </c>
      <c r="E94" s="121" t="s">
        <v>17</v>
      </c>
      <c r="F94" s="117" t="s">
        <v>18</v>
      </c>
      <c r="G94" s="117" t="s">
        <v>9</v>
      </c>
      <c r="H94" s="117" t="s">
        <v>12</v>
      </c>
      <c r="I94" s="118" t="s">
        <v>11</v>
      </c>
    </row>
    <row r="95" spans="1:9" ht="12.75" customHeight="1" x14ac:dyDescent="0.2">
      <c r="A95" s="589" t="s">
        <v>81</v>
      </c>
      <c r="B95" s="33"/>
      <c r="C95" s="33" t="s">
        <v>65</v>
      </c>
      <c r="D95" s="34"/>
      <c r="E95" s="35"/>
      <c r="F95" s="35" t="s">
        <v>82</v>
      </c>
      <c r="G95" s="35">
        <v>446</v>
      </c>
      <c r="H95" s="16">
        <v>4.54</v>
      </c>
      <c r="I95" s="160">
        <f>G95*H95</f>
        <v>2024.84</v>
      </c>
    </row>
    <row r="96" spans="1:9" ht="12.75" customHeight="1" x14ac:dyDescent="0.2">
      <c r="A96" s="589"/>
      <c r="B96" s="13"/>
      <c r="C96" s="13" t="s">
        <v>66</v>
      </c>
      <c r="D96" s="14"/>
      <c r="E96" s="15"/>
      <c r="F96" s="15" t="s">
        <v>82</v>
      </c>
      <c r="G96" s="15">
        <v>418</v>
      </c>
      <c r="H96" s="16">
        <v>4.54</v>
      </c>
      <c r="I96" s="43">
        <f>G96*H96</f>
        <v>1897.72</v>
      </c>
    </row>
    <row r="97" spans="1:9" x14ac:dyDescent="0.2">
      <c r="A97" s="589"/>
      <c r="B97" s="13"/>
      <c r="C97" s="13" t="s">
        <v>69</v>
      </c>
      <c r="D97" s="14"/>
      <c r="E97" s="15"/>
      <c r="F97" s="15" t="s">
        <v>82</v>
      </c>
      <c r="G97" s="15">
        <v>446</v>
      </c>
      <c r="H97" s="16">
        <v>4.54</v>
      </c>
      <c r="I97" s="43">
        <f>G97*H97</f>
        <v>2024.84</v>
      </c>
    </row>
    <row r="98" spans="1:9" ht="12.75" customHeight="1" x14ac:dyDescent="0.2">
      <c r="A98" s="589"/>
      <c r="B98" s="13"/>
      <c r="C98" s="13" t="s">
        <v>71</v>
      </c>
      <c r="D98" s="14"/>
      <c r="E98" s="15"/>
      <c r="F98" s="15" t="s">
        <v>82</v>
      </c>
      <c r="G98" s="15">
        <v>432</v>
      </c>
      <c r="H98" s="16">
        <v>4.54</v>
      </c>
      <c r="I98" s="43">
        <f t="shared" ref="I98:I104" si="2">G98*H98</f>
        <v>1961.28</v>
      </c>
    </row>
    <row r="99" spans="1:9" x14ac:dyDescent="0.2">
      <c r="A99" s="589"/>
      <c r="B99" s="13"/>
      <c r="C99" s="13" t="s">
        <v>72</v>
      </c>
      <c r="D99" s="14"/>
      <c r="E99" s="15"/>
      <c r="F99" s="15" t="s">
        <v>82</v>
      </c>
      <c r="G99" s="15">
        <v>446</v>
      </c>
      <c r="H99" s="16">
        <v>4.54</v>
      </c>
      <c r="I99" s="43">
        <f t="shared" si="2"/>
        <v>2024.84</v>
      </c>
    </row>
    <row r="100" spans="1:9" ht="12.75" customHeight="1" x14ac:dyDescent="0.2">
      <c r="A100" s="589"/>
      <c r="B100" s="13"/>
      <c r="C100" s="13" t="s">
        <v>73</v>
      </c>
      <c r="D100" s="14"/>
      <c r="E100" s="15"/>
      <c r="F100" s="15" t="s">
        <v>82</v>
      </c>
      <c r="G100" s="15">
        <v>432</v>
      </c>
      <c r="H100" s="16">
        <v>4.54</v>
      </c>
      <c r="I100" s="43">
        <f t="shared" si="2"/>
        <v>1961.28</v>
      </c>
    </row>
    <row r="101" spans="1:9" ht="12.75" customHeight="1" x14ac:dyDescent="0.2">
      <c r="A101" s="589"/>
      <c r="B101" s="13"/>
      <c r="C101" s="13" t="s">
        <v>74</v>
      </c>
      <c r="D101" s="14"/>
      <c r="E101" s="15"/>
      <c r="F101" s="15" t="s">
        <v>82</v>
      </c>
      <c r="G101" s="15">
        <v>446</v>
      </c>
      <c r="H101" s="16">
        <v>4.8099999999999996</v>
      </c>
      <c r="I101" s="43">
        <f t="shared" si="2"/>
        <v>2145.2599999999998</v>
      </c>
    </row>
    <row r="102" spans="1:9" ht="12.75" customHeight="1" x14ac:dyDescent="0.2">
      <c r="A102" s="589"/>
      <c r="B102" s="13"/>
      <c r="C102" s="13" t="s">
        <v>75</v>
      </c>
      <c r="D102" s="14"/>
      <c r="E102" s="15"/>
      <c r="F102" s="15" t="s">
        <v>82</v>
      </c>
      <c r="G102" s="15">
        <v>446</v>
      </c>
      <c r="H102" s="16">
        <v>4.8099999999999996</v>
      </c>
      <c r="I102" s="43">
        <f t="shared" si="2"/>
        <v>2145.2599999999998</v>
      </c>
    </row>
    <row r="103" spans="1:9" ht="12.75" customHeight="1" x14ac:dyDescent="0.2">
      <c r="A103" s="589"/>
      <c r="B103" s="13"/>
      <c r="C103" s="13" t="s">
        <v>76</v>
      </c>
      <c r="D103" s="14"/>
      <c r="E103" s="15"/>
      <c r="F103" s="15" t="s">
        <v>82</v>
      </c>
      <c r="G103" s="15">
        <v>432</v>
      </c>
      <c r="H103" s="16">
        <v>4.8099999999999996</v>
      </c>
      <c r="I103" s="43">
        <f t="shared" si="2"/>
        <v>2077.9199999999996</v>
      </c>
    </row>
    <row r="104" spans="1:9" ht="12.75" customHeight="1" x14ac:dyDescent="0.2">
      <c r="A104" s="589"/>
      <c r="B104" s="13"/>
      <c r="C104" s="13" t="s">
        <v>77</v>
      </c>
      <c r="D104" s="14"/>
      <c r="E104" s="15"/>
      <c r="F104" s="15" t="s">
        <v>82</v>
      </c>
      <c r="G104" s="15">
        <v>446</v>
      </c>
      <c r="H104" s="16">
        <v>4.8099999999999996</v>
      </c>
      <c r="I104" s="43">
        <f t="shared" si="2"/>
        <v>2145.2599999999998</v>
      </c>
    </row>
    <row r="105" spans="1:9" ht="12.75" customHeight="1" x14ac:dyDescent="0.2">
      <c r="A105" s="589"/>
      <c r="B105" s="13"/>
      <c r="C105" s="13" t="s">
        <v>78</v>
      </c>
      <c r="D105" s="14"/>
      <c r="E105" s="15"/>
      <c r="F105" s="15" t="s">
        <v>82</v>
      </c>
      <c r="G105" s="15">
        <v>432</v>
      </c>
      <c r="H105" s="16">
        <v>4.8099999999999996</v>
      </c>
      <c r="I105" s="43">
        <f>G105*H105</f>
        <v>2077.9199999999996</v>
      </c>
    </row>
    <row r="106" spans="1:9" ht="12.75" customHeight="1" x14ac:dyDescent="0.2">
      <c r="A106" s="589"/>
      <c r="B106" s="13"/>
      <c r="C106" s="13" t="s">
        <v>79</v>
      </c>
      <c r="D106" s="14"/>
      <c r="E106" s="15"/>
      <c r="F106" s="15" t="s">
        <v>82</v>
      </c>
      <c r="G106" s="15">
        <v>446</v>
      </c>
      <c r="H106" s="16">
        <v>4.8099999999999996</v>
      </c>
      <c r="I106" s="43">
        <f>G106*H106</f>
        <v>2145.2599999999998</v>
      </c>
    </row>
    <row r="107" spans="1:9" ht="12.75" customHeight="1" x14ac:dyDescent="0.2">
      <c r="A107" s="589"/>
      <c r="B107" s="74"/>
      <c r="C107" s="74" t="s">
        <v>86</v>
      </c>
      <c r="D107" s="14"/>
      <c r="E107" s="15"/>
      <c r="F107" s="15" t="s">
        <v>82</v>
      </c>
      <c r="G107" s="15">
        <f>SUM(G95:G106)</f>
        <v>5268</v>
      </c>
      <c r="H107" s="16"/>
      <c r="I107" s="246">
        <f>SUM(I95:I106)</f>
        <v>24631.679999999993</v>
      </c>
    </row>
    <row r="108" spans="1:9" ht="25.5" x14ac:dyDescent="0.2">
      <c r="A108" s="224" t="s">
        <v>91</v>
      </c>
      <c r="B108" s="13"/>
      <c r="C108" s="13" t="s">
        <v>86</v>
      </c>
      <c r="D108" s="14"/>
      <c r="E108" s="15"/>
      <c r="F108" s="15"/>
      <c r="G108" s="15"/>
      <c r="H108" s="16"/>
      <c r="I108" s="246">
        <v>132393</v>
      </c>
    </row>
    <row r="109" spans="1:9" ht="12.75" customHeight="1" x14ac:dyDescent="0.2">
      <c r="A109" s="224" t="s">
        <v>83</v>
      </c>
      <c r="B109" s="13"/>
      <c r="C109" s="13" t="s">
        <v>86</v>
      </c>
      <c r="D109" s="14"/>
      <c r="E109" s="15"/>
      <c r="F109" s="15"/>
      <c r="G109" s="15"/>
      <c r="H109" s="16"/>
      <c r="I109" s="246">
        <v>8902</v>
      </c>
    </row>
    <row r="110" spans="1:9" ht="12.75" customHeight="1" x14ac:dyDescent="0.2">
      <c r="A110" s="224" t="s">
        <v>85</v>
      </c>
      <c r="B110" s="13"/>
      <c r="C110" s="13" t="s">
        <v>86</v>
      </c>
      <c r="D110" s="14"/>
      <c r="E110" s="15"/>
      <c r="F110" s="15"/>
      <c r="G110" s="15"/>
      <c r="H110" s="16"/>
      <c r="I110" s="246">
        <v>9518.3700000000008</v>
      </c>
    </row>
    <row r="111" spans="1:9" ht="12.75" customHeight="1" x14ac:dyDescent="0.2">
      <c r="A111" s="222" t="s">
        <v>88</v>
      </c>
      <c r="B111" s="13"/>
      <c r="C111" s="13" t="s">
        <v>86</v>
      </c>
      <c r="D111" s="14"/>
      <c r="E111" s="15"/>
      <c r="F111" s="15"/>
      <c r="G111" s="15"/>
      <c r="H111" s="16"/>
      <c r="I111" s="246">
        <v>7502.16</v>
      </c>
    </row>
    <row r="112" spans="1:9" ht="12.75" customHeight="1" thickBot="1" x14ac:dyDescent="0.25">
      <c r="A112" s="222"/>
      <c r="B112" s="112"/>
      <c r="C112" s="112"/>
      <c r="D112" s="111"/>
      <c r="E112" s="113"/>
      <c r="F112" s="112"/>
      <c r="G112" s="112"/>
      <c r="H112" s="111" t="s">
        <v>16</v>
      </c>
      <c r="I112" s="235">
        <f>SUM(I107:I111)</f>
        <v>182947.21</v>
      </c>
    </row>
    <row r="113" spans="1:255" s="45" customFormat="1" ht="83.25" customHeight="1" thickBot="1" x14ac:dyDescent="0.25">
      <c r="A113" s="120" t="s">
        <v>96</v>
      </c>
      <c r="B113" s="117" t="s">
        <v>15</v>
      </c>
      <c r="C113" s="117" t="s">
        <v>4</v>
      </c>
      <c r="D113" s="117" t="s">
        <v>22</v>
      </c>
      <c r="E113" s="121" t="s">
        <v>17</v>
      </c>
      <c r="F113" s="117" t="s">
        <v>18</v>
      </c>
      <c r="G113" s="117" t="s">
        <v>9</v>
      </c>
      <c r="H113" s="117" t="s">
        <v>12</v>
      </c>
      <c r="I113" s="118" t="s">
        <v>11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30"/>
      <c r="B114" s="107">
        <v>3474.94</v>
      </c>
      <c r="C114" s="58" t="s">
        <v>65</v>
      </c>
      <c r="D114" s="67"/>
      <c r="E114" s="59"/>
      <c r="F114" s="59"/>
      <c r="G114" s="59"/>
      <c r="H114" s="60"/>
      <c r="I114" s="61">
        <f t="shared" ref="I114:I125" si="3">G114*H114</f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30"/>
      <c r="B115" s="108">
        <v>3043.92</v>
      </c>
      <c r="C115" s="95" t="s">
        <v>66</v>
      </c>
      <c r="D115" s="96"/>
      <c r="E115" s="97"/>
      <c r="F115" s="97"/>
      <c r="G115" s="97"/>
      <c r="H115" s="98"/>
      <c r="I115" s="99">
        <f t="shared" si="3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30"/>
      <c r="B116" s="109">
        <v>3471.73</v>
      </c>
      <c r="C116" s="88" t="s">
        <v>69</v>
      </c>
      <c r="D116" s="89"/>
      <c r="E116" s="47"/>
      <c r="F116" s="47"/>
      <c r="G116" s="47"/>
      <c r="H116" s="48"/>
      <c r="I116" s="49">
        <f t="shared" si="3"/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30"/>
      <c r="B117" s="109">
        <v>3432.05</v>
      </c>
      <c r="C117" s="88" t="s">
        <v>71</v>
      </c>
      <c r="D117" s="89"/>
      <c r="E117" s="47"/>
      <c r="F117" s="47"/>
      <c r="G117" s="47"/>
      <c r="H117" s="48"/>
      <c r="I117" s="49">
        <f t="shared" si="3"/>
        <v>0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30"/>
      <c r="B118" s="109">
        <v>3467.45</v>
      </c>
      <c r="C118" s="88" t="s">
        <v>72</v>
      </c>
      <c r="D118" s="89"/>
      <c r="E118" s="47"/>
      <c r="F118" s="47"/>
      <c r="G118" s="47"/>
      <c r="H118" s="48"/>
      <c r="I118" s="49">
        <f t="shared" si="3"/>
        <v>0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30"/>
      <c r="B119" s="109">
        <v>3423.13</v>
      </c>
      <c r="C119" s="88" t="s">
        <v>73</v>
      </c>
      <c r="D119" s="89"/>
      <c r="E119" s="47"/>
      <c r="F119" s="47"/>
      <c r="G119" s="47"/>
      <c r="H119" s="48"/>
      <c r="I119" s="49">
        <f t="shared" si="3"/>
        <v>0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30"/>
      <c r="B120" s="109">
        <v>2872.5450000000001</v>
      </c>
      <c r="C120" s="88" t="s">
        <v>74</v>
      </c>
      <c r="D120" s="89"/>
      <c r="E120" s="47"/>
      <c r="F120" s="47"/>
      <c r="G120" s="47"/>
      <c r="H120" s="48"/>
      <c r="I120" s="49">
        <f t="shared" si="3"/>
        <v>0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4"/>
      <c r="B121" s="109">
        <v>3037.4760000000001</v>
      </c>
      <c r="C121" s="88" t="s">
        <v>75</v>
      </c>
      <c r="D121" s="89"/>
      <c r="E121" s="47"/>
      <c r="F121" s="47"/>
      <c r="G121" s="47"/>
      <c r="H121" s="48"/>
      <c r="I121" s="49">
        <f t="shared" si="3"/>
        <v>0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4"/>
      <c r="B122" s="109">
        <v>3422.1840000000002</v>
      </c>
      <c r="C122" s="88" t="s">
        <v>76</v>
      </c>
      <c r="D122" s="89"/>
      <c r="E122" s="47"/>
      <c r="F122" s="47"/>
      <c r="G122" s="47"/>
      <c r="H122" s="48"/>
      <c r="I122" s="49">
        <f t="shared" si="3"/>
        <v>0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4"/>
      <c r="B123" s="109">
        <v>2779.7150000000001</v>
      </c>
      <c r="C123" s="88" t="s">
        <v>77</v>
      </c>
      <c r="D123" s="89"/>
      <c r="E123" s="47"/>
      <c r="F123" s="47"/>
      <c r="G123" s="47"/>
      <c r="H123" s="48"/>
      <c r="I123" s="49">
        <f t="shared" si="3"/>
        <v>0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4"/>
      <c r="B124" s="109">
        <v>2814.9479999999999</v>
      </c>
      <c r="C124" s="88" t="s">
        <v>78</v>
      </c>
      <c r="D124" s="89"/>
      <c r="E124" s="47"/>
      <c r="F124" s="47"/>
      <c r="G124" s="47"/>
      <c r="H124" s="48"/>
      <c r="I124" s="49">
        <f t="shared" si="3"/>
        <v>0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4"/>
      <c r="B125" s="109">
        <v>3509.8319999999999</v>
      </c>
      <c r="C125" s="88" t="s">
        <v>79</v>
      </c>
      <c r="D125" s="89"/>
      <c r="E125" s="47"/>
      <c r="F125" s="47"/>
      <c r="G125" s="47"/>
      <c r="H125" s="48"/>
      <c r="I125" s="49">
        <f t="shared" si="3"/>
        <v>0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3.5" thickBot="1" x14ac:dyDescent="0.25">
      <c r="A126" s="224"/>
      <c r="B126" s="188"/>
      <c r="C126" s="73" t="s">
        <v>86</v>
      </c>
      <c r="D126" s="166"/>
      <c r="E126" s="53"/>
      <c r="F126" s="53"/>
      <c r="G126" s="53"/>
      <c r="H126" s="156"/>
      <c r="I126" s="49">
        <v>1310.22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4"/>
      <c r="B127" s="18">
        <f>SUM(B114:B125)</f>
        <v>38749.919999999998</v>
      </c>
      <c r="C127" s="17"/>
      <c r="D127" s="18"/>
      <c r="E127" s="19"/>
      <c r="F127" s="17"/>
      <c r="G127" s="17"/>
      <c r="H127" s="18" t="s">
        <v>16</v>
      </c>
      <c r="I127" s="236">
        <f>SUM(I114:I126)</f>
        <v>1310.22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77.25" thickBot="1" x14ac:dyDescent="0.25">
      <c r="A128" s="46" t="s">
        <v>98</v>
      </c>
      <c r="B128" s="117" t="s">
        <v>15</v>
      </c>
      <c r="C128" s="117" t="s">
        <v>4</v>
      </c>
      <c r="D128" s="117" t="s">
        <v>22</v>
      </c>
      <c r="E128" s="121" t="s">
        <v>17</v>
      </c>
      <c r="F128" s="117" t="s">
        <v>18</v>
      </c>
      <c r="G128" s="117" t="s">
        <v>9</v>
      </c>
      <c r="H128" s="117" t="s">
        <v>12</v>
      </c>
      <c r="I128" s="118" t="s">
        <v>11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9" ht="26.25" thickBot="1" x14ac:dyDescent="0.25">
      <c r="A129" s="209" t="s">
        <v>87</v>
      </c>
      <c r="B129" s="185"/>
      <c r="C129" s="170" t="s">
        <v>86</v>
      </c>
      <c r="D129" s="241"/>
      <c r="E129" s="242"/>
      <c r="F129" s="241"/>
      <c r="G129" s="242"/>
      <c r="H129" s="242"/>
      <c r="I129" s="203">
        <v>52352.57</v>
      </c>
    </row>
    <row r="130" spans="1:9" ht="13.5" thickBot="1" x14ac:dyDescent="0.25">
      <c r="A130" s="46"/>
      <c r="B130" s="79">
        <f>SUM(B129:B129)</f>
        <v>0</v>
      </c>
      <c r="C130" s="78"/>
      <c r="D130" s="79"/>
      <c r="E130" s="80"/>
      <c r="F130" s="78"/>
      <c r="G130" s="78"/>
      <c r="H130" s="79" t="s">
        <v>16</v>
      </c>
      <c r="I130" s="81">
        <f>SUM(I129:I129)</f>
        <v>52352.57</v>
      </c>
    </row>
    <row r="131" spans="1:9" ht="51.75" thickBot="1" x14ac:dyDescent="0.25">
      <c r="A131" s="137" t="s">
        <v>97</v>
      </c>
      <c r="B131" s="117" t="s">
        <v>15</v>
      </c>
      <c r="C131" s="117" t="s">
        <v>4</v>
      </c>
      <c r="D131" s="117" t="s">
        <v>22</v>
      </c>
      <c r="E131" s="285" t="s">
        <v>17</v>
      </c>
      <c r="F131" s="117" t="s">
        <v>18</v>
      </c>
      <c r="G131" s="117" t="s">
        <v>9</v>
      </c>
      <c r="H131" s="117" t="s">
        <v>12</v>
      </c>
      <c r="I131" s="118" t="s">
        <v>11</v>
      </c>
    </row>
    <row r="132" spans="1:9" ht="13.5" thickBot="1" x14ac:dyDescent="0.25">
      <c r="A132" s="209"/>
      <c r="B132" s="188"/>
      <c r="C132" s="73" t="s">
        <v>86</v>
      </c>
      <c r="D132" s="166"/>
      <c r="E132" s="53"/>
      <c r="F132" s="53"/>
      <c r="G132" s="53"/>
      <c r="H132" s="156"/>
      <c r="I132" s="571">
        <v>82967.95</v>
      </c>
    </row>
    <row r="133" spans="1:9" ht="13.5" thickBot="1" x14ac:dyDescent="0.25">
      <c r="A133" s="137"/>
      <c r="B133" s="277"/>
      <c r="C133" s="78"/>
      <c r="D133" s="79"/>
      <c r="E133" s="80"/>
      <c r="F133" s="78"/>
      <c r="G133" s="78"/>
      <c r="H133" s="79"/>
      <c r="I133" s="81">
        <f>SUM(I132)</f>
        <v>82967.95</v>
      </c>
    </row>
    <row r="134" spans="1:9" x14ac:dyDescent="0.2">
      <c r="A134" s="9"/>
      <c r="B134" s="9"/>
      <c r="C134" s="9"/>
      <c r="D134" s="9"/>
      <c r="E134" s="9"/>
      <c r="F134" s="20"/>
      <c r="G134" s="20"/>
      <c r="H134" s="20"/>
      <c r="I134" s="20"/>
    </row>
    <row r="135" spans="1:9" ht="12.75" customHeight="1" x14ac:dyDescent="0.2">
      <c r="A135" s="21" t="s">
        <v>20</v>
      </c>
      <c r="B135" s="22"/>
      <c r="C135" s="23"/>
      <c r="D135" s="4" t="s">
        <v>8</v>
      </c>
      <c r="E135" s="4" t="s">
        <v>5</v>
      </c>
      <c r="F135" s="122" t="s">
        <v>6</v>
      </c>
    </row>
    <row r="136" spans="1:9" ht="12.75" customHeight="1" x14ac:dyDescent="0.2">
      <c r="A136" s="593" t="s">
        <v>14</v>
      </c>
      <c r="B136" s="594"/>
      <c r="C136" s="25"/>
      <c r="D136" s="26">
        <f>B21</f>
        <v>100058.74099999999</v>
      </c>
      <c r="E136" s="26">
        <f>I21</f>
        <v>1743.7272</v>
      </c>
      <c r="F136" s="123">
        <f>D136+E136</f>
        <v>101802.46819999999</v>
      </c>
    </row>
    <row r="137" spans="1:9" ht="12.75" customHeight="1" x14ac:dyDescent="0.2">
      <c r="A137" s="593" t="s">
        <v>1603</v>
      </c>
      <c r="B137" s="594"/>
      <c r="C137" s="25"/>
      <c r="D137" s="26">
        <f>B58</f>
        <v>148230.13</v>
      </c>
      <c r="E137" s="26">
        <f>I58</f>
        <v>4173.88</v>
      </c>
      <c r="F137" s="123">
        <f>D137+E137</f>
        <v>152404.01</v>
      </c>
    </row>
    <row r="138" spans="1:9" ht="12.75" customHeight="1" x14ac:dyDescent="0.2">
      <c r="A138" s="593" t="s">
        <v>13</v>
      </c>
      <c r="B138" s="594"/>
      <c r="C138" s="25"/>
      <c r="D138" s="26">
        <f>B78</f>
        <v>75303.418600000005</v>
      </c>
      <c r="E138" s="26">
        <f>I78</f>
        <v>784.3</v>
      </c>
      <c r="F138" s="123">
        <f>D138+E138</f>
        <v>76087.718600000007</v>
      </c>
    </row>
    <row r="139" spans="1:9" ht="12.75" customHeight="1" x14ac:dyDescent="0.2">
      <c r="A139" s="593" t="s">
        <v>383</v>
      </c>
      <c r="B139" s="594"/>
      <c r="C139" s="25"/>
      <c r="D139" s="26">
        <f>B93</f>
        <v>106027.43</v>
      </c>
      <c r="E139" s="26">
        <f>I93</f>
        <v>828</v>
      </c>
      <c r="F139" s="123">
        <f>D139+E139</f>
        <v>106855.43</v>
      </c>
    </row>
    <row r="140" spans="1:9" ht="12.75" customHeight="1" x14ac:dyDescent="0.2">
      <c r="A140" s="593" t="s">
        <v>25</v>
      </c>
      <c r="B140" s="594"/>
      <c r="C140" s="25"/>
      <c r="D140" s="26">
        <f>B127</f>
        <v>38749.919999999998</v>
      </c>
      <c r="E140" s="26">
        <f>I127</f>
        <v>1310.22</v>
      </c>
      <c r="F140" s="123">
        <f>D140+E140</f>
        <v>40060.14</v>
      </c>
      <c r="G140" s="56"/>
    </row>
    <row r="141" spans="1:9" ht="12.75" customHeight="1" x14ac:dyDescent="0.2">
      <c r="A141" s="607" t="s">
        <v>68</v>
      </c>
      <c r="B141" s="608"/>
      <c r="C141" s="248"/>
      <c r="D141" s="249"/>
      <c r="E141" s="249"/>
      <c r="F141" s="245">
        <f>F142+F143+F144+F145+F146</f>
        <v>182947.21</v>
      </c>
      <c r="G141" s="56"/>
    </row>
    <row r="142" spans="1:9" ht="12.75" customHeight="1" x14ac:dyDescent="0.2">
      <c r="A142" s="605" t="s">
        <v>81</v>
      </c>
      <c r="B142" s="606"/>
      <c r="C142" s="25"/>
      <c r="D142" s="26"/>
      <c r="E142" s="26"/>
      <c r="F142" s="123">
        <f>I107</f>
        <v>24631.679999999993</v>
      </c>
      <c r="G142" s="56"/>
    </row>
    <row r="143" spans="1:9" ht="12.75" customHeight="1" x14ac:dyDescent="0.2">
      <c r="A143" s="605" t="s">
        <v>91</v>
      </c>
      <c r="B143" s="606"/>
      <c r="C143" s="25"/>
      <c r="D143" s="26"/>
      <c r="E143" s="26"/>
      <c r="F143" s="123">
        <f>I108</f>
        <v>132393</v>
      </c>
      <c r="G143" s="56"/>
    </row>
    <row r="144" spans="1:9" ht="12.75" customHeight="1" x14ac:dyDescent="0.2">
      <c r="A144" s="605" t="s">
        <v>83</v>
      </c>
      <c r="B144" s="606"/>
      <c r="C144" s="25"/>
      <c r="D144" s="26"/>
      <c r="E144" s="26"/>
      <c r="F144" s="123">
        <f>I109</f>
        <v>8902</v>
      </c>
      <c r="G144" s="56"/>
    </row>
    <row r="145" spans="1:7" ht="12.75" customHeight="1" x14ac:dyDescent="0.2">
      <c r="A145" s="605" t="s">
        <v>85</v>
      </c>
      <c r="B145" s="606"/>
      <c r="C145" s="25"/>
      <c r="D145" s="26"/>
      <c r="E145" s="26"/>
      <c r="F145" s="123">
        <f>I110</f>
        <v>9518.3700000000008</v>
      </c>
      <c r="G145" s="56"/>
    </row>
    <row r="146" spans="1:7" ht="12.75" customHeight="1" x14ac:dyDescent="0.2">
      <c r="A146" s="605" t="s">
        <v>88</v>
      </c>
      <c r="B146" s="606"/>
      <c r="C146" s="25"/>
      <c r="D146" s="26"/>
      <c r="E146" s="26"/>
      <c r="F146" s="123">
        <f>I111</f>
        <v>7502.16</v>
      </c>
      <c r="G146" s="56"/>
    </row>
    <row r="147" spans="1:7" ht="12.75" customHeight="1" x14ac:dyDescent="0.2">
      <c r="A147" s="614" t="s">
        <v>2</v>
      </c>
      <c r="B147" s="615"/>
      <c r="C147" s="25"/>
      <c r="D147" s="26">
        <f>B130</f>
        <v>0</v>
      </c>
      <c r="E147" s="26"/>
      <c r="F147" s="123">
        <f>D147+I130</f>
        <v>52352.57</v>
      </c>
      <c r="G147" s="56"/>
    </row>
    <row r="148" spans="1:7" ht="27.6" customHeight="1" x14ac:dyDescent="0.2">
      <c r="A148" s="614" t="s">
        <v>97</v>
      </c>
      <c r="B148" s="615"/>
      <c r="C148" s="25"/>
      <c r="D148" s="26"/>
      <c r="E148" s="26"/>
      <c r="F148" s="123">
        <f>I133</f>
        <v>82967.95</v>
      </c>
      <c r="G148" s="56"/>
    </row>
    <row r="149" spans="1:7" ht="12.75" customHeight="1" x14ac:dyDescent="0.2">
      <c r="A149" s="612" t="s">
        <v>21</v>
      </c>
      <c r="B149" s="613"/>
      <c r="C149" s="27"/>
      <c r="D149" s="28">
        <f>SUM(D136:D147)</f>
        <v>468369.63959999999</v>
      </c>
      <c r="E149" s="28">
        <f>SUM(E136:E140)</f>
        <v>8840.1272000000008</v>
      </c>
      <c r="F149" s="124">
        <f>F136+F137+F138+F139+F140+F141+F147+F148</f>
        <v>795477.49679999996</v>
      </c>
      <c r="G149" s="56"/>
    </row>
  </sheetData>
  <autoFilter ref="A5:I127"/>
  <mergeCells count="47">
    <mergeCell ref="A19:A20"/>
    <mergeCell ref="B19:B20"/>
    <mergeCell ref="C19:C20"/>
    <mergeCell ref="D19:D20"/>
    <mergeCell ref="D46:D53"/>
    <mergeCell ref="B43:B53"/>
    <mergeCell ref="D34:D42"/>
    <mergeCell ref="A34:A42"/>
    <mergeCell ref="B34:B42"/>
    <mergeCell ref="D44:D45"/>
    <mergeCell ref="A138:B138"/>
    <mergeCell ref="A149:B149"/>
    <mergeCell ref="A140:B140"/>
    <mergeCell ref="A147:B147"/>
    <mergeCell ref="A148:B148"/>
    <mergeCell ref="A146:B146"/>
    <mergeCell ref="A143:B143"/>
    <mergeCell ref="A144:B144"/>
    <mergeCell ref="A137:B137"/>
    <mergeCell ref="A141:B141"/>
    <mergeCell ref="A73:A77"/>
    <mergeCell ref="C43:C53"/>
    <mergeCell ref="A145:B145"/>
    <mergeCell ref="A95:A107"/>
    <mergeCell ref="A136:B136"/>
    <mergeCell ref="A142:B142"/>
    <mergeCell ref="A139:B139"/>
    <mergeCell ref="C56:C57"/>
    <mergeCell ref="G1:H1"/>
    <mergeCell ref="G2:H2"/>
    <mergeCell ref="A1:B1"/>
    <mergeCell ref="A24:A25"/>
    <mergeCell ref="C24:C25"/>
    <mergeCell ref="B12:B14"/>
    <mergeCell ref="A12:A14"/>
    <mergeCell ref="D12:D14"/>
    <mergeCell ref="C12:C14"/>
    <mergeCell ref="D24:D25"/>
    <mergeCell ref="B56:B57"/>
    <mergeCell ref="B24:B25"/>
    <mergeCell ref="B26:B29"/>
    <mergeCell ref="D26:D28"/>
    <mergeCell ref="A26:A28"/>
    <mergeCell ref="C26:C29"/>
    <mergeCell ref="C34:C42"/>
    <mergeCell ref="A44:A45"/>
    <mergeCell ref="A46:A5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86</vt:i4>
      </vt:variant>
      <vt:variant>
        <vt:lpstr>Именованные диапазоны</vt:lpstr>
      </vt:variant>
      <vt:variant>
        <vt:i4>1</vt:i4>
      </vt:variant>
    </vt:vector>
  </HeadingPairs>
  <TitlesOfParts>
    <vt:vector size="87" baseType="lpstr">
      <vt:lpstr>К.М. 2</vt:lpstr>
      <vt:lpstr>К.М. 6 корп.2</vt:lpstr>
      <vt:lpstr>К.М. 5а</vt:lpstr>
      <vt:lpstr>К.М. 7</vt:lpstr>
      <vt:lpstr>К.М. 7а</vt:lpstr>
      <vt:lpstr>К.М. 9</vt:lpstr>
      <vt:lpstr>К.М. 11</vt:lpstr>
      <vt:lpstr>К.М. 13</vt:lpstr>
      <vt:lpstr>К.М. 15</vt:lpstr>
      <vt:lpstr>К.М. 17</vt:lpstr>
      <vt:lpstr>К.М. 21</vt:lpstr>
      <vt:lpstr>К.М. 8 корп.1</vt:lpstr>
      <vt:lpstr>К.М. 8 корп.2</vt:lpstr>
      <vt:lpstr>К.М. 8 корп.3</vt:lpstr>
      <vt:lpstr>К.М. 10 корп.1</vt:lpstr>
      <vt:lpstr>К.М. 10 корп.2</vt:lpstr>
      <vt:lpstr>К.М. 10 корп.3</vt:lpstr>
      <vt:lpstr>К.М. 12 корп.1</vt:lpstr>
      <vt:lpstr>К.М. 12 корп.2</vt:lpstr>
      <vt:lpstr>К.М. 12 корп.3</vt:lpstr>
      <vt:lpstr>К.М. 12 корп.4</vt:lpstr>
      <vt:lpstr>К.М. 16 корп.1</vt:lpstr>
      <vt:lpstr>К.М. 16 корп.2</vt:lpstr>
      <vt:lpstr>Л 4</vt:lpstr>
      <vt:lpstr>Л 5</vt:lpstr>
      <vt:lpstr>Л 6</vt:lpstr>
      <vt:lpstr>Л 6а</vt:lpstr>
      <vt:lpstr>Л 7</vt:lpstr>
      <vt:lpstr>Л 9</vt:lpstr>
      <vt:lpstr>Л 10</vt:lpstr>
      <vt:lpstr>Л 11</vt:lpstr>
      <vt:lpstr>Л 12</vt:lpstr>
      <vt:lpstr>Л 13</vt:lpstr>
      <vt:lpstr>Л 14</vt:lpstr>
      <vt:lpstr>Л 15</vt:lpstr>
      <vt:lpstr>Л 16</vt:lpstr>
      <vt:lpstr>Л 20</vt:lpstr>
      <vt:lpstr>Л 22</vt:lpstr>
      <vt:lpstr>Л 23</vt:lpstr>
      <vt:lpstr>Л 25</vt:lpstr>
      <vt:lpstr>Л 27</vt:lpstr>
      <vt:lpstr>Л 30</vt:lpstr>
      <vt:lpstr>Л 31</vt:lpstr>
      <vt:lpstr>Л 33</vt:lpstr>
      <vt:lpstr>Перв. 6</vt:lpstr>
      <vt:lpstr>Перв. 6 корп.2</vt:lpstr>
      <vt:lpstr>Перв. 6 корп.3</vt:lpstr>
      <vt:lpstr>Перв. 8</vt:lpstr>
      <vt:lpstr>Перв. 8 корп.2</vt:lpstr>
      <vt:lpstr>Перв. 8 корп.3</vt:lpstr>
      <vt:lpstr>Перв. 8 корп.4</vt:lpstr>
      <vt:lpstr>Перв. 8 корп.5</vt:lpstr>
      <vt:lpstr>Перв. 10</vt:lpstr>
      <vt:lpstr>Перв. 121а</vt:lpstr>
      <vt:lpstr>Пер.М. 1</vt:lpstr>
      <vt:lpstr>Пер.М. 3</vt:lpstr>
      <vt:lpstr>Пер.М. 9</vt:lpstr>
      <vt:lpstr>Пер.М. 11</vt:lpstr>
      <vt:lpstr>Прол.13 корп.1</vt:lpstr>
      <vt:lpstr>Прол. 13 корп.2</vt:lpstr>
      <vt:lpstr>Прол. 13 корп.3</vt:lpstr>
      <vt:lpstr>Прол. 15 корп.1</vt:lpstr>
      <vt:lpstr>Прол. 16</vt:lpstr>
      <vt:lpstr>Прол. 17</vt:lpstr>
      <vt:lpstr>Прол. 18</vt:lpstr>
      <vt:lpstr>Прол. 19</vt:lpstr>
      <vt:lpstr>Прол. 20</vt:lpstr>
      <vt:lpstr>Прол. 22</vt:lpstr>
      <vt:lpstr>Прол. 23</vt:lpstr>
      <vt:lpstr>Прол. 24</vt:lpstr>
      <vt:lpstr>Прол. 26</vt:lpstr>
      <vt:lpstr>Прол. 28</vt:lpstr>
      <vt:lpstr>Прол. 29</vt:lpstr>
      <vt:lpstr>Прол. 30 корп.1</vt:lpstr>
      <vt:lpstr>Прол. 30 корп.2</vt:lpstr>
      <vt:lpstr>Сорев. 2</vt:lpstr>
      <vt:lpstr>Сорев. 20</vt:lpstr>
      <vt:lpstr>Сорев. 22</vt:lpstr>
      <vt:lpstr>Сорев. 24</vt:lpstr>
      <vt:lpstr>Школ. 6</vt:lpstr>
      <vt:lpstr>Вокз. 7</vt:lpstr>
      <vt:lpstr>Кооп. 7</vt:lpstr>
      <vt:lpstr>Кооп. 9</vt:lpstr>
      <vt:lpstr>Запад. 8</vt:lpstr>
      <vt:lpstr>Запад. 15</vt:lpstr>
      <vt:lpstr>Калинина 24</vt:lpstr>
      <vt:lpstr>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Vanya Kokorev</cp:lastModifiedBy>
  <cp:lastPrinted>2017-04-06T09:08:18Z</cp:lastPrinted>
  <dcterms:created xsi:type="dcterms:W3CDTF">2011-02-14T09:49:39Z</dcterms:created>
  <dcterms:modified xsi:type="dcterms:W3CDTF">2019-01-24T16:53:34Z</dcterms:modified>
</cp:coreProperties>
</file>